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760" activeTab="0"/>
  </bookViews>
  <sheets>
    <sheet name="Profil návštěvníka" sheetId="1" r:id="rId1"/>
    <sheet name="List2" sheetId="2" r:id="rId2"/>
    <sheet name="List3" sheetId="3" r:id="rId3"/>
  </sheets>
  <externalReferences>
    <externalReference r:id="rId6"/>
  </externalReferences>
  <definedNames/>
  <calcPr fullCalcOnLoad="1"/>
</workbook>
</file>

<file path=xl/sharedStrings.xml><?xml version="1.0" encoding="utf-8"?>
<sst xmlns="http://schemas.openxmlformats.org/spreadsheetml/2006/main" count="167" uniqueCount="149">
  <si>
    <t>Olomoucko</t>
  </si>
  <si>
    <t>Olomoucký kraj</t>
  </si>
  <si>
    <t>Jiný kraj</t>
  </si>
  <si>
    <t>celkem</t>
  </si>
  <si>
    <t>1 den</t>
  </si>
  <si>
    <t>2 dny</t>
  </si>
  <si>
    <t>Více dnů</t>
  </si>
  <si>
    <t xml:space="preserve">Vlakem </t>
  </si>
  <si>
    <t>Autem</t>
  </si>
  <si>
    <t>Jiný způsob dopravy</t>
  </si>
  <si>
    <t>Doporučení přátel, blízkých</t>
  </si>
  <si>
    <t>Doporučení na internetových diskuzích</t>
  </si>
  <si>
    <t>Mediální reklama</t>
  </si>
  <si>
    <t>Propagační materiály</t>
  </si>
  <si>
    <t>Nabídka katalogu CK</t>
  </si>
  <si>
    <t>Služební cesta</t>
  </si>
  <si>
    <t>Dobrá předchozí zkušenost</t>
  </si>
  <si>
    <t>Jiné</t>
  </si>
  <si>
    <t>Na kole</t>
  </si>
  <si>
    <t>Poznání</t>
  </si>
  <si>
    <t>Návštěva kulturní akce</t>
  </si>
  <si>
    <t>Návštěva výstavy</t>
  </si>
  <si>
    <t>Návštěva sportovní akce</t>
  </si>
  <si>
    <t>Relaxace</t>
  </si>
  <si>
    <t>Nákupy</t>
  </si>
  <si>
    <t>Návštěva přátel, příbuzných</t>
  </si>
  <si>
    <t>Poprvé</t>
  </si>
  <si>
    <t>Podruhé</t>
  </si>
  <si>
    <t>Potřetí</t>
  </si>
  <si>
    <t>Sloup Nejsvětější Trojice</t>
  </si>
  <si>
    <t>Radnice s orlojem</t>
  </si>
  <si>
    <t>Expozice na radnici</t>
  </si>
  <si>
    <t>Arcidiecézní muzeum</t>
  </si>
  <si>
    <t>Arcibiskupský palác</t>
  </si>
  <si>
    <t>Sbírkové skleníky</t>
  </si>
  <si>
    <t>Olomoucké parky</t>
  </si>
  <si>
    <t>ZOO</t>
  </si>
  <si>
    <t>Muzeum Veteran arena</t>
  </si>
  <si>
    <t>Aquapark</t>
  </si>
  <si>
    <t>Ano</t>
  </si>
  <si>
    <t>Ne</t>
  </si>
  <si>
    <t>Spíše ne</t>
  </si>
  <si>
    <t>Nevím</t>
  </si>
  <si>
    <t>Velmi spokojen/a</t>
  </si>
  <si>
    <t>Spíše spokojen/a</t>
  </si>
  <si>
    <t>Spíše nespokojen/a</t>
  </si>
  <si>
    <t>Nespokojen/a</t>
  </si>
  <si>
    <t>Informační centrum</t>
  </si>
  <si>
    <t>Silnice, komunikace</t>
  </si>
  <si>
    <t>Parkování</t>
  </si>
  <si>
    <t>Informační a orientační systém</t>
  </si>
  <si>
    <t>MHD ve městě</t>
  </si>
  <si>
    <t>Ubytování</t>
  </si>
  <si>
    <t>Stravování</t>
  </si>
  <si>
    <t>Sportovní vyžití</t>
  </si>
  <si>
    <t>Kulturní vyžití</t>
  </si>
  <si>
    <t>Atrakce pro rodiny s dětmi</t>
  </si>
  <si>
    <t>Hotel</t>
  </si>
  <si>
    <t>Penzion</t>
  </si>
  <si>
    <t>U známých</t>
  </si>
  <si>
    <t>V soukromí</t>
  </si>
  <si>
    <t>Nejsem ubytován/a</t>
  </si>
  <si>
    <t>žena</t>
  </si>
  <si>
    <t>muž</t>
  </si>
  <si>
    <t>ZŠ</t>
  </si>
  <si>
    <t>Vyučen</t>
  </si>
  <si>
    <t>SŠ s maturitou</t>
  </si>
  <si>
    <t>VOŠ + VŠ</t>
  </si>
  <si>
    <t>do 25 let</t>
  </si>
  <si>
    <t>26-34 let</t>
  </si>
  <si>
    <t>35-49 let</t>
  </si>
  <si>
    <t>50-65 let</t>
  </si>
  <si>
    <t>65 let a více</t>
  </si>
  <si>
    <t>1/Odkud jste do Olomouce přijel/-a?</t>
  </si>
  <si>
    <t>2/Jak dlouho se v Olomouci zdržíte?</t>
  </si>
  <si>
    <t>3/Jakým dopravním prostředkem jste do Olomouce přicestoval/a?</t>
  </si>
  <si>
    <t>4/Co Vás ovlivnilo při výběru cesty právě do Olomouce?</t>
  </si>
  <si>
    <t>průzkum proveden od:</t>
  </si>
  <si>
    <t xml:space="preserve">počet respondentů: </t>
  </si>
  <si>
    <t>Zahraničí</t>
  </si>
  <si>
    <t>Moravskoslezský</t>
  </si>
  <si>
    <t>Jihomoravský</t>
  </si>
  <si>
    <t xml:space="preserve">Středočeský </t>
  </si>
  <si>
    <t>Jihočeský</t>
  </si>
  <si>
    <t>Pardubický</t>
  </si>
  <si>
    <t>Praha</t>
  </si>
  <si>
    <t>Zlínský</t>
  </si>
  <si>
    <t>Ústecký</t>
  </si>
  <si>
    <t>Vysočina</t>
  </si>
  <si>
    <t>Plzeňský</t>
  </si>
  <si>
    <t>Olomoucký</t>
  </si>
  <si>
    <t>Karlovarský</t>
  </si>
  <si>
    <t>Liberecký</t>
  </si>
  <si>
    <t>Polsko</t>
  </si>
  <si>
    <t>Německo</t>
  </si>
  <si>
    <t>1b/Státy</t>
  </si>
  <si>
    <t>1a/Kraje</t>
  </si>
  <si>
    <t>Čína</t>
  </si>
  <si>
    <t>Japonsko</t>
  </si>
  <si>
    <t>Maďarsko</t>
  </si>
  <si>
    <t>Dánsko</t>
  </si>
  <si>
    <t>Francie</t>
  </si>
  <si>
    <t>Jsem tu po někalikáté</t>
  </si>
  <si>
    <t>Celkem</t>
  </si>
  <si>
    <t>S partnerem</t>
  </si>
  <si>
    <t>S rodinou</t>
  </si>
  <si>
    <t>S přáteli</t>
  </si>
  <si>
    <t>S kolegy</t>
  </si>
  <si>
    <t>Sama</t>
  </si>
  <si>
    <t>červen - září 2016</t>
  </si>
  <si>
    <t>DOTAZNÍK 2016 - Profil návštěvníka města Olomouce</t>
  </si>
  <si>
    <t>Královehradecký</t>
  </si>
  <si>
    <t>Španělsko</t>
  </si>
  <si>
    <t>UK</t>
  </si>
  <si>
    <t>Kanada</t>
  </si>
  <si>
    <t>Rumunsko</t>
  </si>
  <si>
    <t>Bangladéš</t>
  </si>
  <si>
    <t>Monako</t>
  </si>
  <si>
    <t>Nizozemsko</t>
  </si>
  <si>
    <t>Indie</t>
  </si>
  <si>
    <t>Slovensko</t>
  </si>
  <si>
    <t>USA</t>
  </si>
  <si>
    <t>Nový Zéland</t>
  </si>
  <si>
    <t>Bulharsko</t>
  </si>
  <si>
    <t>Rusko</t>
  </si>
  <si>
    <t>Irsko</t>
  </si>
  <si>
    <t>Slovinsko</t>
  </si>
  <si>
    <t>Ukrajina</t>
  </si>
  <si>
    <t>Estonsko</t>
  </si>
  <si>
    <t>Turecko</t>
  </si>
  <si>
    <t>Itálie</t>
  </si>
  <si>
    <t>Bělorusko</t>
  </si>
  <si>
    <t>Švédsko</t>
  </si>
  <si>
    <t>Litva</t>
  </si>
  <si>
    <t>Autobusem</t>
  </si>
  <si>
    <t>5/S kým jste do Olomouce přicestoval/a?</t>
  </si>
  <si>
    <t>6/Důvod Vaší návštěvy?</t>
  </si>
  <si>
    <t>7/V Olomouci jste?</t>
  </si>
  <si>
    <t>8/Navštívené turistické cíle</t>
  </si>
  <si>
    <t>9/Uvažujete, že se do Olomouce opět vrátíte?</t>
  </si>
  <si>
    <t>10/Jak jste celkově spokojen/a s místem Vašeho výletu/pobytu?</t>
  </si>
  <si>
    <t>11/Hodnocení jednotlivých služeb</t>
  </si>
  <si>
    <t>12/Ubytovací zařízení</t>
  </si>
  <si>
    <t>13/Pohlaví</t>
  </si>
  <si>
    <t>14/Vzdělání</t>
  </si>
  <si>
    <t>15/Věk</t>
  </si>
  <si>
    <t>Zájezdovým autobusem</t>
  </si>
  <si>
    <t>Chorvatsko</t>
  </si>
  <si>
    <t>Rakousko</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</si>
</sst>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9">
    <font>
      <sz val="10"/>
      <name val="Arial"/>
      <family val="0"/>
    </font>
    <font>
      <sz val="8"/>
      <name val="Arial"/>
      <family val="2"/>
    </font>
    <font>
      <u val="single"/>
      <sz val="10"/>
      <color indexed="12"/>
      <name val="Arial"/>
      <family val="2"/>
    </font>
    <font>
      <u val="single"/>
      <sz val="10"/>
      <color indexed="36"/>
      <name val="Arial"/>
      <family val="2"/>
    </font>
    <font>
      <b/>
      <sz val="10"/>
      <color indexed="17"/>
      <name val="Arial"/>
      <family val="2"/>
    </font>
    <font>
      <b/>
      <sz val="12"/>
      <name val="Arial"/>
      <family val="2"/>
    </font>
    <font>
      <b/>
      <sz val="10"/>
      <name val="Arial"/>
      <family val="2"/>
    </font>
    <font>
      <sz val="8"/>
      <color indexed="8"/>
      <name val="Arial"/>
      <family val="2"/>
    </font>
    <font>
      <sz val="6.25"/>
      <color indexed="8"/>
      <name val="Arial"/>
      <family val="2"/>
    </font>
    <font>
      <sz val="9"/>
      <color indexed="8"/>
      <name val="Arial"/>
      <family val="2"/>
    </font>
    <font>
      <sz val="9.25"/>
      <color indexed="8"/>
      <name val="Arial"/>
      <family val="2"/>
    </font>
    <font>
      <sz val="8.75"/>
      <color indexed="8"/>
      <name val="Arial"/>
      <family val="2"/>
    </font>
    <font>
      <sz val="10.25"/>
      <color indexed="8"/>
      <name val="Arial"/>
      <family val="2"/>
    </font>
    <font>
      <sz val="7"/>
      <color indexed="8"/>
      <name val="Arial"/>
      <family val="2"/>
    </font>
    <font>
      <sz val="8.5"/>
      <color indexed="8"/>
      <name val="Arial"/>
      <family val="2"/>
    </font>
    <font>
      <sz val="10"/>
      <color indexed="8"/>
      <name val="Arial"/>
      <family val="2"/>
    </font>
    <font>
      <sz val="6"/>
      <color indexed="8"/>
      <name val="Arial"/>
      <family val="2"/>
    </font>
    <font>
      <sz val="11.5"/>
      <color indexed="8"/>
      <name val="Arial"/>
      <family val="2"/>
    </font>
    <font>
      <sz val="12"/>
      <color indexed="8"/>
      <name val="Arial"/>
      <family val="2"/>
    </font>
    <font>
      <sz val="9.2"/>
      <color indexed="8"/>
      <name val="Arial"/>
      <family val="2"/>
    </font>
    <font>
      <sz val="7.35"/>
      <color indexed="8"/>
      <name val="Arial"/>
      <family val="2"/>
    </font>
    <font>
      <sz val="10"/>
      <color indexed="8"/>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b/>
      <sz val="8"/>
      <color indexed="8"/>
      <name val="Arial"/>
      <family val="2"/>
    </font>
    <font>
      <b/>
      <sz val="8.5"/>
      <color indexed="8"/>
      <name val="Arial"/>
      <family val="2"/>
    </font>
    <font>
      <b/>
      <sz val="8.25"/>
      <color indexed="8"/>
      <name val="Arial"/>
      <family val="2"/>
    </font>
    <font>
      <b/>
      <sz val="9"/>
      <color indexed="8"/>
      <name val="Arial"/>
      <family val="2"/>
    </font>
    <font>
      <b/>
      <sz val="11"/>
      <color indexed="8"/>
      <name val="Arial"/>
      <family val="2"/>
    </font>
    <font>
      <b/>
      <sz val="12"/>
      <color indexed="8"/>
      <name val="Arial"/>
      <family val="2"/>
    </font>
    <font>
      <b/>
      <sz val="10.25"/>
      <color indexed="8"/>
      <name val="Arial"/>
      <family val="2"/>
    </font>
    <font>
      <b/>
      <sz val="9.5"/>
      <color indexed="8"/>
      <name val="Arial"/>
      <family val="2"/>
    </font>
    <font>
      <sz val="9.75"/>
      <color indexed="8"/>
      <name val="Arial"/>
      <family val="2"/>
    </font>
    <font>
      <sz val="9.5"/>
      <color indexed="8"/>
      <name val="Arial"/>
      <family val="2"/>
    </font>
    <font>
      <b/>
      <sz val="9.75"/>
      <color indexed="8"/>
      <name val="Arial"/>
      <family val="2"/>
    </font>
    <font>
      <b/>
      <sz val="10.5"/>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3" fillId="0" borderId="0" applyNumberFormat="0" applyFill="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left"/>
    </xf>
    <xf numFmtId="0" fontId="0" fillId="0" borderId="10" xfId="0" applyFont="1" applyBorder="1" applyAlignment="1">
      <alignment/>
    </xf>
    <xf numFmtId="0" fontId="0" fillId="0" borderId="10" xfId="0" applyFont="1" applyFill="1" applyBorder="1" applyAlignment="1">
      <alignment/>
    </xf>
    <xf numFmtId="0" fontId="0" fillId="0" borderId="0" xfId="0" applyFont="1" applyBorder="1" applyAlignment="1">
      <alignment/>
    </xf>
    <xf numFmtId="0" fontId="0" fillId="0" borderId="10" xfId="0" applyFill="1" applyBorder="1" applyAlignment="1">
      <alignment/>
    </xf>
    <xf numFmtId="0" fontId="0" fillId="0" borderId="11" xfId="0" applyBorder="1" applyAlignment="1">
      <alignment/>
    </xf>
    <xf numFmtId="0" fontId="0" fillId="0" borderId="0" xfId="0" applyFont="1" applyAlignment="1">
      <alignment/>
    </xf>
    <xf numFmtId="0" fontId="0" fillId="0" borderId="0" xfId="0" applyFill="1" applyBorder="1" applyAlignment="1">
      <alignment/>
    </xf>
    <xf numFmtId="0" fontId="0" fillId="0" borderId="12" xfId="0" applyBorder="1" applyAlignment="1">
      <alignment/>
    </xf>
    <xf numFmtId="0" fontId="4" fillId="0" borderId="0" xfId="0" applyFont="1" applyBorder="1" applyAlignment="1">
      <alignment/>
    </xf>
    <xf numFmtId="0" fontId="0" fillId="0" borderId="10" xfId="0" applyFont="1" applyBorder="1" applyAlignment="1">
      <alignment/>
    </xf>
    <xf numFmtId="0" fontId="0" fillId="0" borderId="13" xfId="0" applyFont="1" applyFill="1" applyBorder="1" applyAlignment="1">
      <alignment/>
    </xf>
    <xf numFmtId="0" fontId="0" fillId="0" borderId="13" xfId="0" applyBorder="1" applyAlignment="1">
      <alignment/>
    </xf>
    <xf numFmtId="0" fontId="0" fillId="0" borderId="10" xfId="0" applyFont="1" applyBorder="1" applyAlignment="1">
      <alignment/>
    </xf>
    <xf numFmtId="0" fontId="0" fillId="0" borderId="10" xfId="0" applyFont="1"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Odkud jste do Olomouce přijel/-a?</a:t>
            </a:r>
          </a:p>
        </c:rich>
      </c:tx>
      <c:layout>
        <c:manualLayout>
          <c:xMode val="factor"/>
          <c:yMode val="factor"/>
          <c:x val="0.00225"/>
          <c:y val="0"/>
        </c:manualLayout>
      </c:layout>
      <c:spPr>
        <a:noFill/>
        <a:ln>
          <a:noFill/>
        </a:ln>
      </c:spPr>
    </c:title>
    <c:plotArea>
      <c:layout>
        <c:manualLayout>
          <c:xMode val="edge"/>
          <c:yMode val="edge"/>
          <c:x val="0.215"/>
          <c:y val="0.14825"/>
          <c:w val="0.76375"/>
          <c:h val="0.81725"/>
        </c:manualLayout>
      </c:layout>
      <c:barChart>
        <c:barDir val="col"/>
        <c:grouping val="clustered"/>
        <c:varyColors val="0"/>
        <c:ser>
          <c:idx val="0"/>
          <c:order val="0"/>
          <c:spPr>
            <a:solidFill>
              <a:srgbClr val="FF66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návštěvníka'!$A$8:$A$11</c:f>
              <c:strCache/>
            </c:strRef>
          </c:cat>
          <c:val>
            <c:numRef>
              <c:f>'Profil návštěvníka'!$B$8:$B$11</c:f>
              <c:numCache/>
            </c:numRef>
          </c:val>
        </c:ser>
        <c:axId val="3737170"/>
        <c:axId val="33634531"/>
      </c:barChart>
      <c:catAx>
        <c:axId val="3737170"/>
        <c:scaling>
          <c:orientation val="minMax"/>
        </c:scaling>
        <c:axPos val="b"/>
        <c:delete val="0"/>
        <c:numFmt formatCode="General" sourceLinked="1"/>
        <c:majorTickMark val="out"/>
        <c:minorTickMark val="none"/>
        <c:tickLblPos val="nextTo"/>
        <c:spPr>
          <a:ln w="3175">
            <a:solidFill>
              <a:srgbClr val="000000"/>
            </a:solidFill>
          </a:ln>
        </c:spPr>
        <c:crossAx val="33634531"/>
        <c:crosses val="autoZero"/>
        <c:auto val="0"/>
        <c:lblOffset val="100"/>
        <c:tickLblSkip val="1"/>
        <c:noMultiLvlLbl val="0"/>
      </c:catAx>
      <c:valAx>
        <c:axId val="3363453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Počet osob
</a:t>
                </a:r>
                <a:r>
                  <a:rPr lang="en-US" cap="none" sz="800" b="0" i="0" u="none" baseline="0">
                    <a:solidFill>
                      <a:srgbClr val="000000"/>
                    </a:solidFill>
                    <a:latin typeface="Arial"/>
                    <a:ea typeface="Arial"/>
                    <a:cs typeface="Arial"/>
                  </a:rPr>
                  <a:t>(dotázaných 432</a:t>
                </a:r>
                <a:r>
                  <a:rPr lang="en-US" cap="none" sz="800" b="1" i="0" u="none" baseline="0">
                    <a:solidFill>
                      <a:srgbClr val="000000"/>
                    </a:solidFill>
                    <a:latin typeface="Arial"/>
                    <a:ea typeface="Arial"/>
                    <a:cs typeface="Arial"/>
                  </a:rPr>
                  <a:t>)</a:t>
                </a:r>
              </a:p>
            </c:rich>
          </c:tx>
          <c:layout>
            <c:manualLayout>
              <c:xMode val="factor"/>
              <c:yMode val="factor"/>
              <c:x val="0"/>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71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Hodnocení jednotlivých služeb</a:t>
            </a:r>
          </a:p>
        </c:rich>
      </c:tx>
      <c:layout>
        <c:manualLayout>
          <c:xMode val="factor"/>
          <c:yMode val="factor"/>
          <c:x val="0"/>
          <c:y val="0"/>
        </c:manualLayout>
      </c:layout>
      <c:spPr>
        <a:noFill/>
        <a:ln>
          <a:noFill/>
        </a:ln>
      </c:spPr>
    </c:title>
    <c:view3D>
      <c:rotX val="15"/>
      <c:hPercent val="51"/>
      <c:rotY val="20"/>
      <c:depthPercent val="100"/>
      <c:rAngAx val="1"/>
    </c:view3D>
    <c:plotArea>
      <c:layout>
        <c:manualLayout>
          <c:xMode val="edge"/>
          <c:yMode val="edge"/>
          <c:x val="0"/>
          <c:y val="0.076"/>
          <c:w val="0.99625"/>
          <c:h val="0.8465"/>
        </c:manualLayout>
      </c:layout>
      <c:bar3DChart>
        <c:barDir val="col"/>
        <c:grouping val="clustered"/>
        <c:varyColors val="0"/>
        <c:ser>
          <c:idx val="0"/>
          <c:order val="0"/>
          <c:tx>
            <c:strRef>
              <c:f>'Profil návštěvníka'!$B$321</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návštěvníka'!$B$322:$B$331</c:f>
              <c:numCache/>
            </c:numRef>
          </c:val>
          <c:shape val="box"/>
        </c:ser>
        <c:ser>
          <c:idx val="1"/>
          <c:order val="1"/>
          <c:tx>
            <c:strRef>
              <c:f>'Profil návštěvníka'!$C$321</c:f>
              <c:strCache>
                <c:ptCount val="1"/>
                <c:pt idx="0">
                  <c:v>1</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návštěvníka'!$C$322:$C$331</c:f>
              <c:numCache/>
            </c:numRef>
          </c:val>
          <c:shape val="box"/>
        </c:ser>
        <c:ser>
          <c:idx val="2"/>
          <c:order val="2"/>
          <c:tx>
            <c:strRef>
              <c:f>'Profil návštěvníka'!$D$321</c:f>
              <c:strCache>
                <c:ptCount val="1"/>
                <c:pt idx="0">
                  <c:v>2</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návštěvníka'!$D$322:$D$331</c:f>
              <c:numCache/>
            </c:numRef>
          </c:val>
          <c:shape val="box"/>
        </c:ser>
        <c:ser>
          <c:idx val="3"/>
          <c:order val="3"/>
          <c:tx>
            <c:strRef>
              <c:f>'Profil návštěvníka'!$E$321</c:f>
              <c:strCache>
                <c:ptCount val="1"/>
                <c:pt idx="0">
                  <c:v>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návštěvníka'!$E$322:$E$331</c:f>
              <c:numCache/>
            </c:numRef>
          </c:val>
          <c:shape val="box"/>
        </c:ser>
        <c:ser>
          <c:idx val="4"/>
          <c:order val="4"/>
          <c:tx>
            <c:strRef>
              <c:f>'Profil návštěvníka'!$F$321</c:f>
              <c:strCache>
                <c:ptCount val="1"/>
                <c:pt idx="0">
                  <c:v>4</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návštěvníka'!$F$322:$F$331</c:f>
              <c:numCache/>
            </c:numRef>
          </c:val>
          <c:shape val="box"/>
        </c:ser>
        <c:ser>
          <c:idx val="5"/>
          <c:order val="5"/>
          <c:tx>
            <c:strRef>
              <c:f>'Profil návštěvníka'!$G$321</c:f>
              <c:strCache>
                <c:ptCount val="1"/>
                <c:pt idx="0">
                  <c:v>5</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návštěvníka'!$A$322:$A$331</c:f>
              <c:strCache/>
            </c:strRef>
          </c:cat>
          <c:val>
            <c:numRef>
              <c:f>'Profil návštěvníka'!$G$322:$G$331</c:f>
              <c:numCache/>
            </c:numRef>
          </c:val>
          <c:shape val="box"/>
        </c:ser>
        <c:shape val="box"/>
        <c:axId val="22400460"/>
        <c:axId val="277549"/>
      </c:bar3DChart>
      <c:catAx>
        <c:axId val="22400460"/>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Kategorie hodnocení 0 - 5</a:t>
                </a:r>
              </a:p>
            </c:rich>
          </c:tx>
          <c:layout>
            <c:manualLayout>
              <c:xMode val="factor"/>
              <c:yMode val="factor"/>
              <c:x val="0.005"/>
              <c:y val="0.010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77549"/>
        <c:crosses val="autoZero"/>
        <c:auto val="1"/>
        <c:lblOffset val="100"/>
        <c:tickLblSkip val="1"/>
        <c:noMultiLvlLbl val="0"/>
      </c:catAx>
      <c:valAx>
        <c:axId val="277549"/>
        <c:scaling>
          <c:orientation val="minMax"/>
        </c:scaling>
        <c:axPos val="l"/>
        <c:title>
          <c:tx>
            <c:rich>
              <a:bodyPr vert="horz" rot="0" anchor="ctr"/>
              <a:lstStyle/>
              <a:p>
                <a:pPr algn="ctr">
                  <a:defRPr/>
                </a:pPr>
                <a:r>
                  <a:rPr lang="en-US" cap="none" sz="975" b="0" i="0" u="none" baseline="0">
                    <a:solidFill>
                      <a:srgbClr val="000000"/>
                    </a:solidFill>
                    <a:latin typeface="Arial"/>
                    <a:ea typeface="Arial"/>
                    <a:cs typeface="Arial"/>
                  </a:rPr>
                  <a:t>Počet osob
(dotázaných 432)</a:t>
                </a:r>
              </a:p>
            </c:rich>
          </c:tx>
          <c:layout>
            <c:manualLayout>
              <c:xMode val="factor"/>
              <c:yMode val="factor"/>
              <c:x val="-0.031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400460"/>
        <c:crossesAt val="1"/>
        <c:crossBetween val="between"/>
        <c:dispUnits/>
      </c:valAx>
      <c:spPr>
        <a:noFill/>
        <a:ln>
          <a:noFill/>
        </a:ln>
      </c:spPr>
    </c:plotArea>
    <c:legend>
      <c:legendPos val="b"/>
      <c:layout>
        <c:manualLayout>
          <c:xMode val="edge"/>
          <c:yMode val="edge"/>
          <c:x val="0.4875"/>
          <c:y val="0.93475"/>
          <c:w val="0.18725"/>
          <c:h val="0.04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Ubytovací zařízení</a:t>
            </a:r>
          </a:p>
        </c:rich>
      </c:tx>
      <c:layout>
        <c:manualLayout>
          <c:xMode val="factor"/>
          <c:yMode val="factor"/>
          <c:x val="0"/>
          <c:y val="0"/>
        </c:manualLayout>
      </c:layout>
      <c:spPr>
        <a:noFill/>
        <a:ln>
          <a:noFill/>
        </a:ln>
      </c:spPr>
    </c:title>
    <c:view3D>
      <c:rotX val="15"/>
      <c:hPercent val="59"/>
      <c:rotY val="20"/>
      <c:depthPercent val="100"/>
      <c:rAngAx val="1"/>
    </c:view3D>
    <c:plotArea>
      <c:layout>
        <c:manualLayout>
          <c:xMode val="edge"/>
          <c:yMode val="edge"/>
          <c:x val="0"/>
          <c:y val="0.1185"/>
          <c:w val="0.982"/>
          <c:h val="0.855"/>
        </c:manualLayout>
      </c:layout>
      <c:bar3DChart>
        <c:barDir val="col"/>
        <c:grouping val="clustered"/>
        <c:varyColors val="0"/>
        <c:ser>
          <c:idx val="0"/>
          <c:order val="0"/>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návštěvníka'!$A$364:$A$369</c:f>
              <c:strCache/>
            </c:strRef>
          </c:cat>
          <c:val>
            <c:numRef>
              <c:f>'Profil návštěvníka'!$B$364:$B$369</c:f>
              <c:numCache/>
            </c:numRef>
          </c:val>
          <c:shape val="box"/>
        </c:ser>
        <c:shape val="box"/>
        <c:axId val="2497942"/>
        <c:axId val="22481479"/>
      </c:bar3DChart>
      <c:catAx>
        <c:axId val="2497942"/>
        <c:scaling>
          <c:orientation val="minMax"/>
        </c:scaling>
        <c:axPos val="b"/>
        <c:delete val="0"/>
        <c:numFmt formatCode="General" sourceLinked="1"/>
        <c:majorTickMark val="out"/>
        <c:minorTickMark val="none"/>
        <c:tickLblPos val="low"/>
        <c:spPr>
          <a:ln w="3175">
            <a:solidFill>
              <a:srgbClr val="000000"/>
            </a:solidFill>
          </a:ln>
        </c:spPr>
        <c:crossAx val="22481479"/>
        <c:crosses val="autoZero"/>
        <c:auto val="1"/>
        <c:lblOffset val="100"/>
        <c:tickLblSkip val="1"/>
        <c:noMultiLvlLbl val="0"/>
      </c:catAx>
      <c:valAx>
        <c:axId val="22481479"/>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Počet osob
(dotázaných 432)</a:t>
                </a:r>
              </a:p>
            </c:rich>
          </c:tx>
          <c:layout>
            <c:manualLayout>
              <c:xMode val="factor"/>
              <c:yMode val="factor"/>
              <c:x val="0.0017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9794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Pohlaví
(dotázaných 432)</a:t>
            </a:r>
          </a:p>
        </c:rich>
      </c:tx>
      <c:layout>
        <c:manualLayout>
          <c:xMode val="factor"/>
          <c:yMode val="factor"/>
          <c:x val="0.0075"/>
          <c:y val="0"/>
        </c:manualLayout>
      </c:layout>
      <c:spPr>
        <a:noFill/>
        <a:ln>
          <a:noFill/>
        </a:ln>
      </c:spPr>
    </c:title>
    <c:view3D>
      <c:rotX val="15"/>
      <c:hPercent val="100"/>
      <c:rotY val="0"/>
      <c:depthPercent val="100"/>
      <c:rAngAx val="1"/>
    </c:view3D>
    <c:plotArea>
      <c:layout>
        <c:manualLayout>
          <c:xMode val="edge"/>
          <c:yMode val="edge"/>
          <c:x val="0.167"/>
          <c:y val="0.4025"/>
          <c:w val="0.56425"/>
          <c:h val="0.300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'Profil návštěvníka'!$A$396:$A$397</c:f>
              <c:strCache/>
            </c:strRef>
          </c:cat>
          <c:val>
            <c:numRef>
              <c:f>'Profil návštěvníka'!$B$396:$B$397</c:f>
              <c:numCache/>
            </c:numRef>
          </c:val>
        </c:ser>
      </c:pie3DChart>
      <c:spPr>
        <a:noFill/>
        <a:ln>
          <a:noFill/>
        </a:ln>
      </c:spPr>
    </c:plotArea>
    <c:legend>
      <c:legendPos val="r"/>
      <c:layout>
        <c:manualLayout>
          <c:xMode val="edge"/>
          <c:yMode val="edge"/>
          <c:x val="0.192"/>
          <c:y val="0.7855"/>
          <c:w val="0.5295"/>
          <c:h val="0.12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Arial"/>
                <a:ea typeface="Arial"/>
                <a:cs typeface="Arial"/>
              </a:rPr>
              <a:t>Vzdělání
(dotázaných 432)</a:t>
            </a:r>
          </a:p>
        </c:rich>
      </c:tx>
      <c:layout>
        <c:manualLayout>
          <c:xMode val="factor"/>
          <c:yMode val="factor"/>
          <c:x val="0.00375"/>
          <c:y val="0.00625"/>
        </c:manualLayout>
      </c:layout>
      <c:spPr>
        <a:noFill/>
        <a:ln>
          <a:noFill/>
        </a:ln>
      </c:spPr>
    </c:title>
    <c:view3D>
      <c:rotX val="15"/>
      <c:hPercent val="100"/>
      <c:rotY val="0"/>
      <c:depthPercent val="100"/>
      <c:rAngAx val="1"/>
    </c:view3D>
    <c:plotArea>
      <c:layout>
        <c:manualLayout>
          <c:xMode val="edge"/>
          <c:yMode val="edge"/>
          <c:x val="0.14475"/>
          <c:y val="0.28375"/>
          <c:w val="0.7105"/>
          <c:h val="0.456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'Profil návštěvníka'!$A$420:$A$423</c:f>
              <c:strCache/>
            </c:strRef>
          </c:cat>
          <c:val>
            <c:numRef>
              <c:f>'Profil návštěvníka'!$B$420:$B$423</c:f>
              <c:numCache/>
            </c:numRef>
          </c:val>
        </c:ser>
      </c:pie3DChart>
      <c:spPr>
        <a:noFill/>
        <a:ln>
          <a:noFill/>
        </a:ln>
      </c:spPr>
    </c:plotArea>
    <c:legend>
      <c:legendPos val="b"/>
      <c:layout>
        <c:manualLayout>
          <c:xMode val="edge"/>
          <c:yMode val="edge"/>
          <c:x val="0.202"/>
          <c:y val="0.895"/>
          <c:w val="0.6075"/>
          <c:h val="0.0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Věk
(dotázaných 432)</a:t>
            </a:r>
          </a:p>
        </c:rich>
      </c:tx>
      <c:layout>
        <c:manualLayout>
          <c:xMode val="factor"/>
          <c:yMode val="factor"/>
          <c:x val="0.0055"/>
          <c:y val="0"/>
        </c:manualLayout>
      </c:layout>
      <c:spPr>
        <a:noFill/>
        <a:ln>
          <a:noFill/>
        </a:ln>
      </c:spPr>
    </c:title>
    <c:view3D>
      <c:rotX val="15"/>
      <c:hPercent val="100"/>
      <c:rotY val="0"/>
      <c:depthPercent val="100"/>
      <c:rAngAx val="1"/>
    </c:view3D>
    <c:plotArea>
      <c:layout>
        <c:manualLayout>
          <c:xMode val="edge"/>
          <c:yMode val="edge"/>
          <c:x val="0.139"/>
          <c:y val="0.29175"/>
          <c:w val="0.7215"/>
          <c:h val="0.438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'Profil návštěvníka'!$A$447:$A$451</c:f>
              <c:strCache/>
            </c:strRef>
          </c:cat>
          <c:val>
            <c:numRef>
              <c:f>'Profil návštěvníka'!$B$447:$B$451</c:f>
              <c:numCache/>
            </c:numRef>
          </c:val>
        </c:ser>
      </c:pie3DChart>
      <c:spPr>
        <a:noFill/>
        <a:ln>
          <a:noFill/>
        </a:ln>
      </c:spPr>
    </c:plotArea>
    <c:legend>
      <c:legendPos val="b"/>
      <c:layout>
        <c:manualLayout>
          <c:xMode val="edge"/>
          <c:yMode val="edge"/>
          <c:x val="0.167"/>
          <c:y val="0.87525"/>
          <c:w val="0.70675"/>
          <c:h val="0.05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Kraje</a:t>
            </a:r>
          </a:p>
        </c:rich>
      </c:tx>
      <c:layout>
        <c:manualLayout>
          <c:xMode val="factor"/>
          <c:yMode val="factor"/>
          <c:x val="0.00175"/>
          <c:y val="0"/>
        </c:manualLayout>
      </c:layout>
      <c:spPr>
        <a:noFill/>
        <a:ln>
          <a:noFill/>
        </a:ln>
      </c:spPr>
    </c:title>
    <c:view3D>
      <c:rotX val="15"/>
      <c:hPercent val="100"/>
      <c:rotY val="0"/>
      <c:depthPercent val="100"/>
      <c:rAngAx val="1"/>
    </c:view3D>
    <c:plotArea>
      <c:layout>
        <c:manualLayout>
          <c:xMode val="edge"/>
          <c:yMode val="edge"/>
          <c:x val="0.07825"/>
          <c:y val="0.1825"/>
          <c:w val="0.84325"/>
          <c:h val="0.550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9999FF"/>
              </a:solidFill>
              <a:ln w="12700">
                <a:solidFill>
                  <a:srgbClr val="000000"/>
                </a:solidFill>
              </a:ln>
            </c:spPr>
          </c:dPt>
          <c:cat>
            <c:strRef>
              <c:f>'Profil návštěvníka'!$A$29:$A$41</c:f>
              <c:strCache/>
            </c:strRef>
          </c:cat>
          <c:val>
            <c:numRef>
              <c:f>'Profil návštěvníka'!$B$29:$B$42</c:f>
              <c:numCache/>
            </c:numRef>
          </c:val>
        </c:ser>
      </c:pie3DChart>
      <c:spPr>
        <a:noFill/>
        <a:ln>
          <a:noFill/>
        </a:ln>
      </c:spPr>
    </c:plotArea>
    <c:legend>
      <c:legendPos val="b"/>
      <c:layout>
        <c:manualLayout>
          <c:xMode val="edge"/>
          <c:yMode val="edge"/>
          <c:x val="0.03825"/>
          <c:y val="0.7605"/>
          <c:w val="0.92725"/>
          <c:h val="0.23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Státy</a:t>
            </a:r>
          </a:p>
        </c:rich>
      </c:tx>
      <c:layout>
        <c:manualLayout>
          <c:xMode val="factor"/>
          <c:yMode val="factor"/>
          <c:x val="-0.0085"/>
          <c:y val="0.0025"/>
        </c:manualLayout>
      </c:layout>
      <c:spPr>
        <a:noFill/>
        <a:ln>
          <a:noFill/>
        </a:ln>
      </c:spPr>
    </c:title>
    <c:view3D>
      <c:rotX val="15"/>
      <c:hPercent val="100"/>
      <c:rotY val="0"/>
      <c:depthPercent val="100"/>
      <c:rAngAx val="1"/>
    </c:view3D>
    <c:plotArea>
      <c:layout>
        <c:manualLayout>
          <c:xMode val="edge"/>
          <c:yMode val="edge"/>
          <c:x val="0.07975"/>
          <c:y val="0.19725"/>
          <c:w val="0.84075"/>
          <c:h val="0.52175"/>
        </c:manualLayout>
      </c:layout>
      <c:pie3DChart>
        <c:varyColors val="1"/>
        <c:ser>
          <c:idx val="0"/>
          <c:order val="0"/>
          <c:tx>
            <c:strRef>
              <c:f>'Profil návštěvníka'!$A$47:$A$77</c:f>
              <c:strCache>
                <c:ptCount val="1"/>
                <c:pt idx="0">
                  <c:v>Rusko Japonsko Irsko Slovinsko Ukrajina Estonsko Turecko Španělsko UK Kanada Rumunsko Bangladéš Monako Německo Francie Nizozemsko Indie Slovensko Rakousko USA Polsko Nový Zéland Japonsko Čína Itálie Bělorusko Bulharsko Dánsko Švédsko Litva Maďarsko</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47A4BD"/>
              </a:solidFill>
              <a:ln w="12700">
                <a:solidFill>
                  <a:srgbClr val="000000"/>
                </a:solidFill>
              </a:ln>
            </c:spPr>
          </c:dPt>
          <c:dPt>
            <c:idx val="17"/>
            <c:spPr>
              <a:solidFill>
                <a:srgbClr val="EC8F42"/>
              </a:solidFill>
              <a:ln w="12700">
                <a:solidFill>
                  <a:srgbClr val="000000"/>
                </a:solidFill>
              </a:ln>
            </c:spPr>
          </c:dPt>
          <c:dPt>
            <c:idx val="18"/>
            <c:spPr>
              <a:solidFill>
                <a:srgbClr val="7394C5"/>
              </a:solidFill>
              <a:ln w="12700">
                <a:solidFill>
                  <a:srgbClr val="000000"/>
                </a:solidFill>
              </a:ln>
            </c:spPr>
          </c:dPt>
          <c:dPt>
            <c:idx val="19"/>
            <c:spPr>
              <a:solidFill>
                <a:srgbClr val="C87372"/>
              </a:solidFill>
              <a:ln w="12700">
                <a:solidFill>
                  <a:srgbClr val="000000"/>
                </a:solidFill>
              </a:ln>
            </c:spPr>
          </c:dPt>
          <c:dPt>
            <c:idx val="20"/>
            <c:spPr>
              <a:solidFill>
                <a:srgbClr val="A9C379"/>
              </a:solidFill>
              <a:ln w="12700">
                <a:solidFill>
                  <a:srgbClr val="000000"/>
                </a:solidFill>
              </a:ln>
            </c:spPr>
          </c:dPt>
          <c:dPt>
            <c:idx val="21"/>
            <c:spPr>
              <a:solidFill>
                <a:srgbClr val="9480AE"/>
              </a:solidFill>
              <a:ln w="12700">
                <a:solidFill>
                  <a:srgbClr val="000000"/>
                </a:solidFill>
              </a:ln>
            </c:spPr>
          </c:dPt>
          <c:dPt>
            <c:idx val="22"/>
            <c:spPr>
              <a:solidFill>
                <a:srgbClr val="70B7CD"/>
              </a:solidFill>
              <a:ln w="12700">
                <a:solidFill>
                  <a:srgbClr val="000000"/>
                </a:solidFill>
              </a:ln>
            </c:spPr>
          </c:dPt>
          <c:dPt>
            <c:idx val="23"/>
            <c:spPr>
              <a:solidFill>
                <a:srgbClr val="F8A56E"/>
              </a:solidFill>
              <a:ln w="12700">
                <a:solidFill>
                  <a:srgbClr val="000000"/>
                </a:solidFill>
              </a:ln>
            </c:spPr>
          </c:dPt>
          <c:dPt>
            <c:idx val="24"/>
            <c:spPr>
              <a:solidFill>
                <a:srgbClr val="A1B4D4"/>
              </a:solidFill>
              <a:ln w="12700">
                <a:solidFill>
                  <a:srgbClr val="000000"/>
                </a:solidFill>
              </a:ln>
            </c:spPr>
          </c:dPt>
          <c:dPt>
            <c:idx val="25"/>
            <c:spPr>
              <a:solidFill>
                <a:srgbClr val="D6A1A0"/>
              </a:solidFill>
              <a:ln w="12700">
                <a:solidFill>
                  <a:srgbClr val="000000"/>
                </a:solidFill>
              </a:ln>
            </c:spPr>
          </c:dPt>
          <c:dPt>
            <c:idx val="26"/>
            <c:spPr>
              <a:solidFill>
                <a:srgbClr val="C0D2A4"/>
              </a:solidFill>
              <a:ln w="12700">
                <a:solidFill>
                  <a:srgbClr val="000000"/>
                </a:solidFill>
              </a:ln>
            </c:spPr>
          </c:dPt>
          <c:dPt>
            <c:idx val="27"/>
            <c:spPr>
              <a:solidFill>
                <a:srgbClr val="B3A8C4"/>
              </a:solidFill>
              <a:ln w="12700">
                <a:solidFill>
                  <a:srgbClr val="000000"/>
                </a:solidFill>
              </a:ln>
            </c:spPr>
          </c:dPt>
          <c:dPt>
            <c:idx val="28"/>
            <c:spPr>
              <a:solidFill>
                <a:srgbClr val="A0CAD9"/>
              </a:solidFill>
              <a:ln w="12700">
                <a:solidFill>
                  <a:srgbClr val="000000"/>
                </a:solidFill>
              </a:ln>
            </c:spPr>
          </c:dPt>
          <c:dPt>
            <c:idx val="29"/>
            <c:spPr>
              <a:solidFill>
                <a:srgbClr val="F9BE9E"/>
              </a:solidFill>
              <a:ln w="12700">
                <a:solidFill>
                  <a:srgbClr val="000000"/>
                </a:solidFill>
              </a:ln>
            </c:spPr>
          </c:dPt>
          <c:dPt>
            <c:idx val="30"/>
            <c:spPr>
              <a:solidFill>
                <a:srgbClr val="C2CDE1"/>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dLbls>
          <c:cat>
            <c:strRef>
              <c:f>'Profil návštěvníka'!$A$47:$A$77</c:f>
              <c:strCache/>
            </c:strRef>
          </c:cat>
          <c:val>
            <c:numRef>
              <c:f>'Profil návštěvníka'!$B$47:$B$77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25"/>
          <c:y val="0.0955"/>
          <c:w val="0.473"/>
          <c:h val="0.79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'Profil návštěvníka'!$A$149:$A$153</c:f>
              <c:strCache/>
            </c:strRef>
          </c:cat>
          <c:val>
            <c:numRef>
              <c:f>'Profil návštěvníka'!$B$149:$B$153</c:f>
              <c:numCache/>
            </c:numRef>
          </c:val>
        </c:ser>
      </c:pieChart>
      <c:spPr>
        <a:noFill/>
        <a:ln>
          <a:noFill/>
        </a:ln>
      </c:spPr>
    </c:plotArea>
    <c:legend>
      <c:legendPos val="r"/>
      <c:layout>
        <c:manualLayout>
          <c:xMode val="edge"/>
          <c:yMode val="edge"/>
          <c:x val="0.8005"/>
          <c:y val="0.2795"/>
          <c:w val="0.189"/>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Jak dlouho se v Olomouci zdržíte?</a:t>
            </a:r>
          </a:p>
        </c:rich>
      </c:tx>
      <c:layout>
        <c:manualLayout>
          <c:xMode val="factor"/>
          <c:yMode val="factor"/>
          <c:x val="-0.00375"/>
          <c:y val="0.0045"/>
        </c:manualLayout>
      </c:layout>
      <c:spPr>
        <a:noFill/>
        <a:ln>
          <a:noFill/>
        </a:ln>
      </c:spPr>
    </c:title>
    <c:view3D>
      <c:rotX val="15"/>
      <c:hPercent val="46"/>
      <c:rotY val="20"/>
      <c:depthPercent val="100"/>
      <c:rAngAx val="1"/>
    </c:view3D>
    <c:plotArea>
      <c:layout>
        <c:manualLayout>
          <c:xMode val="edge"/>
          <c:yMode val="edge"/>
          <c:x val="0.01925"/>
          <c:y val="0.148"/>
          <c:w val="0.9615"/>
          <c:h val="0.816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návštěvníka'!$A$81:$A$83</c:f>
              <c:strCache/>
            </c:strRef>
          </c:cat>
          <c:val>
            <c:numRef>
              <c:f>'Profil návštěvníka'!$B$81:$B$83</c:f>
              <c:numCache/>
            </c:numRef>
          </c:val>
          <c:shape val="box"/>
        </c:ser>
        <c:shape val="box"/>
        <c:axId val="34275324"/>
        <c:axId val="40042461"/>
      </c:bar3DChart>
      <c:catAx>
        <c:axId val="34275324"/>
        <c:scaling>
          <c:orientation val="minMax"/>
        </c:scaling>
        <c:axPos val="b"/>
        <c:delete val="0"/>
        <c:numFmt formatCode="General" sourceLinked="1"/>
        <c:majorTickMark val="out"/>
        <c:minorTickMark val="none"/>
        <c:tickLblPos val="low"/>
        <c:spPr>
          <a:ln w="3175">
            <a:solidFill>
              <a:srgbClr val="000000"/>
            </a:solidFill>
          </a:ln>
        </c:spPr>
        <c:crossAx val="40042461"/>
        <c:crosses val="autoZero"/>
        <c:auto val="1"/>
        <c:lblOffset val="100"/>
        <c:tickLblSkip val="1"/>
        <c:noMultiLvlLbl val="0"/>
      </c:catAx>
      <c:valAx>
        <c:axId val="4004246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Počet osob
(dotázaných 432)</a:t>
                </a:r>
              </a:p>
            </c:rich>
          </c:tx>
          <c:layout>
            <c:manualLayout>
              <c:xMode val="factor"/>
              <c:yMode val="factor"/>
              <c:x val="0"/>
              <c:y val="-0.032"/>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3427532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Jakým dopravním prosředkem jste do Olomouce přicestoval/a?</a:t>
            </a:r>
          </a:p>
        </c:rich>
      </c:tx>
      <c:layout>
        <c:manualLayout>
          <c:xMode val="factor"/>
          <c:yMode val="factor"/>
          <c:x val="0.00775"/>
          <c:y val="-0.003"/>
        </c:manualLayout>
      </c:layout>
      <c:spPr>
        <a:noFill/>
        <a:ln>
          <a:noFill/>
        </a:ln>
      </c:spPr>
    </c:title>
    <c:view3D>
      <c:rotX val="15"/>
      <c:hPercent val="55"/>
      <c:rotY val="20"/>
      <c:depthPercent val="100"/>
      <c:rAngAx val="1"/>
    </c:view3D>
    <c:plotArea>
      <c:layout>
        <c:manualLayout>
          <c:xMode val="edge"/>
          <c:yMode val="edge"/>
          <c:x val="0.17325"/>
          <c:y val="0.07525"/>
          <c:w val="0.80375"/>
          <c:h val="0.9165"/>
        </c:manualLayout>
      </c:layout>
      <c:bar3DChart>
        <c:barDir val="col"/>
        <c:grouping val="clustered"/>
        <c:varyColors val="0"/>
        <c:ser>
          <c:idx val="0"/>
          <c:order val="0"/>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návštěvníka'!$A$103:$A$107</c:f>
              <c:strCache/>
            </c:strRef>
          </c:cat>
          <c:val>
            <c:numRef>
              <c:f>'Profil návštěvníka'!$B$103:$B$107</c:f>
              <c:numCache/>
            </c:numRef>
          </c:val>
          <c:shape val="box"/>
        </c:ser>
        <c:shape val="box"/>
        <c:axId val="24837830"/>
        <c:axId val="22213879"/>
      </c:bar3DChart>
      <c:catAx>
        <c:axId val="248378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2213879"/>
        <c:crosses val="autoZero"/>
        <c:auto val="1"/>
        <c:lblOffset val="100"/>
        <c:tickLblSkip val="1"/>
        <c:noMultiLvlLbl val="0"/>
      </c:catAx>
      <c:valAx>
        <c:axId val="2221387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Počet osob
</a:t>
                </a:r>
                <a:r>
                  <a:rPr lang="en-US" cap="none" sz="800" b="0" i="0" u="none" baseline="0">
                    <a:solidFill>
                      <a:srgbClr val="000000"/>
                    </a:solidFill>
                    <a:latin typeface="Arial"/>
                    <a:ea typeface="Arial"/>
                    <a:cs typeface="Arial"/>
                  </a:rPr>
                  <a:t>(dotázaných 432)</a:t>
                </a:r>
                <a:r>
                  <a:rPr lang="en-US" cap="none" sz="800" b="1" i="0" u="none" baseline="0">
                    <a:solidFill>
                      <a:srgbClr val="000000"/>
                    </a:solidFill>
                    <a:latin typeface="Arial"/>
                    <a:ea typeface="Arial"/>
                    <a:cs typeface="Arial"/>
                  </a:rPr>
                  <a:t>
</a:t>
                </a:r>
              </a:p>
            </c:rich>
          </c:tx>
          <c:layout>
            <c:manualLayout>
              <c:xMode val="factor"/>
              <c:yMode val="factor"/>
              <c:x val="-0.178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37830"/>
        <c:crossesAt val="1"/>
        <c:crossBetween val="between"/>
        <c:dispUnits/>
      </c:valAx>
      <c:spPr>
        <a:noFill/>
        <a:ln w="3175">
          <a:solidFill>
            <a:srgbClr val="000000"/>
          </a:solid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Co Vás ovlivnilo při výběru cesty právě do Olomouce?</a:t>
            </a:r>
          </a:p>
        </c:rich>
      </c:tx>
      <c:layout>
        <c:manualLayout>
          <c:xMode val="factor"/>
          <c:yMode val="factor"/>
          <c:x val="-0.09025"/>
          <c:y val="-0.00275"/>
        </c:manualLayout>
      </c:layout>
      <c:spPr>
        <a:noFill/>
        <a:ln>
          <a:noFill/>
        </a:ln>
      </c:spPr>
    </c:title>
    <c:view3D>
      <c:rotX val="15"/>
      <c:hPercent val="60"/>
      <c:rotY val="20"/>
      <c:depthPercent val="100"/>
      <c:rAngAx val="1"/>
    </c:view3D>
    <c:plotArea>
      <c:layout>
        <c:manualLayout>
          <c:xMode val="edge"/>
          <c:yMode val="edge"/>
          <c:x val="0.135"/>
          <c:y val="0.12725"/>
          <c:w val="0.87"/>
          <c:h val="0.881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návštěvníka'!$A$125:$A$132</c:f>
              <c:strCache/>
            </c:strRef>
          </c:cat>
          <c:val>
            <c:numRef>
              <c:f>'Profil návštěvníka'!$B$124:$B$131</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návštěvníka'!$A$125:$A$132</c:f>
              <c:strCache/>
            </c:strRef>
          </c:cat>
          <c:val>
            <c:numRef>
              <c:f>'Profil návštěvníka'!$C$124:$C$131</c:f>
              <c:numCache/>
            </c:numRef>
          </c:val>
          <c:shape val="box"/>
        </c:ser>
        <c:shape val="box"/>
        <c:axId val="65707184"/>
        <c:axId val="54493745"/>
      </c:bar3DChart>
      <c:catAx>
        <c:axId val="65707184"/>
        <c:scaling>
          <c:orientation val="minMax"/>
        </c:scaling>
        <c:axPos val="b"/>
        <c:delete val="0"/>
        <c:numFmt formatCode="General" sourceLinked="1"/>
        <c:majorTickMark val="out"/>
        <c:minorTickMark val="none"/>
        <c:tickLblPos val="low"/>
        <c:spPr>
          <a:ln w="3175">
            <a:solidFill>
              <a:srgbClr val="808080"/>
            </a:solidFill>
          </a:ln>
        </c:spPr>
        <c:crossAx val="54493745"/>
        <c:crosses val="autoZero"/>
        <c:auto val="1"/>
        <c:lblOffset val="100"/>
        <c:tickLblSkip val="1"/>
        <c:noMultiLvlLbl val="0"/>
      </c:catAx>
      <c:valAx>
        <c:axId val="54493745"/>
        <c:scaling>
          <c:orientation val="minMax"/>
        </c:scaling>
        <c:axPos val="l"/>
        <c:title>
          <c:tx>
            <c:rich>
              <a:bodyPr vert="horz" rot="0" anchor="ctr"/>
              <a:lstStyle/>
              <a:p>
                <a:pPr algn="ctr">
                  <a:defRPr/>
                </a:pPr>
                <a:r>
                  <a:rPr lang="en-US" cap="none" sz="925" b="0" i="0" u="none" baseline="0">
                    <a:solidFill>
                      <a:srgbClr val="000000"/>
                    </a:solidFill>
                    <a:latin typeface="Arial"/>
                    <a:ea typeface="Arial"/>
                    <a:cs typeface="Arial"/>
                  </a:rPr>
                  <a:t>Počet osob
</a:t>
                </a:r>
                <a:r>
                  <a:rPr lang="en-US" cap="none" sz="875" b="0" i="0" u="none" baseline="0">
                    <a:solidFill>
                      <a:srgbClr val="000000"/>
                    </a:solidFill>
                    <a:latin typeface="Arial"/>
                    <a:ea typeface="Arial"/>
                    <a:cs typeface="Arial"/>
                  </a:rPr>
                  <a:t>(dotázaných 432)</a:t>
                </a:r>
              </a:p>
            </c:rich>
          </c:tx>
          <c:layout>
            <c:manualLayout>
              <c:xMode val="factor"/>
              <c:yMode val="factor"/>
              <c:x val="-0.162"/>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570718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Důvod Vaší návštěvy?</a:t>
            </a:r>
          </a:p>
        </c:rich>
      </c:tx>
      <c:layout>
        <c:manualLayout>
          <c:xMode val="factor"/>
          <c:yMode val="factor"/>
          <c:x val="0"/>
          <c:y val="0"/>
        </c:manualLayout>
      </c:layout>
      <c:spPr>
        <a:noFill/>
        <a:ln>
          <a:noFill/>
        </a:ln>
      </c:spPr>
    </c:title>
    <c:view3D>
      <c:rotX val="15"/>
      <c:hPercent val="61"/>
      <c:rotY val="20"/>
      <c:depthPercent val="100"/>
      <c:rAngAx val="1"/>
    </c:view3D>
    <c:plotArea>
      <c:layout>
        <c:manualLayout>
          <c:xMode val="edge"/>
          <c:yMode val="edge"/>
          <c:x val="0"/>
          <c:y val="0.08825"/>
          <c:w val="0.9655"/>
          <c:h val="0.84775"/>
        </c:manualLayout>
      </c:layout>
      <c:bar3DChart>
        <c:barDir val="col"/>
        <c:grouping val="clustered"/>
        <c:varyColors val="0"/>
        <c:ser>
          <c:idx val="0"/>
          <c:order val="0"/>
          <c:spPr>
            <a:gradFill rotWithShape="1">
              <a:gsLst>
                <a:gs pos="0">
                  <a:srgbClr val="FFFF00"/>
                </a:gs>
                <a:gs pos="100000">
                  <a:srgbClr val="FFCC00"/>
                </a:gs>
              </a:gsLst>
              <a:lin ang="5400000" scaled="1"/>
            </a:gradFill>
            <a:ln w="12700">
              <a:solidFill>
                <a:srgbClr val="FFFF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'Profil návštěvníka'!$A$167:$A$175</c:f>
              <c:strCache/>
            </c:strRef>
          </c:cat>
          <c:val>
            <c:numRef>
              <c:f>'Profil návštěvníka'!$B$167:$B$175</c:f>
              <c:numCache/>
            </c:numRef>
          </c:val>
          <c:shape val="box"/>
        </c:ser>
        <c:shape val="box"/>
        <c:axId val="20681658"/>
        <c:axId val="51917195"/>
      </c:bar3DChart>
      <c:catAx>
        <c:axId val="206816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917195"/>
        <c:crosses val="autoZero"/>
        <c:auto val="1"/>
        <c:lblOffset val="100"/>
        <c:tickLblSkip val="1"/>
        <c:noMultiLvlLbl val="0"/>
      </c:catAx>
      <c:valAx>
        <c:axId val="51917195"/>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Počet osob
(dotázaných 432)</a:t>
                </a:r>
              </a:p>
            </c:rich>
          </c:tx>
          <c:layout>
            <c:manualLayout>
              <c:xMode val="factor"/>
              <c:yMode val="factor"/>
              <c:x val="0.0065"/>
              <c:y val="-0.00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8165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V Olomouci jste?</a:t>
            </a:r>
          </a:p>
        </c:rich>
      </c:tx>
      <c:layout>
        <c:manualLayout>
          <c:xMode val="factor"/>
          <c:yMode val="factor"/>
          <c:x val="-0.00375"/>
          <c:y val="0.00275"/>
        </c:manualLayout>
      </c:layout>
      <c:spPr>
        <a:noFill/>
        <a:ln>
          <a:noFill/>
        </a:ln>
      </c:spPr>
    </c:title>
    <c:view3D>
      <c:rotX val="15"/>
      <c:hPercent val="57"/>
      <c:rotY val="20"/>
      <c:depthPercent val="100"/>
      <c:rAngAx val="1"/>
    </c:view3D>
    <c:plotArea>
      <c:layout>
        <c:manualLayout>
          <c:xMode val="edge"/>
          <c:yMode val="edge"/>
          <c:x val="0.0185"/>
          <c:y val="0.136"/>
          <c:w val="0.963"/>
          <c:h val="0.83575"/>
        </c:manualLayout>
      </c:layout>
      <c:bar3D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návštěvníka'!$A$199:$A$202</c:f>
              <c:strCache/>
            </c:strRef>
          </c:cat>
          <c:val>
            <c:numRef>
              <c:f>'Profil návštěvníka'!$B$199:$B$202</c:f>
              <c:numCache/>
            </c:numRef>
          </c:val>
          <c:shape val="box"/>
        </c:ser>
        <c:shape val="box"/>
        <c:axId val="64601572"/>
        <c:axId val="44543237"/>
      </c:bar3DChart>
      <c:catAx>
        <c:axId val="64601572"/>
        <c:scaling>
          <c:orientation val="minMax"/>
        </c:scaling>
        <c:axPos val="b"/>
        <c:delete val="0"/>
        <c:numFmt formatCode="General" sourceLinked="1"/>
        <c:majorTickMark val="out"/>
        <c:minorTickMark val="none"/>
        <c:tickLblPos val="low"/>
        <c:spPr>
          <a:ln w="3175">
            <a:solidFill>
              <a:srgbClr val="000000"/>
            </a:solidFill>
          </a:ln>
        </c:spPr>
        <c:crossAx val="44543237"/>
        <c:crosses val="autoZero"/>
        <c:auto val="1"/>
        <c:lblOffset val="100"/>
        <c:tickLblSkip val="1"/>
        <c:noMultiLvlLbl val="0"/>
      </c:catAx>
      <c:valAx>
        <c:axId val="44543237"/>
        <c:scaling>
          <c:orientation val="minMax"/>
        </c:scaling>
        <c:axPos val="l"/>
        <c:title>
          <c:tx>
            <c:rich>
              <a:bodyPr vert="horz" rot="0" anchor="ctr"/>
              <a:lstStyle/>
              <a:p>
                <a:pPr algn="ctr">
                  <a:defRPr/>
                </a:pPr>
                <a:r>
                  <a:rPr lang="en-US" cap="none" sz="850" b="0" i="0" u="none" baseline="0">
                    <a:solidFill>
                      <a:srgbClr val="000000"/>
                    </a:solidFill>
                    <a:latin typeface="Arial"/>
                    <a:ea typeface="Arial"/>
                    <a:cs typeface="Arial"/>
                  </a:rPr>
                  <a:t>Počet osob (dotázaných 432)</a:t>
                </a:r>
              </a:p>
            </c:rich>
          </c:tx>
          <c:layout>
            <c:manualLayout>
              <c:xMode val="factor"/>
              <c:yMode val="factor"/>
              <c:x val="0.007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0157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Navštívené turistické cíle</a:t>
            </a:r>
          </a:p>
        </c:rich>
      </c:tx>
      <c:layout>
        <c:manualLayout>
          <c:xMode val="factor"/>
          <c:yMode val="factor"/>
          <c:x val="0.003"/>
          <c:y val="0"/>
        </c:manualLayout>
      </c:layout>
      <c:spPr>
        <a:noFill/>
        <a:ln>
          <a:noFill/>
        </a:ln>
      </c:spPr>
    </c:title>
    <c:view3D>
      <c:rotX val="15"/>
      <c:hPercent val="53"/>
      <c:rotY val="20"/>
      <c:depthPercent val="100"/>
      <c:rAngAx val="1"/>
    </c:view3D>
    <c:plotArea>
      <c:layout>
        <c:manualLayout>
          <c:xMode val="edge"/>
          <c:yMode val="edge"/>
          <c:x val="0.015"/>
          <c:y val="0.1335"/>
          <c:w val="0.97025"/>
          <c:h val="0.84225"/>
        </c:manualLayout>
      </c:layout>
      <c:bar3DChart>
        <c:barDir val="col"/>
        <c:grouping val="clustered"/>
        <c:varyColors val="0"/>
        <c:ser>
          <c:idx val="0"/>
          <c:order val="0"/>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návštěvníka'!$A$228:$A$237</c:f>
              <c:strCache/>
            </c:strRef>
          </c:cat>
          <c:val>
            <c:numRef>
              <c:f>'Profil návštěvníka'!$B$228:$B$237</c:f>
              <c:numCache/>
            </c:numRef>
          </c:val>
          <c:shape val="box"/>
        </c:ser>
        <c:shape val="box"/>
        <c:axId val="65344814"/>
        <c:axId val="51232415"/>
      </c:bar3DChart>
      <c:catAx>
        <c:axId val="653448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1232415"/>
        <c:crosses val="autoZero"/>
        <c:auto val="1"/>
        <c:lblOffset val="100"/>
        <c:tickLblSkip val="1"/>
        <c:noMultiLvlLbl val="0"/>
      </c:catAx>
      <c:valAx>
        <c:axId val="51232415"/>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Počet osob
(dotázaných 432)</a:t>
                </a:r>
              </a:p>
            </c:rich>
          </c:tx>
          <c:layout>
            <c:manualLayout>
              <c:xMode val="factor"/>
              <c:yMode val="factor"/>
              <c:x val="-0.006"/>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4481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Uvažujete, že se do Olomouce opět vrátíte?</a:t>
            </a:r>
          </a:p>
        </c:rich>
      </c:tx>
      <c:layout>
        <c:manualLayout>
          <c:xMode val="factor"/>
          <c:yMode val="factor"/>
          <c:x val="-0.0115"/>
          <c:y val="0"/>
        </c:manualLayout>
      </c:layout>
      <c:spPr>
        <a:noFill/>
        <a:ln>
          <a:noFill/>
        </a:ln>
      </c:spPr>
    </c:title>
    <c:view3D>
      <c:rotX val="15"/>
      <c:hPercent val="53"/>
      <c:rotY val="20"/>
      <c:depthPercent val="100"/>
      <c:rAngAx val="1"/>
    </c:view3D>
    <c:plotArea>
      <c:layout>
        <c:manualLayout>
          <c:xMode val="edge"/>
          <c:yMode val="edge"/>
          <c:x val="0.019"/>
          <c:y val="0.095"/>
          <c:w val="0.979"/>
          <c:h val="0.82775"/>
        </c:manualLayout>
      </c:layout>
      <c:bar3DChart>
        <c:barDir val="col"/>
        <c:grouping val="clustered"/>
        <c:varyColors val="0"/>
        <c:ser>
          <c:idx val="0"/>
          <c:order val="0"/>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návštěvníka'!$A$266:$A$269</c:f>
              <c:strCache/>
            </c:strRef>
          </c:cat>
          <c:val>
            <c:numRef>
              <c:f>'Profil návštěvníka'!$B$266:$B$269</c:f>
              <c:numCache/>
            </c:numRef>
          </c:val>
          <c:shape val="box"/>
        </c:ser>
        <c:shape val="box"/>
        <c:axId val="58438552"/>
        <c:axId val="56184921"/>
      </c:bar3DChart>
      <c:catAx>
        <c:axId val="58438552"/>
        <c:scaling>
          <c:orientation val="minMax"/>
        </c:scaling>
        <c:axPos val="b"/>
        <c:delete val="0"/>
        <c:numFmt formatCode="General" sourceLinked="1"/>
        <c:majorTickMark val="out"/>
        <c:minorTickMark val="none"/>
        <c:tickLblPos val="low"/>
        <c:spPr>
          <a:ln w="3175">
            <a:solidFill>
              <a:srgbClr val="000000"/>
            </a:solidFill>
          </a:ln>
        </c:spPr>
        <c:crossAx val="56184921"/>
        <c:crosses val="autoZero"/>
        <c:auto val="1"/>
        <c:lblOffset val="100"/>
        <c:tickLblSkip val="1"/>
        <c:noMultiLvlLbl val="0"/>
      </c:catAx>
      <c:valAx>
        <c:axId val="5618492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Počet osob (dotázaných 432)</a:t>
                </a:r>
              </a:p>
            </c:rich>
          </c:tx>
          <c:layout>
            <c:manualLayout>
              <c:xMode val="factor"/>
              <c:yMode val="factor"/>
              <c:x val="0"/>
              <c:y val="-0.01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3855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Jak jste celkově spokojen/a s místem Vašeho výletu/pobytu?</a:t>
            </a:r>
          </a:p>
        </c:rich>
      </c:tx>
      <c:layout>
        <c:manualLayout>
          <c:xMode val="factor"/>
          <c:yMode val="factor"/>
          <c:x val="-0.02525"/>
          <c:y val="0"/>
        </c:manualLayout>
      </c:layout>
      <c:spPr>
        <a:noFill/>
        <a:ln>
          <a:noFill/>
        </a:ln>
      </c:spPr>
    </c:title>
    <c:view3D>
      <c:rotX val="15"/>
      <c:hPercent val="55"/>
      <c:rotY val="20"/>
      <c:depthPercent val="100"/>
      <c:rAngAx val="1"/>
    </c:view3D>
    <c:plotArea>
      <c:layout>
        <c:manualLayout>
          <c:xMode val="edge"/>
          <c:yMode val="edge"/>
          <c:x val="0.15675"/>
          <c:y val="0.13475"/>
          <c:w val="0.8415"/>
          <c:h val="0.7355"/>
        </c:manualLayout>
      </c:layout>
      <c:bar3DChart>
        <c:barDir val="col"/>
        <c:grouping val="clustered"/>
        <c:varyColors val="0"/>
        <c:ser>
          <c:idx val="0"/>
          <c:order val="0"/>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 návštěvníka'!$A$293:$A$296</c:f>
              <c:strCache/>
            </c:strRef>
          </c:cat>
          <c:val>
            <c:numRef>
              <c:f>'Profil návštěvníka'!$B$293:$B$296</c:f>
              <c:numCache/>
            </c:numRef>
          </c:val>
          <c:shape val="box"/>
        </c:ser>
        <c:shape val="box"/>
        <c:axId val="35902242"/>
        <c:axId val="54684723"/>
      </c:bar3DChart>
      <c:catAx>
        <c:axId val="359022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84723"/>
        <c:crosses val="autoZero"/>
        <c:auto val="1"/>
        <c:lblOffset val="100"/>
        <c:tickLblSkip val="1"/>
        <c:noMultiLvlLbl val="0"/>
      </c:catAx>
      <c:valAx>
        <c:axId val="546847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0224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0.4505</cdr:y>
    </cdr:from>
    <cdr:to>
      <cdr:x>0.16425</cdr:x>
      <cdr:y>0.56975</cdr:y>
    </cdr:to>
    <cdr:sp>
      <cdr:nvSpPr>
        <cdr:cNvPr id="1" name="Text Box 1"/>
        <cdr:cNvSpPr txBox="1">
          <a:spLocks noChangeArrowheads="1"/>
        </cdr:cNvSpPr>
      </cdr:nvSpPr>
      <cdr:spPr>
        <a:xfrm>
          <a:off x="114300" y="1533525"/>
          <a:ext cx="7715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Počet osob (dotázaných 432)</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0.013</cdr:y>
    </cdr:from>
    <cdr:to>
      <cdr:x>0.8535</cdr:x>
      <cdr:y>0.107</cdr:y>
    </cdr:to>
    <cdr:sp fLocksText="0">
      <cdr:nvSpPr>
        <cdr:cNvPr id="1" name="TextovéPole 1"/>
        <cdr:cNvSpPr txBox="1">
          <a:spLocks noChangeArrowheads="1"/>
        </cdr:cNvSpPr>
      </cdr:nvSpPr>
      <cdr:spPr>
        <a:xfrm>
          <a:off x="657225" y="28575"/>
          <a:ext cx="3248025"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0.03325</cdr:x>
      <cdr:y>0.006</cdr:y>
    </cdr:from>
    <cdr:to>
      <cdr:x>0.99175</cdr:x>
      <cdr:y>0.139</cdr:y>
    </cdr:to>
    <cdr:sp>
      <cdr:nvSpPr>
        <cdr:cNvPr id="2" name="TextovéPole 2"/>
        <cdr:cNvSpPr txBox="1">
          <a:spLocks noChangeArrowheads="1"/>
        </cdr:cNvSpPr>
      </cdr:nvSpPr>
      <cdr:spPr>
        <a:xfrm>
          <a:off x="142875" y="9525"/>
          <a:ext cx="4381500" cy="3619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 kým jste do Olomouce přicestovala?</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-0.01125</cdr:x>
      <cdr:y>0.637</cdr:y>
    </cdr:from>
    <cdr:to>
      <cdr:x>0.22725</cdr:x>
      <cdr:y>1</cdr:y>
    </cdr:to>
    <cdr:sp>
      <cdr:nvSpPr>
        <cdr:cNvPr id="3" name="TextovéPole 3"/>
        <cdr:cNvSpPr txBox="1">
          <a:spLocks noChangeArrowheads="1"/>
        </cdr:cNvSpPr>
      </cdr:nvSpPr>
      <cdr:spPr>
        <a:xfrm>
          <a:off x="-47624" y="1743075"/>
          <a:ext cx="1085850" cy="1047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Počet osob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(dotázaných 432)</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104775</xdr:rowOff>
    </xdr:from>
    <xdr:to>
      <xdr:col>10</xdr:col>
      <xdr:colOff>314325</xdr:colOff>
      <xdr:row>21</xdr:row>
      <xdr:rowOff>38100</xdr:rowOff>
    </xdr:to>
    <xdr:graphicFrame>
      <xdr:nvGraphicFramePr>
        <xdr:cNvPr id="1" name="Chart 2"/>
        <xdr:cNvGraphicFramePr/>
      </xdr:nvGraphicFramePr>
      <xdr:xfrm>
        <a:off x="2924175" y="666750"/>
        <a:ext cx="4562475" cy="284797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71</xdr:row>
      <xdr:rowOff>28575</xdr:rowOff>
    </xdr:from>
    <xdr:to>
      <xdr:col>12</xdr:col>
      <xdr:colOff>400050</xdr:colOff>
      <xdr:row>97</xdr:row>
      <xdr:rowOff>66675</xdr:rowOff>
    </xdr:to>
    <xdr:graphicFrame>
      <xdr:nvGraphicFramePr>
        <xdr:cNvPr id="2" name="Chart 3"/>
        <xdr:cNvGraphicFramePr/>
      </xdr:nvGraphicFramePr>
      <xdr:xfrm>
        <a:off x="3752850" y="11601450"/>
        <a:ext cx="5038725" cy="4248150"/>
      </xdr:xfrm>
      <a:graphic>
        <a:graphicData uri="http://schemas.openxmlformats.org/drawingml/2006/chart">
          <c:chart xmlns:c="http://schemas.openxmlformats.org/drawingml/2006/chart" r:id="rId2"/>
        </a:graphicData>
      </a:graphic>
    </xdr:graphicFrame>
    <xdr:clientData/>
  </xdr:twoCellAnchor>
  <xdr:twoCellAnchor>
    <xdr:from>
      <xdr:col>5</xdr:col>
      <xdr:colOff>438150</xdr:colOff>
      <xdr:row>99</xdr:row>
      <xdr:rowOff>0</xdr:rowOff>
    </xdr:from>
    <xdr:to>
      <xdr:col>13</xdr:col>
      <xdr:colOff>561975</xdr:colOff>
      <xdr:row>118</xdr:row>
      <xdr:rowOff>104775</xdr:rowOff>
    </xdr:to>
    <xdr:graphicFrame>
      <xdr:nvGraphicFramePr>
        <xdr:cNvPr id="3" name="Chart 4"/>
        <xdr:cNvGraphicFramePr/>
      </xdr:nvGraphicFramePr>
      <xdr:xfrm>
        <a:off x="4562475" y="16106775"/>
        <a:ext cx="5000625" cy="3181350"/>
      </xdr:xfrm>
      <a:graphic>
        <a:graphicData uri="http://schemas.openxmlformats.org/drawingml/2006/chart">
          <c:chart xmlns:c="http://schemas.openxmlformats.org/drawingml/2006/chart" r:id="rId3"/>
        </a:graphicData>
      </a:graphic>
    </xdr:graphicFrame>
    <xdr:clientData/>
  </xdr:twoCellAnchor>
  <xdr:twoCellAnchor>
    <xdr:from>
      <xdr:col>5</xdr:col>
      <xdr:colOff>381000</xdr:colOff>
      <xdr:row>120</xdr:row>
      <xdr:rowOff>142875</xdr:rowOff>
    </xdr:from>
    <xdr:to>
      <xdr:col>17</xdr:col>
      <xdr:colOff>323850</xdr:colOff>
      <xdr:row>143</xdr:row>
      <xdr:rowOff>76200</xdr:rowOff>
    </xdr:to>
    <xdr:graphicFrame>
      <xdr:nvGraphicFramePr>
        <xdr:cNvPr id="4" name="Chart 5"/>
        <xdr:cNvGraphicFramePr/>
      </xdr:nvGraphicFramePr>
      <xdr:xfrm>
        <a:off x="4505325" y="19650075"/>
        <a:ext cx="7258050" cy="3657600"/>
      </xdr:xfrm>
      <a:graphic>
        <a:graphicData uri="http://schemas.openxmlformats.org/drawingml/2006/chart">
          <c:chart xmlns:c="http://schemas.openxmlformats.org/drawingml/2006/chart" r:id="rId4"/>
        </a:graphicData>
      </a:graphic>
    </xdr:graphicFrame>
    <xdr:clientData/>
  </xdr:twoCellAnchor>
  <xdr:twoCellAnchor>
    <xdr:from>
      <xdr:col>3</xdr:col>
      <xdr:colOff>57150</xdr:colOff>
      <xdr:row>163</xdr:row>
      <xdr:rowOff>142875</xdr:rowOff>
    </xdr:from>
    <xdr:to>
      <xdr:col>12</xdr:col>
      <xdr:colOff>552450</xdr:colOff>
      <xdr:row>189</xdr:row>
      <xdr:rowOff>123825</xdr:rowOff>
    </xdr:to>
    <xdr:graphicFrame>
      <xdr:nvGraphicFramePr>
        <xdr:cNvPr id="5" name="Chart 6"/>
        <xdr:cNvGraphicFramePr/>
      </xdr:nvGraphicFramePr>
      <xdr:xfrm>
        <a:off x="2962275" y="26612850"/>
        <a:ext cx="5981700" cy="4191000"/>
      </xdr:xfrm>
      <a:graphic>
        <a:graphicData uri="http://schemas.openxmlformats.org/drawingml/2006/chart">
          <c:chart xmlns:c="http://schemas.openxmlformats.org/drawingml/2006/chart" r:id="rId5"/>
        </a:graphicData>
      </a:graphic>
    </xdr:graphicFrame>
    <xdr:clientData/>
  </xdr:twoCellAnchor>
  <xdr:twoCellAnchor>
    <xdr:from>
      <xdr:col>2</xdr:col>
      <xdr:colOff>542925</xdr:colOff>
      <xdr:row>192</xdr:row>
      <xdr:rowOff>38100</xdr:rowOff>
    </xdr:from>
    <xdr:to>
      <xdr:col>11</xdr:col>
      <xdr:colOff>295275</xdr:colOff>
      <xdr:row>213</xdr:row>
      <xdr:rowOff>85725</xdr:rowOff>
    </xdr:to>
    <xdr:graphicFrame>
      <xdr:nvGraphicFramePr>
        <xdr:cNvPr id="6" name="Chart 7"/>
        <xdr:cNvGraphicFramePr/>
      </xdr:nvGraphicFramePr>
      <xdr:xfrm>
        <a:off x="2838450" y="31203900"/>
        <a:ext cx="5238750" cy="3448050"/>
      </xdr:xfrm>
      <a:graphic>
        <a:graphicData uri="http://schemas.openxmlformats.org/drawingml/2006/chart">
          <c:chart xmlns:c="http://schemas.openxmlformats.org/drawingml/2006/chart" r:id="rId6"/>
        </a:graphicData>
      </a:graphic>
    </xdr:graphicFrame>
    <xdr:clientData/>
  </xdr:twoCellAnchor>
  <xdr:twoCellAnchor>
    <xdr:from>
      <xdr:col>2</xdr:col>
      <xdr:colOff>581025</xdr:colOff>
      <xdr:row>222</xdr:row>
      <xdr:rowOff>123825</xdr:rowOff>
    </xdr:from>
    <xdr:to>
      <xdr:col>13</xdr:col>
      <xdr:colOff>352425</xdr:colOff>
      <xdr:row>247</xdr:row>
      <xdr:rowOff>85725</xdr:rowOff>
    </xdr:to>
    <xdr:graphicFrame>
      <xdr:nvGraphicFramePr>
        <xdr:cNvPr id="7" name="Chart 8"/>
        <xdr:cNvGraphicFramePr/>
      </xdr:nvGraphicFramePr>
      <xdr:xfrm>
        <a:off x="2876550" y="36147375"/>
        <a:ext cx="6477000" cy="4010025"/>
      </xdr:xfrm>
      <a:graphic>
        <a:graphicData uri="http://schemas.openxmlformats.org/drawingml/2006/chart">
          <c:chart xmlns:c="http://schemas.openxmlformats.org/drawingml/2006/chart" r:id="rId7"/>
        </a:graphicData>
      </a:graphic>
    </xdr:graphicFrame>
    <xdr:clientData/>
  </xdr:twoCellAnchor>
  <xdr:twoCellAnchor>
    <xdr:from>
      <xdr:col>3</xdr:col>
      <xdr:colOff>485775</xdr:colOff>
      <xdr:row>263</xdr:row>
      <xdr:rowOff>0</xdr:rowOff>
    </xdr:from>
    <xdr:to>
      <xdr:col>12</xdr:col>
      <xdr:colOff>76200</xdr:colOff>
      <xdr:row>282</xdr:row>
      <xdr:rowOff>114300</xdr:rowOff>
    </xdr:to>
    <xdr:graphicFrame>
      <xdr:nvGraphicFramePr>
        <xdr:cNvPr id="8" name="Chart 9"/>
        <xdr:cNvGraphicFramePr/>
      </xdr:nvGraphicFramePr>
      <xdr:xfrm>
        <a:off x="3390900" y="42662475"/>
        <a:ext cx="5076825" cy="3190875"/>
      </xdr:xfrm>
      <a:graphic>
        <a:graphicData uri="http://schemas.openxmlformats.org/drawingml/2006/chart">
          <c:chart xmlns:c="http://schemas.openxmlformats.org/drawingml/2006/chart" r:id="rId8"/>
        </a:graphicData>
      </a:graphic>
    </xdr:graphicFrame>
    <xdr:clientData/>
  </xdr:twoCellAnchor>
  <xdr:twoCellAnchor>
    <xdr:from>
      <xdr:col>3</xdr:col>
      <xdr:colOff>228600</xdr:colOff>
      <xdr:row>293</xdr:row>
      <xdr:rowOff>0</xdr:rowOff>
    </xdr:from>
    <xdr:to>
      <xdr:col>12</xdr:col>
      <xdr:colOff>114300</xdr:colOff>
      <xdr:row>314</xdr:row>
      <xdr:rowOff>9525</xdr:rowOff>
    </xdr:to>
    <xdr:graphicFrame>
      <xdr:nvGraphicFramePr>
        <xdr:cNvPr id="9" name="Chart 10"/>
        <xdr:cNvGraphicFramePr/>
      </xdr:nvGraphicFramePr>
      <xdr:xfrm>
        <a:off x="3133725" y="47520225"/>
        <a:ext cx="5372100" cy="3409950"/>
      </xdr:xfrm>
      <a:graphic>
        <a:graphicData uri="http://schemas.openxmlformats.org/drawingml/2006/chart">
          <c:chart xmlns:c="http://schemas.openxmlformats.org/drawingml/2006/chart" r:id="rId9"/>
        </a:graphicData>
      </a:graphic>
    </xdr:graphicFrame>
    <xdr:clientData/>
  </xdr:twoCellAnchor>
  <xdr:twoCellAnchor>
    <xdr:from>
      <xdr:col>9</xdr:col>
      <xdr:colOff>95250</xdr:colOff>
      <xdr:row>317</xdr:row>
      <xdr:rowOff>114300</xdr:rowOff>
    </xdr:from>
    <xdr:to>
      <xdr:col>21</xdr:col>
      <xdr:colOff>447675</xdr:colOff>
      <xdr:row>346</xdr:row>
      <xdr:rowOff>28575</xdr:rowOff>
    </xdr:to>
    <xdr:graphicFrame>
      <xdr:nvGraphicFramePr>
        <xdr:cNvPr id="10" name="Chart 11"/>
        <xdr:cNvGraphicFramePr/>
      </xdr:nvGraphicFramePr>
      <xdr:xfrm>
        <a:off x="6657975" y="51520725"/>
        <a:ext cx="7667625" cy="4610100"/>
      </xdr:xfrm>
      <a:graphic>
        <a:graphicData uri="http://schemas.openxmlformats.org/drawingml/2006/chart">
          <c:chart xmlns:c="http://schemas.openxmlformats.org/drawingml/2006/chart" r:id="rId10"/>
        </a:graphicData>
      </a:graphic>
    </xdr:graphicFrame>
    <xdr:clientData/>
  </xdr:twoCellAnchor>
  <xdr:twoCellAnchor>
    <xdr:from>
      <xdr:col>3</xdr:col>
      <xdr:colOff>295275</xdr:colOff>
      <xdr:row>361</xdr:row>
      <xdr:rowOff>76200</xdr:rowOff>
    </xdr:from>
    <xdr:to>
      <xdr:col>12</xdr:col>
      <xdr:colOff>190500</xdr:colOff>
      <xdr:row>384</xdr:row>
      <xdr:rowOff>19050</xdr:rowOff>
    </xdr:to>
    <xdr:graphicFrame>
      <xdr:nvGraphicFramePr>
        <xdr:cNvPr id="11" name="Chart 12"/>
        <xdr:cNvGraphicFramePr/>
      </xdr:nvGraphicFramePr>
      <xdr:xfrm>
        <a:off x="3200400" y="58607325"/>
        <a:ext cx="5381625" cy="3667125"/>
      </xdr:xfrm>
      <a:graphic>
        <a:graphicData uri="http://schemas.openxmlformats.org/drawingml/2006/chart">
          <c:chart xmlns:c="http://schemas.openxmlformats.org/drawingml/2006/chart" r:id="rId11"/>
        </a:graphicData>
      </a:graphic>
    </xdr:graphicFrame>
    <xdr:clientData/>
  </xdr:twoCellAnchor>
  <xdr:twoCellAnchor>
    <xdr:from>
      <xdr:col>2</xdr:col>
      <xdr:colOff>561975</xdr:colOff>
      <xdr:row>393</xdr:row>
      <xdr:rowOff>123825</xdr:rowOff>
    </xdr:from>
    <xdr:to>
      <xdr:col>9</xdr:col>
      <xdr:colOff>247650</xdr:colOff>
      <xdr:row>412</xdr:row>
      <xdr:rowOff>19050</xdr:rowOff>
    </xdr:to>
    <xdr:graphicFrame>
      <xdr:nvGraphicFramePr>
        <xdr:cNvPr id="12" name="Chart 13"/>
        <xdr:cNvGraphicFramePr/>
      </xdr:nvGraphicFramePr>
      <xdr:xfrm>
        <a:off x="2857500" y="63836550"/>
        <a:ext cx="3952875" cy="2971800"/>
      </xdr:xfrm>
      <a:graphic>
        <a:graphicData uri="http://schemas.openxmlformats.org/drawingml/2006/chart">
          <c:chart xmlns:c="http://schemas.openxmlformats.org/drawingml/2006/chart" r:id="rId12"/>
        </a:graphicData>
      </a:graphic>
    </xdr:graphicFrame>
    <xdr:clientData/>
  </xdr:twoCellAnchor>
  <xdr:twoCellAnchor>
    <xdr:from>
      <xdr:col>3</xdr:col>
      <xdr:colOff>123825</xdr:colOff>
      <xdr:row>417</xdr:row>
      <xdr:rowOff>57150</xdr:rowOff>
    </xdr:from>
    <xdr:to>
      <xdr:col>11</xdr:col>
      <xdr:colOff>333375</xdr:colOff>
      <xdr:row>436</xdr:row>
      <xdr:rowOff>152400</xdr:rowOff>
    </xdr:to>
    <xdr:graphicFrame>
      <xdr:nvGraphicFramePr>
        <xdr:cNvPr id="13" name="Chart 14"/>
        <xdr:cNvGraphicFramePr/>
      </xdr:nvGraphicFramePr>
      <xdr:xfrm>
        <a:off x="3028950" y="67656075"/>
        <a:ext cx="5086350" cy="3171825"/>
      </xdr:xfrm>
      <a:graphic>
        <a:graphicData uri="http://schemas.openxmlformats.org/drawingml/2006/chart">
          <c:chart xmlns:c="http://schemas.openxmlformats.org/drawingml/2006/chart" r:id="rId13"/>
        </a:graphicData>
      </a:graphic>
    </xdr:graphicFrame>
    <xdr:clientData/>
  </xdr:twoCellAnchor>
  <xdr:twoCellAnchor>
    <xdr:from>
      <xdr:col>3</xdr:col>
      <xdr:colOff>19050</xdr:colOff>
      <xdr:row>440</xdr:row>
      <xdr:rowOff>114300</xdr:rowOff>
    </xdr:from>
    <xdr:to>
      <xdr:col>11</xdr:col>
      <xdr:colOff>361950</xdr:colOff>
      <xdr:row>462</xdr:row>
      <xdr:rowOff>0</xdr:rowOff>
    </xdr:to>
    <xdr:graphicFrame>
      <xdr:nvGraphicFramePr>
        <xdr:cNvPr id="14" name="Chart 15"/>
        <xdr:cNvGraphicFramePr/>
      </xdr:nvGraphicFramePr>
      <xdr:xfrm>
        <a:off x="2924175" y="71437500"/>
        <a:ext cx="5219700" cy="3448050"/>
      </xdr:xfrm>
      <a:graphic>
        <a:graphicData uri="http://schemas.openxmlformats.org/drawingml/2006/chart">
          <c:chart xmlns:c="http://schemas.openxmlformats.org/drawingml/2006/chart" r:id="rId14"/>
        </a:graphicData>
      </a:graphic>
    </xdr:graphicFrame>
    <xdr:clientData/>
  </xdr:twoCellAnchor>
  <xdr:twoCellAnchor>
    <xdr:from>
      <xdr:col>2</xdr:col>
      <xdr:colOff>590550</xdr:colOff>
      <xdr:row>22</xdr:row>
      <xdr:rowOff>85725</xdr:rowOff>
    </xdr:from>
    <xdr:to>
      <xdr:col>11</xdr:col>
      <xdr:colOff>419100</xdr:colOff>
      <xdr:row>42</xdr:row>
      <xdr:rowOff>114300</xdr:rowOff>
    </xdr:to>
    <xdr:graphicFrame>
      <xdr:nvGraphicFramePr>
        <xdr:cNvPr id="15" name="Chart 112"/>
        <xdr:cNvGraphicFramePr/>
      </xdr:nvGraphicFramePr>
      <xdr:xfrm>
        <a:off x="2886075" y="3724275"/>
        <a:ext cx="5314950" cy="3267075"/>
      </xdr:xfrm>
      <a:graphic>
        <a:graphicData uri="http://schemas.openxmlformats.org/drawingml/2006/chart">
          <c:chart xmlns:c="http://schemas.openxmlformats.org/drawingml/2006/chart" r:id="rId15"/>
        </a:graphicData>
      </a:graphic>
    </xdr:graphicFrame>
    <xdr:clientData/>
  </xdr:twoCellAnchor>
  <xdr:twoCellAnchor>
    <xdr:from>
      <xdr:col>2</xdr:col>
      <xdr:colOff>600075</xdr:colOff>
      <xdr:row>44</xdr:row>
      <xdr:rowOff>19050</xdr:rowOff>
    </xdr:from>
    <xdr:to>
      <xdr:col>16</xdr:col>
      <xdr:colOff>66675</xdr:colOff>
      <xdr:row>69</xdr:row>
      <xdr:rowOff>57150</xdr:rowOff>
    </xdr:to>
    <xdr:graphicFrame>
      <xdr:nvGraphicFramePr>
        <xdr:cNvPr id="16" name="Chart 111"/>
        <xdr:cNvGraphicFramePr/>
      </xdr:nvGraphicFramePr>
      <xdr:xfrm>
        <a:off x="2895600" y="7219950"/>
        <a:ext cx="8001000" cy="4086225"/>
      </xdr:xfrm>
      <a:graphic>
        <a:graphicData uri="http://schemas.openxmlformats.org/drawingml/2006/chart">
          <c:chart xmlns:c="http://schemas.openxmlformats.org/drawingml/2006/chart" r:id="rId16"/>
        </a:graphicData>
      </a:graphic>
    </xdr:graphicFrame>
    <xdr:clientData/>
  </xdr:twoCellAnchor>
  <xdr:twoCellAnchor>
    <xdr:from>
      <xdr:col>6</xdr:col>
      <xdr:colOff>28575</xdr:colOff>
      <xdr:row>145</xdr:row>
      <xdr:rowOff>104775</xdr:rowOff>
    </xdr:from>
    <xdr:to>
      <xdr:col>13</xdr:col>
      <xdr:colOff>333375</xdr:colOff>
      <xdr:row>162</xdr:row>
      <xdr:rowOff>95250</xdr:rowOff>
    </xdr:to>
    <xdr:graphicFrame>
      <xdr:nvGraphicFramePr>
        <xdr:cNvPr id="17" name="Graf 18"/>
        <xdr:cNvGraphicFramePr/>
      </xdr:nvGraphicFramePr>
      <xdr:xfrm>
        <a:off x="4762500" y="23660100"/>
        <a:ext cx="4572000" cy="2743200"/>
      </xdr:xfrm>
      <a:graphic>
        <a:graphicData uri="http://schemas.openxmlformats.org/drawingml/2006/chart">
          <c:chart xmlns:c="http://schemas.openxmlformats.org/drawingml/2006/chart" r:id="rId1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tazn&#237;k%20CR%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1">
          <cell r="E1" t="str">
            <v>Jak dlouho se v Olomouci zdržíte?</v>
          </cell>
          <cell r="I1" t="str">
            <v>Co Vás ovlivnilo při výběru cesty právě do Olomouce?</v>
          </cell>
          <cell r="K1" t="str">
            <v>S kým jste do Olomouce přijel/a?</v>
          </cell>
          <cell r="L1" t="str">
            <v>Důvod Vaší návštěvy?</v>
          </cell>
          <cell r="M1" t="str">
            <v>V Olomouci jste:</v>
          </cell>
          <cell r="O1" t="str">
            <v>Navštívený cíl - Sloup NT</v>
          </cell>
          <cell r="P1" t="str">
            <v>Navštívěný cíl - Radnice s orlojem</v>
          </cell>
          <cell r="Q1" t="str">
            <v>Navštívený cíl - Expozice na radnici</v>
          </cell>
          <cell r="R1" t="str">
            <v>Navštívený cíl - Arcidiecézní muzeum</v>
          </cell>
          <cell r="S1" t="str">
            <v>Navštívený cíl - Arcibiskupský palác</v>
          </cell>
          <cell r="T1" t="str">
            <v>Navštívený cíl - Sbírkové skleníky</v>
          </cell>
          <cell r="U1" t="str">
            <v>Navštívený cíl - Olomoucké parky</v>
          </cell>
          <cell r="V1" t="str">
            <v>Navštívený cíl - ZOO</v>
          </cell>
          <cell r="W1" t="str">
            <v>Navštívený cíl - Muzeum Veteran Arena</v>
          </cell>
          <cell r="X1" t="str">
            <v>Navštívený cíl - Aquapark</v>
          </cell>
          <cell r="Z1" t="str">
            <v>Uvažujete, že se do Olomouce opět vrátíte?</v>
          </cell>
          <cell r="AA1" t="str">
            <v>Jak jste celkově spokojen/a s místem Vašeho výletu/pobytu?</v>
          </cell>
          <cell r="AB1" t="str">
            <v>Informační centrum</v>
          </cell>
          <cell r="AC1" t="str">
            <v>Silnice, komunikace</v>
          </cell>
          <cell r="AD1" t="str">
            <v>Parkování</v>
          </cell>
          <cell r="AE1" t="str">
            <v>Informační a orientační systém</v>
          </cell>
          <cell r="AF1" t="str">
            <v>MHD</v>
          </cell>
          <cell r="AG1" t="str">
            <v>Ubytování</v>
          </cell>
          <cell r="AH1" t="str">
            <v>Stravování</v>
          </cell>
          <cell r="AI1" t="str">
            <v>Sportovní vyžití</v>
          </cell>
          <cell r="AJ1" t="str">
            <v>Kulturní vyžití</v>
          </cell>
          <cell r="AK1" t="str">
            <v>Atrakce pro rodiny s dětmi</v>
          </cell>
          <cell r="AM1" t="str">
            <v>Kde jste ubytován/a</v>
          </cell>
          <cell r="AP1" t="str">
            <v>Pohlaví</v>
          </cell>
          <cell r="AQ1" t="str">
            <v>Vzdělání</v>
          </cell>
          <cell r="AR1" t="str">
            <v>Věk</v>
          </cell>
        </row>
        <row r="2">
          <cell r="B2" t="str">
            <v>Jiný kraj</v>
          </cell>
          <cell r="C2" t="str">
            <v>Karlovarský</v>
          </cell>
          <cell r="E2" t="str">
            <v>Více dnů</v>
          </cell>
          <cell r="G2" t="str">
            <v>Vlakem</v>
          </cell>
          <cell r="I2" t="str">
            <v>Služební cesta</v>
          </cell>
          <cell r="K2" t="str">
            <v>S kolegy</v>
          </cell>
          <cell r="L2" t="str">
            <v>Služební cesta</v>
          </cell>
          <cell r="M2" t="str">
            <v>Poprvé</v>
          </cell>
          <cell r="O2" t="str">
            <v>NE</v>
          </cell>
          <cell r="P2" t="str">
            <v>NE</v>
          </cell>
          <cell r="Q2" t="str">
            <v>NE</v>
          </cell>
          <cell r="R2" t="str">
            <v>NE</v>
          </cell>
          <cell r="S2" t="str">
            <v>NE</v>
          </cell>
          <cell r="T2" t="str">
            <v>NE</v>
          </cell>
          <cell r="U2" t="str">
            <v>NE</v>
          </cell>
          <cell r="V2" t="str">
            <v>NE</v>
          </cell>
          <cell r="W2" t="str">
            <v>NE</v>
          </cell>
          <cell r="X2" t="str">
            <v>NE</v>
          </cell>
          <cell r="Z2" t="str">
            <v>SPÍŠE NE</v>
          </cell>
          <cell r="AA2" t="str">
            <v>Spíše nespokojen/a</v>
          </cell>
          <cell r="AB2">
            <v>0</v>
          </cell>
          <cell r="AC2">
            <v>4</v>
          </cell>
          <cell r="AD2">
            <v>4</v>
          </cell>
          <cell r="AE2">
            <v>0</v>
          </cell>
          <cell r="AF2">
            <v>0</v>
          </cell>
          <cell r="AG2">
            <v>4</v>
          </cell>
          <cell r="AH2">
            <v>2</v>
          </cell>
          <cell r="AI2">
            <v>0</v>
          </cell>
          <cell r="AJ2">
            <v>0</v>
          </cell>
          <cell r="AK2">
            <v>0</v>
          </cell>
          <cell r="AM2" t="str">
            <v>Hotel</v>
          </cell>
          <cell r="AP2" t="str">
            <v>ŽENA</v>
          </cell>
          <cell r="AQ2" t="str">
            <v>VOŠ + VŠ</v>
          </cell>
          <cell r="AR2" t="str">
            <v>35 - 49 let</v>
          </cell>
        </row>
        <row r="3">
          <cell r="B3" t="str">
            <v>Stát</v>
          </cell>
          <cell r="D3" t="str">
            <v>Španělsko</v>
          </cell>
          <cell r="E3" t="str">
            <v>2 dny</v>
          </cell>
          <cell r="G3" t="str">
            <v>Zájezdovým autobusem</v>
          </cell>
          <cell r="I3" t="str">
            <v>Dobrá předchozí zkušenost</v>
          </cell>
          <cell r="K3" t="str">
            <v>S partnerem</v>
          </cell>
          <cell r="L3" t="str">
            <v>Poznání</v>
          </cell>
          <cell r="M3" t="str">
            <v>Podruhé</v>
          </cell>
          <cell r="O3" t="str">
            <v>ANO</v>
          </cell>
          <cell r="P3" t="str">
            <v>ANO</v>
          </cell>
          <cell r="Q3" t="str">
            <v>NE</v>
          </cell>
          <cell r="R3" t="str">
            <v>NE</v>
          </cell>
          <cell r="S3" t="str">
            <v>ANO</v>
          </cell>
          <cell r="T3" t="str">
            <v>NE</v>
          </cell>
          <cell r="U3" t="str">
            <v>NE</v>
          </cell>
          <cell r="V3" t="str">
            <v>NE</v>
          </cell>
          <cell r="W3" t="str">
            <v>NE</v>
          </cell>
          <cell r="X3" t="str">
            <v>NE</v>
          </cell>
          <cell r="Z3" t="str">
            <v>NEVÍM</v>
          </cell>
          <cell r="AA3" t="str">
            <v>Velmi spokojen/a</v>
          </cell>
          <cell r="AB3">
            <v>1</v>
          </cell>
          <cell r="AC3">
            <v>4</v>
          </cell>
          <cell r="AD3">
            <v>3</v>
          </cell>
          <cell r="AE3">
            <v>2</v>
          </cell>
          <cell r="AF3">
            <v>2</v>
          </cell>
          <cell r="AG3">
            <v>1</v>
          </cell>
          <cell r="AH3">
            <v>1</v>
          </cell>
          <cell r="AI3">
            <v>1</v>
          </cell>
          <cell r="AJ3">
            <v>1</v>
          </cell>
          <cell r="AK3">
            <v>0</v>
          </cell>
          <cell r="AM3" t="str">
            <v>Penzion</v>
          </cell>
          <cell r="AP3" t="str">
            <v>ŽENA</v>
          </cell>
          <cell r="AQ3" t="str">
            <v>SŠ s maturitou</v>
          </cell>
          <cell r="AR3" t="str">
            <v>Do 25 let</v>
          </cell>
        </row>
        <row r="4">
          <cell r="B4" t="str">
            <v>Stát</v>
          </cell>
          <cell r="D4" t="str">
            <v>UK</v>
          </cell>
          <cell r="E4" t="str">
            <v>Více dnů</v>
          </cell>
          <cell r="G4" t="str">
            <v>Jinak</v>
          </cell>
          <cell r="I4" t="str">
            <v>Nabídka katalogu CK</v>
          </cell>
          <cell r="K4" t="str">
            <v>S přáteli</v>
          </cell>
          <cell r="L4" t="str">
            <v>Poznání</v>
          </cell>
          <cell r="M4" t="str">
            <v>Potřetí</v>
          </cell>
          <cell r="O4" t="str">
            <v>NE</v>
          </cell>
          <cell r="P4" t="str">
            <v>NE</v>
          </cell>
          <cell r="Q4" t="str">
            <v>ANO</v>
          </cell>
          <cell r="R4" t="str">
            <v>NE</v>
          </cell>
          <cell r="S4" t="str">
            <v>NE</v>
          </cell>
          <cell r="T4" t="str">
            <v>NE</v>
          </cell>
          <cell r="U4" t="str">
            <v>NE</v>
          </cell>
          <cell r="V4" t="str">
            <v>NE</v>
          </cell>
          <cell r="W4" t="str">
            <v>NE</v>
          </cell>
          <cell r="X4" t="str">
            <v>NE</v>
          </cell>
          <cell r="Z4" t="str">
            <v>ANO</v>
          </cell>
          <cell r="AA4" t="str">
            <v>Spíše spokojen/a</v>
          </cell>
          <cell r="AB4">
            <v>3</v>
          </cell>
          <cell r="AC4">
            <v>2</v>
          </cell>
          <cell r="AD4">
            <v>2</v>
          </cell>
          <cell r="AE4">
            <v>3</v>
          </cell>
          <cell r="AF4">
            <v>2</v>
          </cell>
          <cell r="AG4">
            <v>2</v>
          </cell>
          <cell r="AH4">
            <v>3</v>
          </cell>
          <cell r="AI4">
            <v>3</v>
          </cell>
          <cell r="AJ4">
            <v>3</v>
          </cell>
          <cell r="AK4">
            <v>2</v>
          </cell>
          <cell r="AM4" t="str">
            <v>U známých</v>
          </cell>
          <cell r="AP4" t="str">
            <v>MUŽ</v>
          </cell>
          <cell r="AQ4" t="str">
            <v>VOŠ + VŠ</v>
          </cell>
          <cell r="AR4" t="str">
            <v>35 - 49 let</v>
          </cell>
        </row>
        <row r="5">
          <cell r="B5" t="str">
            <v>Jiný kraj</v>
          </cell>
          <cell r="C5" t="str">
            <v>Praha</v>
          </cell>
          <cell r="E5" t="str">
            <v>2 dny</v>
          </cell>
          <cell r="G5" t="str">
            <v>Vlakem</v>
          </cell>
          <cell r="I5" t="str">
            <v>Doporučení přátel, blízkých</v>
          </cell>
          <cell r="K5" t="str">
            <v>S partnerem</v>
          </cell>
          <cell r="L5" t="str">
            <v>Návštěva přátel, příbuzných</v>
          </cell>
          <cell r="M5" t="str">
            <v>Jsem tu po několikáté</v>
          </cell>
          <cell r="O5" t="str">
            <v>ANO</v>
          </cell>
          <cell r="P5" t="str">
            <v>ANO</v>
          </cell>
          <cell r="Q5" t="str">
            <v>NE</v>
          </cell>
          <cell r="R5" t="str">
            <v>NE</v>
          </cell>
          <cell r="S5" t="str">
            <v>NE</v>
          </cell>
          <cell r="T5" t="str">
            <v>NE</v>
          </cell>
          <cell r="U5" t="str">
            <v>ANO</v>
          </cell>
          <cell r="V5" t="str">
            <v>ANO</v>
          </cell>
          <cell r="W5" t="str">
            <v>ANO</v>
          </cell>
          <cell r="X5" t="str">
            <v>ANO</v>
          </cell>
          <cell r="Z5" t="str">
            <v>ANO</v>
          </cell>
          <cell r="AA5" t="str">
            <v>Spíše spokojen/a</v>
          </cell>
          <cell r="AB5">
            <v>0</v>
          </cell>
          <cell r="AC5">
            <v>3</v>
          </cell>
          <cell r="AD5">
            <v>0</v>
          </cell>
          <cell r="AE5">
            <v>0</v>
          </cell>
          <cell r="AF5">
            <v>0</v>
          </cell>
          <cell r="AG5">
            <v>0</v>
          </cell>
          <cell r="AH5">
            <v>4</v>
          </cell>
          <cell r="AI5">
            <v>3</v>
          </cell>
          <cell r="AJ5">
            <v>3</v>
          </cell>
          <cell r="AK5">
            <v>0</v>
          </cell>
          <cell r="AM5" t="str">
            <v>Nejsem ubytován/a</v>
          </cell>
          <cell r="AP5" t="str">
            <v>ŽENA</v>
          </cell>
          <cell r="AQ5" t="str">
            <v>VOŠ + VŠ</v>
          </cell>
          <cell r="AR5" t="str">
            <v>Do 25 let</v>
          </cell>
        </row>
        <row r="6">
          <cell r="B6" t="str">
            <v>Stát</v>
          </cell>
          <cell r="D6" t="str">
            <v>Kanada</v>
          </cell>
          <cell r="E6" t="str">
            <v>Více dnů</v>
          </cell>
          <cell r="G6" t="str">
            <v>Autem</v>
          </cell>
          <cell r="I6" t="str">
            <v>Služební cesta</v>
          </cell>
          <cell r="K6" t="str">
            <v>S kolegy</v>
          </cell>
          <cell r="L6" t="str">
            <v>Služební cesta</v>
          </cell>
          <cell r="M6" t="str">
            <v>Podruhé</v>
          </cell>
          <cell r="O6" t="str">
            <v>ANO</v>
          </cell>
          <cell r="P6" t="str">
            <v>ANO</v>
          </cell>
          <cell r="Q6" t="str">
            <v>NE</v>
          </cell>
          <cell r="R6" t="str">
            <v>NE</v>
          </cell>
          <cell r="S6" t="str">
            <v>ANO</v>
          </cell>
          <cell r="T6" t="str">
            <v>NE</v>
          </cell>
          <cell r="U6" t="str">
            <v>ANO</v>
          </cell>
          <cell r="V6" t="str">
            <v>NE</v>
          </cell>
          <cell r="W6" t="str">
            <v>NE</v>
          </cell>
          <cell r="X6" t="str">
            <v>NE</v>
          </cell>
          <cell r="Z6" t="str">
            <v>NEVÍM</v>
          </cell>
          <cell r="AA6" t="str">
            <v>Spíše spokojen/a</v>
          </cell>
          <cell r="AB6">
            <v>0</v>
          </cell>
          <cell r="AC6">
            <v>0</v>
          </cell>
          <cell r="AD6">
            <v>0</v>
          </cell>
          <cell r="AE6">
            <v>0</v>
          </cell>
          <cell r="AF6">
            <v>0</v>
          </cell>
          <cell r="AG6">
            <v>0</v>
          </cell>
          <cell r="AH6">
            <v>0</v>
          </cell>
          <cell r="AI6">
            <v>0</v>
          </cell>
          <cell r="AJ6">
            <v>0</v>
          </cell>
          <cell r="AK6">
            <v>0</v>
          </cell>
          <cell r="AM6" t="str">
            <v>Hotel</v>
          </cell>
          <cell r="AP6" t="str">
            <v>MUŽ</v>
          </cell>
          <cell r="AQ6" t="str">
            <v>VOŠ + VŠ</v>
          </cell>
          <cell r="AR6" t="str">
            <v>35 - 49 let</v>
          </cell>
        </row>
        <row r="7">
          <cell r="B7" t="str">
            <v>Jiný kraj</v>
          </cell>
          <cell r="C7" t="str">
            <v>Praha</v>
          </cell>
          <cell r="E7" t="str">
            <v>Více dnů</v>
          </cell>
          <cell r="G7" t="str">
            <v>Vlakem</v>
          </cell>
          <cell r="I7" t="str">
            <v>Jiné</v>
          </cell>
          <cell r="K7" t="str">
            <v>S rodinou</v>
          </cell>
          <cell r="L7" t="str">
            <v>Relaxace</v>
          </cell>
          <cell r="M7" t="str">
            <v>Podruhé</v>
          </cell>
          <cell r="O7" t="str">
            <v>NE</v>
          </cell>
          <cell r="P7" t="str">
            <v>NE</v>
          </cell>
          <cell r="Q7" t="str">
            <v>NE</v>
          </cell>
          <cell r="R7" t="str">
            <v>NE</v>
          </cell>
          <cell r="S7" t="str">
            <v>NE</v>
          </cell>
          <cell r="T7" t="str">
            <v>NE</v>
          </cell>
          <cell r="U7" t="str">
            <v>ANO</v>
          </cell>
          <cell r="V7" t="str">
            <v>ANO</v>
          </cell>
          <cell r="W7" t="str">
            <v>NE</v>
          </cell>
          <cell r="X7" t="str">
            <v>NE</v>
          </cell>
          <cell r="Z7" t="str">
            <v>NEVÍM</v>
          </cell>
          <cell r="AA7" t="str">
            <v>Spíše spokojen/a</v>
          </cell>
          <cell r="AB7">
            <v>3</v>
          </cell>
          <cell r="AC7">
            <v>2</v>
          </cell>
          <cell r="AD7">
            <v>2</v>
          </cell>
          <cell r="AE7">
            <v>2</v>
          </cell>
          <cell r="AF7">
            <v>2</v>
          </cell>
          <cell r="AG7">
            <v>3</v>
          </cell>
          <cell r="AH7">
            <v>1</v>
          </cell>
          <cell r="AI7">
            <v>1</v>
          </cell>
          <cell r="AJ7">
            <v>2</v>
          </cell>
          <cell r="AK7">
            <v>2</v>
          </cell>
          <cell r="AM7" t="str">
            <v>Hotel</v>
          </cell>
          <cell r="AP7" t="str">
            <v>ŽENA</v>
          </cell>
          <cell r="AQ7" t="str">
            <v>SŠ s maturitou</v>
          </cell>
          <cell r="AR7" t="str">
            <v>Do 25 let</v>
          </cell>
        </row>
        <row r="8">
          <cell r="B8" t="str">
            <v>Stát</v>
          </cell>
          <cell r="D8" t="str">
            <v>Rumunsko</v>
          </cell>
          <cell r="E8" t="str">
            <v>Více dnů</v>
          </cell>
          <cell r="G8" t="str">
            <v>Zájezdovým autobusem</v>
          </cell>
          <cell r="I8" t="str">
            <v>Nabídka katalogu CK</v>
          </cell>
          <cell r="K8" t="str">
            <v>S rodinou</v>
          </cell>
          <cell r="L8" t="str">
            <v>Poznání</v>
          </cell>
          <cell r="M8" t="str">
            <v>Poprvé</v>
          </cell>
          <cell r="O8" t="str">
            <v>ANO</v>
          </cell>
          <cell r="P8" t="str">
            <v>ANO</v>
          </cell>
          <cell r="Q8" t="str">
            <v>NE</v>
          </cell>
          <cell r="R8" t="str">
            <v>NE</v>
          </cell>
          <cell r="S8" t="str">
            <v>NE</v>
          </cell>
          <cell r="T8" t="str">
            <v>NE</v>
          </cell>
          <cell r="U8" t="str">
            <v>NE</v>
          </cell>
          <cell r="V8" t="str">
            <v>NE</v>
          </cell>
          <cell r="W8" t="str">
            <v>NE</v>
          </cell>
          <cell r="X8" t="str">
            <v>NE</v>
          </cell>
          <cell r="Z8" t="str">
            <v>ANO</v>
          </cell>
          <cell r="AA8" t="str">
            <v>Velmi spokojen/a</v>
          </cell>
          <cell r="AB8">
            <v>1</v>
          </cell>
          <cell r="AC8">
            <v>0</v>
          </cell>
          <cell r="AD8">
            <v>0</v>
          </cell>
          <cell r="AE8">
            <v>1</v>
          </cell>
          <cell r="AF8">
            <v>1</v>
          </cell>
          <cell r="AG8">
            <v>1</v>
          </cell>
          <cell r="AH8">
            <v>1</v>
          </cell>
          <cell r="AI8">
            <v>1</v>
          </cell>
          <cell r="AJ8">
            <v>1</v>
          </cell>
          <cell r="AK8">
            <v>1</v>
          </cell>
          <cell r="AM8" t="str">
            <v>Hotel</v>
          </cell>
          <cell r="AP8" t="str">
            <v>ŽENA</v>
          </cell>
          <cell r="AQ8" t="str">
            <v>SŠ s maturitou</v>
          </cell>
          <cell r="AR8" t="str">
            <v>Do 25 let</v>
          </cell>
        </row>
        <row r="9">
          <cell r="B9" t="str">
            <v>Olomoucko</v>
          </cell>
          <cell r="E9" t="str">
            <v>1 den</v>
          </cell>
          <cell r="G9" t="str">
            <v>Autem</v>
          </cell>
          <cell r="I9" t="str">
            <v>Služební cesta</v>
          </cell>
          <cell r="K9" t="str">
            <v>Sama</v>
          </cell>
          <cell r="L9" t="str">
            <v>Služební cesta</v>
          </cell>
          <cell r="M9" t="str">
            <v>Jsem tu po několikáté</v>
          </cell>
          <cell r="O9" t="str">
            <v>ANO</v>
          </cell>
          <cell r="P9" t="str">
            <v>ANO</v>
          </cell>
          <cell r="Q9" t="str">
            <v>NE</v>
          </cell>
          <cell r="R9" t="str">
            <v>NE</v>
          </cell>
          <cell r="S9" t="str">
            <v>NE</v>
          </cell>
          <cell r="T9" t="str">
            <v>NE</v>
          </cell>
          <cell r="U9" t="str">
            <v>NE</v>
          </cell>
          <cell r="V9" t="str">
            <v>NE</v>
          </cell>
          <cell r="W9" t="str">
            <v>NE</v>
          </cell>
          <cell r="X9" t="str">
            <v>NE</v>
          </cell>
          <cell r="Z9" t="str">
            <v>NEVÍM</v>
          </cell>
          <cell r="AA9" t="str">
            <v>Spíše spokojen/a</v>
          </cell>
          <cell r="AB9">
            <v>0</v>
          </cell>
          <cell r="AC9">
            <v>4</v>
          </cell>
          <cell r="AD9">
            <v>3</v>
          </cell>
          <cell r="AE9">
            <v>0</v>
          </cell>
          <cell r="AF9">
            <v>0</v>
          </cell>
          <cell r="AG9">
            <v>4</v>
          </cell>
          <cell r="AH9">
            <v>5</v>
          </cell>
          <cell r="AI9">
            <v>0</v>
          </cell>
          <cell r="AJ9">
            <v>4</v>
          </cell>
          <cell r="AK9">
            <v>0</v>
          </cell>
          <cell r="AM9" t="str">
            <v>Nejsem ubytován/a</v>
          </cell>
          <cell r="AP9" t="str">
            <v>MUŽ</v>
          </cell>
          <cell r="AQ9" t="str">
            <v>SŠ s maturitou</v>
          </cell>
          <cell r="AR9" t="str">
            <v>35 - 49 let</v>
          </cell>
        </row>
        <row r="10">
          <cell r="B10" t="str">
            <v>Stát</v>
          </cell>
          <cell r="D10" t="str">
            <v>Rumunsko</v>
          </cell>
          <cell r="E10" t="str">
            <v>Více dnů</v>
          </cell>
          <cell r="G10" t="str">
            <v>Zájezdovým autobusem</v>
          </cell>
          <cell r="I10" t="str">
            <v>Nabídka katalogu CK</v>
          </cell>
          <cell r="K10" t="str">
            <v>S rodinou</v>
          </cell>
          <cell r="L10" t="str">
            <v>Poznání</v>
          </cell>
          <cell r="M10" t="str">
            <v>Poprvé</v>
          </cell>
          <cell r="O10" t="str">
            <v>ANO</v>
          </cell>
          <cell r="P10" t="str">
            <v>ANO</v>
          </cell>
          <cell r="Q10" t="str">
            <v>NE</v>
          </cell>
          <cell r="R10" t="str">
            <v>NE</v>
          </cell>
          <cell r="S10" t="str">
            <v>NE</v>
          </cell>
          <cell r="T10" t="str">
            <v>NE</v>
          </cell>
          <cell r="U10" t="str">
            <v>NE</v>
          </cell>
          <cell r="V10" t="str">
            <v>NE</v>
          </cell>
          <cell r="W10" t="str">
            <v>NE</v>
          </cell>
          <cell r="X10" t="str">
            <v>NE</v>
          </cell>
          <cell r="Z10" t="str">
            <v>NEVÍM</v>
          </cell>
          <cell r="AA10" t="str">
            <v>Spíše spokojen/a</v>
          </cell>
          <cell r="AB10">
            <v>0</v>
          </cell>
          <cell r="AC10">
            <v>0</v>
          </cell>
          <cell r="AD10">
            <v>0</v>
          </cell>
          <cell r="AE10">
            <v>1</v>
          </cell>
          <cell r="AF10">
            <v>2</v>
          </cell>
          <cell r="AG10">
            <v>1</v>
          </cell>
          <cell r="AH10">
            <v>1</v>
          </cell>
          <cell r="AI10">
            <v>1</v>
          </cell>
          <cell r="AJ10">
            <v>1</v>
          </cell>
          <cell r="AK10">
            <v>1</v>
          </cell>
          <cell r="AM10" t="str">
            <v>Penzion</v>
          </cell>
          <cell r="AP10" t="str">
            <v>MUŽ</v>
          </cell>
          <cell r="AQ10" t="str">
            <v>SŠ s maturitou</v>
          </cell>
          <cell r="AR10" t="str">
            <v>35 - 49 let</v>
          </cell>
        </row>
        <row r="11">
          <cell r="B11" t="str">
            <v>Stát</v>
          </cell>
          <cell r="D11" t="str">
            <v>Bangladéš</v>
          </cell>
          <cell r="E11" t="str">
            <v>2 dny</v>
          </cell>
          <cell r="G11" t="str">
            <v>Jinak</v>
          </cell>
          <cell r="I11" t="str">
            <v>Mediální reklama</v>
          </cell>
          <cell r="K11" t="str">
            <v>S přáteli</v>
          </cell>
          <cell r="L11" t="str">
            <v>Relaxace</v>
          </cell>
          <cell r="M11" t="str">
            <v>Poprvé</v>
          </cell>
          <cell r="O11" t="str">
            <v>NE</v>
          </cell>
          <cell r="P11" t="str">
            <v>NE</v>
          </cell>
          <cell r="Q11" t="str">
            <v>NE</v>
          </cell>
          <cell r="R11" t="str">
            <v>NE</v>
          </cell>
          <cell r="S11" t="str">
            <v>ANO</v>
          </cell>
          <cell r="T11" t="str">
            <v>NE</v>
          </cell>
          <cell r="U11" t="str">
            <v>NE</v>
          </cell>
          <cell r="V11" t="str">
            <v>NE</v>
          </cell>
          <cell r="W11" t="str">
            <v>NE</v>
          </cell>
          <cell r="X11" t="str">
            <v>NE</v>
          </cell>
          <cell r="Z11" t="str">
            <v>ANO</v>
          </cell>
          <cell r="AA11" t="str">
            <v>Velmi spokojen/a</v>
          </cell>
          <cell r="AB11">
            <v>2</v>
          </cell>
          <cell r="AC11">
            <v>1</v>
          </cell>
          <cell r="AD11">
            <v>1</v>
          </cell>
          <cell r="AE11">
            <v>1</v>
          </cell>
          <cell r="AF11">
            <v>1</v>
          </cell>
          <cell r="AG11">
            <v>2</v>
          </cell>
          <cell r="AH11">
            <v>1</v>
          </cell>
          <cell r="AI11">
            <v>2</v>
          </cell>
          <cell r="AJ11">
            <v>1</v>
          </cell>
          <cell r="AK11">
            <v>1</v>
          </cell>
          <cell r="AM11" t="str">
            <v>Hotel</v>
          </cell>
          <cell r="AP11" t="str">
            <v>ŽENA</v>
          </cell>
          <cell r="AQ11" t="str">
            <v>SŠ s maturitou</v>
          </cell>
          <cell r="AR11" t="str">
            <v>26 - 34 let</v>
          </cell>
        </row>
        <row r="12">
          <cell r="B12" t="str">
            <v>Stát</v>
          </cell>
          <cell r="D12" t="str">
            <v>Chorvatsko</v>
          </cell>
          <cell r="E12" t="str">
            <v>2 dny</v>
          </cell>
          <cell r="G12" t="str">
            <v>Autem</v>
          </cell>
          <cell r="I12" t="str">
            <v>Mediální reklama</v>
          </cell>
          <cell r="K12" t="str">
            <v>S přáteli</v>
          </cell>
          <cell r="L12" t="str">
            <v>Návštěva kulturní akce</v>
          </cell>
          <cell r="M12" t="str">
            <v>Podruhé</v>
          </cell>
          <cell r="O12" t="str">
            <v>ANO</v>
          </cell>
          <cell r="P12" t="str">
            <v>NE</v>
          </cell>
          <cell r="Q12" t="str">
            <v>NE</v>
          </cell>
          <cell r="R12" t="str">
            <v>NE</v>
          </cell>
          <cell r="S12" t="str">
            <v>NE</v>
          </cell>
          <cell r="T12" t="str">
            <v>NE</v>
          </cell>
          <cell r="U12" t="str">
            <v>NE</v>
          </cell>
          <cell r="V12" t="str">
            <v>ANO</v>
          </cell>
          <cell r="W12" t="str">
            <v>NE</v>
          </cell>
          <cell r="X12" t="str">
            <v>NE</v>
          </cell>
          <cell r="Z12" t="str">
            <v>NEVÍM</v>
          </cell>
          <cell r="AA12" t="str">
            <v>Spíše nespokojen/a</v>
          </cell>
          <cell r="AB12">
            <v>2</v>
          </cell>
          <cell r="AC12">
            <v>2</v>
          </cell>
          <cell r="AD12">
            <v>3</v>
          </cell>
          <cell r="AE12">
            <v>2</v>
          </cell>
          <cell r="AF12">
            <v>2</v>
          </cell>
          <cell r="AG12">
            <v>1</v>
          </cell>
          <cell r="AH12">
            <v>2</v>
          </cell>
          <cell r="AI12">
            <v>2</v>
          </cell>
          <cell r="AJ12">
            <v>1</v>
          </cell>
          <cell r="AK12">
            <v>3</v>
          </cell>
          <cell r="AM12" t="str">
            <v>Hotel</v>
          </cell>
          <cell r="AP12" t="str">
            <v>ŽENA</v>
          </cell>
          <cell r="AQ12" t="str">
            <v>SŠ s maturitou</v>
          </cell>
          <cell r="AR12" t="str">
            <v>Do 25 let</v>
          </cell>
        </row>
        <row r="13">
          <cell r="B13" t="str">
            <v>Jiný kraj</v>
          </cell>
          <cell r="C13" t="str">
            <v>Praha</v>
          </cell>
          <cell r="E13" t="str">
            <v>2 dny</v>
          </cell>
          <cell r="G13" t="str">
            <v>Vlakem</v>
          </cell>
          <cell r="I13" t="str">
            <v>Mediální reklama</v>
          </cell>
          <cell r="K13" t="str">
            <v>S přáteli</v>
          </cell>
          <cell r="L13" t="str">
            <v>Návštěva kulturní akce</v>
          </cell>
          <cell r="M13" t="str">
            <v>Podruhé</v>
          </cell>
          <cell r="O13" t="str">
            <v>NE</v>
          </cell>
          <cell r="P13" t="str">
            <v>ANO</v>
          </cell>
          <cell r="Q13" t="str">
            <v>NE</v>
          </cell>
          <cell r="R13" t="str">
            <v>NE</v>
          </cell>
          <cell r="S13" t="str">
            <v>NE</v>
          </cell>
          <cell r="T13" t="str">
            <v>NE</v>
          </cell>
          <cell r="U13" t="str">
            <v>NE</v>
          </cell>
          <cell r="V13" t="str">
            <v>NE</v>
          </cell>
          <cell r="W13" t="str">
            <v>NE</v>
          </cell>
          <cell r="X13" t="str">
            <v>NE</v>
          </cell>
          <cell r="Z13" t="str">
            <v>NEVÍM</v>
          </cell>
          <cell r="AA13" t="str">
            <v>Spíše nespokojen/a</v>
          </cell>
          <cell r="AB13">
            <v>1</v>
          </cell>
          <cell r="AC13">
            <v>2</v>
          </cell>
          <cell r="AD13">
            <v>0</v>
          </cell>
          <cell r="AE13">
            <v>5</v>
          </cell>
          <cell r="AF13">
            <v>1</v>
          </cell>
          <cell r="AG13">
            <v>0</v>
          </cell>
          <cell r="AH13">
            <v>2</v>
          </cell>
          <cell r="AI13">
            <v>4</v>
          </cell>
          <cell r="AJ13">
            <v>3</v>
          </cell>
          <cell r="AK13">
            <v>0</v>
          </cell>
          <cell r="AM13" t="str">
            <v>U známých</v>
          </cell>
          <cell r="AP13" t="str">
            <v>ŽENA</v>
          </cell>
          <cell r="AQ13" t="str">
            <v>VYUČEN/A</v>
          </cell>
          <cell r="AR13" t="str">
            <v>26 - 34 let</v>
          </cell>
        </row>
        <row r="14">
          <cell r="B14" t="str">
            <v>Olomoucko</v>
          </cell>
          <cell r="E14" t="str">
            <v>Více dnů</v>
          </cell>
          <cell r="G14" t="str">
            <v>Autem</v>
          </cell>
          <cell r="I14" t="str">
            <v>Jiné</v>
          </cell>
          <cell r="K14" t="str">
            <v>Sama</v>
          </cell>
          <cell r="L14" t="str">
            <v>Nákupy</v>
          </cell>
          <cell r="M14" t="str">
            <v>Jsem tu po několikáté</v>
          </cell>
          <cell r="O14" t="str">
            <v>NE</v>
          </cell>
          <cell r="P14" t="str">
            <v>NE</v>
          </cell>
          <cell r="Q14" t="str">
            <v>NE</v>
          </cell>
          <cell r="R14" t="str">
            <v>NE</v>
          </cell>
          <cell r="S14" t="str">
            <v>NE</v>
          </cell>
          <cell r="T14" t="str">
            <v>NE</v>
          </cell>
          <cell r="U14" t="str">
            <v>NE</v>
          </cell>
          <cell r="V14" t="str">
            <v>NE</v>
          </cell>
          <cell r="W14" t="str">
            <v>NE</v>
          </cell>
          <cell r="X14" t="str">
            <v>NE</v>
          </cell>
          <cell r="Z14" t="str">
            <v>ANO</v>
          </cell>
          <cell r="AA14" t="str">
            <v>Spíše spokojen/a</v>
          </cell>
          <cell r="AB14">
            <v>0</v>
          </cell>
          <cell r="AC14">
            <v>4</v>
          </cell>
          <cell r="AD14">
            <v>2</v>
          </cell>
          <cell r="AE14">
            <v>0</v>
          </cell>
          <cell r="AF14">
            <v>3</v>
          </cell>
          <cell r="AG14">
            <v>0</v>
          </cell>
          <cell r="AH14">
            <v>0</v>
          </cell>
          <cell r="AI14">
            <v>3</v>
          </cell>
          <cell r="AJ14">
            <v>3</v>
          </cell>
          <cell r="AK14">
            <v>0</v>
          </cell>
          <cell r="AM14" t="str">
            <v>Nejsem ubytován/a</v>
          </cell>
          <cell r="AP14" t="str">
            <v>ŽENA</v>
          </cell>
          <cell r="AQ14" t="str">
            <v>ZŠ</v>
          </cell>
          <cell r="AR14" t="str">
            <v>Do 25 let</v>
          </cell>
        </row>
        <row r="15">
          <cell r="B15" t="str">
            <v>Jiný kraj</v>
          </cell>
          <cell r="C15" t="str">
            <v>Liberecký</v>
          </cell>
          <cell r="E15" t="str">
            <v>2 dny</v>
          </cell>
          <cell r="G15" t="str">
            <v>Na kole</v>
          </cell>
          <cell r="I15" t="str">
            <v>Jiné</v>
          </cell>
          <cell r="K15" t="str">
            <v>S kolegy</v>
          </cell>
          <cell r="L15" t="str">
            <v>Poznání</v>
          </cell>
          <cell r="M15" t="str">
            <v>Jsem tu po několikáté</v>
          </cell>
          <cell r="O15" t="str">
            <v>ANO</v>
          </cell>
          <cell r="P15" t="str">
            <v>ANO</v>
          </cell>
          <cell r="Q15" t="str">
            <v>ANO</v>
          </cell>
          <cell r="R15" t="str">
            <v>ANO</v>
          </cell>
          <cell r="S15" t="str">
            <v>ANO</v>
          </cell>
          <cell r="T15" t="str">
            <v>ANO</v>
          </cell>
          <cell r="U15" t="str">
            <v>ANO</v>
          </cell>
          <cell r="V15" t="str">
            <v>ANO</v>
          </cell>
          <cell r="W15" t="str">
            <v>ANO</v>
          </cell>
          <cell r="X15" t="str">
            <v>ANO</v>
          </cell>
          <cell r="Z15" t="str">
            <v>NE</v>
          </cell>
          <cell r="AA15" t="str">
            <v>Nespokojen/a</v>
          </cell>
          <cell r="AB15">
            <v>0</v>
          </cell>
          <cell r="AC15">
            <v>0</v>
          </cell>
          <cell r="AD15">
            <v>0</v>
          </cell>
          <cell r="AE15">
            <v>0</v>
          </cell>
          <cell r="AF15">
            <v>0</v>
          </cell>
          <cell r="AG15">
            <v>0</v>
          </cell>
          <cell r="AH15">
            <v>0</v>
          </cell>
          <cell r="AI15">
            <v>0</v>
          </cell>
          <cell r="AJ15">
            <v>0</v>
          </cell>
          <cell r="AK15">
            <v>0</v>
          </cell>
          <cell r="AM15" t="str">
            <v>Nejsem ubytován/a</v>
          </cell>
          <cell r="AP15" t="str">
            <v>MUŽ</v>
          </cell>
          <cell r="AQ15" t="str">
            <v>ZŠ</v>
          </cell>
          <cell r="AR15" t="str">
            <v>50 - 65 let</v>
          </cell>
        </row>
        <row r="16">
          <cell r="B16" t="str">
            <v>Olomoucko</v>
          </cell>
          <cell r="E16" t="str">
            <v>Více dnů</v>
          </cell>
          <cell r="G16" t="str">
            <v>Na kole</v>
          </cell>
          <cell r="I16" t="str">
            <v>Služební cesta</v>
          </cell>
          <cell r="K16" t="str">
            <v>S partnerem</v>
          </cell>
          <cell r="L16" t="str">
            <v>Relaxace</v>
          </cell>
          <cell r="M16" t="str">
            <v>Podruhé</v>
          </cell>
          <cell r="O16" t="str">
            <v>NE</v>
          </cell>
          <cell r="P16" t="str">
            <v>NE</v>
          </cell>
          <cell r="Q16" t="str">
            <v>NE</v>
          </cell>
          <cell r="R16" t="str">
            <v>NE</v>
          </cell>
          <cell r="S16" t="str">
            <v>NE</v>
          </cell>
          <cell r="T16" t="str">
            <v>NE</v>
          </cell>
          <cell r="U16" t="str">
            <v>NE</v>
          </cell>
          <cell r="V16" t="str">
            <v>NE</v>
          </cell>
          <cell r="W16" t="str">
            <v>NE</v>
          </cell>
          <cell r="X16" t="str">
            <v>ANO</v>
          </cell>
          <cell r="Z16" t="str">
            <v>ANO</v>
          </cell>
          <cell r="AA16" t="str">
            <v>Velmi spokojen/a</v>
          </cell>
          <cell r="AB16">
            <v>2</v>
          </cell>
          <cell r="AC16">
            <v>3</v>
          </cell>
          <cell r="AD16">
            <v>1</v>
          </cell>
          <cell r="AE16">
            <v>1</v>
          </cell>
          <cell r="AF16">
            <v>2</v>
          </cell>
          <cell r="AG16">
            <v>1</v>
          </cell>
          <cell r="AH16">
            <v>1</v>
          </cell>
          <cell r="AI16">
            <v>2</v>
          </cell>
          <cell r="AJ16">
            <v>1</v>
          </cell>
          <cell r="AK16">
            <v>1</v>
          </cell>
          <cell r="AM16" t="str">
            <v>U známých</v>
          </cell>
          <cell r="AP16" t="str">
            <v>ŽENA</v>
          </cell>
          <cell r="AQ16" t="str">
            <v>SŠ s maturitou</v>
          </cell>
          <cell r="AR16" t="str">
            <v>Do 25 let</v>
          </cell>
        </row>
        <row r="17">
          <cell r="B17" t="str">
            <v>Jiný kraj</v>
          </cell>
          <cell r="C17" t="str">
            <v>Praha</v>
          </cell>
          <cell r="E17" t="str">
            <v>2 dny</v>
          </cell>
          <cell r="G17" t="str">
            <v>Vlakem</v>
          </cell>
          <cell r="I17" t="str">
            <v>Doporučení přátel, blízkých</v>
          </cell>
          <cell r="K17" t="str">
            <v>Sama</v>
          </cell>
          <cell r="L17" t="str">
            <v>Poznání</v>
          </cell>
          <cell r="M17" t="str">
            <v>Potřetí</v>
          </cell>
          <cell r="O17" t="str">
            <v>ANO</v>
          </cell>
          <cell r="P17" t="str">
            <v>ANO</v>
          </cell>
          <cell r="Q17" t="str">
            <v>NE</v>
          </cell>
          <cell r="R17" t="str">
            <v>ANO</v>
          </cell>
          <cell r="S17" t="str">
            <v>ANO</v>
          </cell>
          <cell r="T17" t="str">
            <v>NE</v>
          </cell>
          <cell r="U17" t="str">
            <v>ANO</v>
          </cell>
          <cell r="V17" t="str">
            <v>NE</v>
          </cell>
          <cell r="W17" t="str">
            <v>NE</v>
          </cell>
          <cell r="X17" t="str">
            <v>NE</v>
          </cell>
          <cell r="Z17" t="str">
            <v>NE</v>
          </cell>
          <cell r="AA17" t="str">
            <v>Spíše nespokojen/a</v>
          </cell>
          <cell r="AB17">
            <v>2</v>
          </cell>
          <cell r="AC17">
            <v>4</v>
          </cell>
          <cell r="AD17">
            <v>4</v>
          </cell>
          <cell r="AE17">
            <v>0</v>
          </cell>
          <cell r="AF17">
            <v>5</v>
          </cell>
          <cell r="AG17">
            <v>5</v>
          </cell>
          <cell r="AH17">
            <v>5</v>
          </cell>
          <cell r="AI17">
            <v>3</v>
          </cell>
          <cell r="AJ17">
            <v>5</v>
          </cell>
          <cell r="AK17">
            <v>0</v>
          </cell>
          <cell r="AM17" t="str">
            <v>Nejsem ubytován/a</v>
          </cell>
          <cell r="AP17" t="str">
            <v>ŽENA</v>
          </cell>
          <cell r="AQ17" t="str">
            <v>VOŠ + VŠ</v>
          </cell>
          <cell r="AR17" t="str">
            <v>35 - 49 let</v>
          </cell>
        </row>
        <row r="18">
          <cell r="B18" t="str">
            <v>Olomoucko</v>
          </cell>
          <cell r="E18" t="str">
            <v>2 dny</v>
          </cell>
          <cell r="G18" t="str">
            <v>Vlakem</v>
          </cell>
          <cell r="I18" t="str">
            <v>Doporučení přátel, blízkých</v>
          </cell>
          <cell r="K18" t="str">
            <v>S rodinou</v>
          </cell>
          <cell r="L18" t="str">
            <v>Poznání</v>
          </cell>
          <cell r="M18" t="str">
            <v>Podruhé</v>
          </cell>
          <cell r="O18" t="str">
            <v>ANO</v>
          </cell>
          <cell r="P18" t="str">
            <v>ANO</v>
          </cell>
          <cell r="Q18" t="str">
            <v>ANO</v>
          </cell>
          <cell r="R18" t="str">
            <v>NE</v>
          </cell>
          <cell r="S18" t="str">
            <v>ANO</v>
          </cell>
          <cell r="T18" t="str">
            <v>ANO</v>
          </cell>
          <cell r="U18" t="str">
            <v>ANO</v>
          </cell>
          <cell r="V18" t="str">
            <v>ANO</v>
          </cell>
          <cell r="W18" t="str">
            <v>NE</v>
          </cell>
          <cell r="X18" t="str">
            <v>ANO</v>
          </cell>
          <cell r="Z18" t="str">
            <v>ANO</v>
          </cell>
          <cell r="AA18" t="str">
            <v>Velmi spokojen/a</v>
          </cell>
          <cell r="AB18">
            <v>0</v>
          </cell>
          <cell r="AC18">
            <v>1</v>
          </cell>
          <cell r="AD18">
            <v>2</v>
          </cell>
          <cell r="AE18">
            <v>3</v>
          </cell>
          <cell r="AF18">
            <v>4</v>
          </cell>
          <cell r="AG18">
            <v>5</v>
          </cell>
          <cell r="AH18">
            <v>4</v>
          </cell>
          <cell r="AI18">
            <v>3</v>
          </cell>
          <cell r="AJ18">
            <v>2</v>
          </cell>
          <cell r="AK18">
            <v>1</v>
          </cell>
          <cell r="AM18" t="str">
            <v>Penzion</v>
          </cell>
          <cell r="AP18" t="str">
            <v>ŽENA</v>
          </cell>
          <cell r="AQ18" t="str">
            <v>VOŠ + VŠ</v>
          </cell>
          <cell r="AR18" t="str">
            <v>50 - 65 let</v>
          </cell>
        </row>
        <row r="19">
          <cell r="B19" t="str">
            <v>Olomoucký kraj</v>
          </cell>
          <cell r="E19" t="str">
            <v>1 den</v>
          </cell>
          <cell r="G19" t="str">
            <v>Autobusem</v>
          </cell>
          <cell r="I19" t="str">
            <v>Jiné</v>
          </cell>
          <cell r="K19" t="str">
            <v>Sama</v>
          </cell>
          <cell r="L19" t="str">
            <v>Poznání</v>
          </cell>
          <cell r="M19" t="str">
            <v>Jsem tu po několikáté</v>
          </cell>
          <cell r="O19" t="str">
            <v>NE</v>
          </cell>
          <cell r="P19" t="str">
            <v>NE</v>
          </cell>
          <cell r="Q19" t="str">
            <v>NE</v>
          </cell>
          <cell r="R19" t="str">
            <v>NE</v>
          </cell>
          <cell r="S19" t="str">
            <v>NE</v>
          </cell>
          <cell r="T19" t="str">
            <v>NE</v>
          </cell>
          <cell r="U19" t="str">
            <v>ANO</v>
          </cell>
          <cell r="V19" t="str">
            <v>NE</v>
          </cell>
          <cell r="W19" t="str">
            <v>NE</v>
          </cell>
          <cell r="X19" t="str">
            <v>NE</v>
          </cell>
          <cell r="Z19" t="str">
            <v>ANO</v>
          </cell>
          <cell r="AA19" t="str">
            <v>Spíše spokojen/a</v>
          </cell>
          <cell r="AB19">
            <v>0</v>
          </cell>
          <cell r="AC19">
            <v>0</v>
          </cell>
          <cell r="AD19">
            <v>0</v>
          </cell>
          <cell r="AE19">
            <v>0</v>
          </cell>
          <cell r="AF19">
            <v>0</v>
          </cell>
          <cell r="AG19">
            <v>0</v>
          </cell>
          <cell r="AH19">
            <v>0</v>
          </cell>
          <cell r="AI19">
            <v>0</v>
          </cell>
          <cell r="AJ19">
            <v>0</v>
          </cell>
          <cell r="AK19">
            <v>0</v>
          </cell>
          <cell r="AM19" t="str">
            <v>Nejsem ubytován/a</v>
          </cell>
          <cell r="AP19" t="str">
            <v>MUŽ</v>
          </cell>
          <cell r="AQ19" t="str">
            <v>ZŠ</v>
          </cell>
          <cell r="AR19" t="str">
            <v>Do 25 let</v>
          </cell>
        </row>
        <row r="20">
          <cell r="B20" t="str">
            <v>Olomoucko</v>
          </cell>
          <cell r="E20" t="str">
            <v>Více dnů</v>
          </cell>
          <cell r="G20" t="str">
            <v>Na kole</v>
          </cell>
          <cell r="I20" t="str">
            <v>Dobrá předchozí zkušenost</v>
          </cell>
          <cell r="K20" t="str">
            <v>S přáteli</v>
          </cell>
          <cell r="L20" t="str">
            <v>Návštěva přátel, příbuzných</v>
          </cell>
          <cell r="M20" t="str">
            <v>Potřetí</v>
          </cell>
          <cell r="O20" t="str">
            <v>ANO</v>
          </cell>
          <cell r="P20" t="str">
            <v>ANO</v>
          </cell>
          <cell r="Q20" t="str">
            <v>NE</v>
          </cell>
          <cell r="R20" t="str">
            <v>NE</v>
          </cell>
          <cell r="S20" t="str">
            <v>NE</v>
          </cell>
          <cell r="T20" t="str">
            <v>NE</v>
          </cell>
          <cell r="U20" t="str">
            <v>ANO</v>
          </cell>
          <cell r="V20" t="str">
            <v>ANO</v>
          </cell>
          <cell r="W20" t="str">
            <v>NE</v>
          </cell>
          <cell r="X20" t="str">
            <v>ANO</v>
          </cell>
          <cell r="Z20" t="str">
            <v>ANO</v>
          </cell>
          <cell r="AA20" t="str">
            <v>Velmi spokojen/a</v>
          </cell>
          <cell r="AB20">
            <v>1</v>
          </cell>
          <cell r="AC20">
            <v>2</v>
          </cell>
          <cell r="AD20">
            <v>0</v>
          </cell>
          <cell r="AE20">
            <v>1</v>
          </cell>
          <cell r="AF20">
            <v>0</v>
          </cell>
          <cell r="AG20">
            <v>0</v>
          </cell>
          <cell r="AH20">
            <v>1</v>
          </cell>
          <cell r="AI20">
            <v>1</v>
          </cell>
          <cell r="AJ20">
            <v>1</v>
          </cell>
          <cell r="AK20">
            <v>0</v>
          </cell>
          <cell r="AM20" t="str">
            <v>U známých</v>
          </cell>
          <cell r="AP20" t="str">
            <v>ŽENA</v>
          </cell>
          <cell r="AQ20" t="str">
            <v>VOŠ + VŠ</v>
          </cell>
          <cell r="AR20" t="str">
            <v>65 let a více</v>
          </cell>
        </row>
        <row r="21">
          <cell r="B21" t="str">
            <v>Olomoucko</v>
          </cell>
          <cell r="E21" t="str">
            <v>Více dnů</v>
          </cell>
          <cell r="G21" t="str">
            <v>Na kole</v>
          </cell>
          <cell r="I21" t="str">
            <v>Dobrá předchozí zkušenost</v>
          </cell>
          <cell r="K21" t="str">
            <v>S rodinou</v>
          </cell>
          <cell r="L21" t="str">
            <v>Návštěva přátel, příbuzných</v>
          </cell>
          <cell r="M21" t="str">
            <v>Jsem tu po několikáté</v>
          </cell>
          <cell r="O21" t="str">
            <v>NE</v>
          </cell>
          <cell r="P21" t="str">
            <v>ANO</v>
          </cell>
          <cell r="Q21" t="str">
            <v>NE</v>
          </cell>
          <cell r="R21" t="str">
            <v>NE</v>
          </cell>
          <cell r="S21" t="str">
            <v>NE</v>
          </cell>
          <cell r="T21" t="str">
            <v>NE</v>
          </cell>
          <cell r="U21" t="str">
            <v>NE</v>
          </cell>
          <cell r="V21" t="str">
            <v>ANO</v>
          </cell>
          <cell r="W21" t="str">
            <v>NE</v>
          </cell>
          <cell r="X21" t="str">
            <v>ANO</v>
          </cell>
          <cell r="Z21" t="str">
            <v>ANO</v>
          </cell>
          <cell r="AA21" t="str">
            <v>Velmi spokojen/a</v>
          </cell>
          <cell r="AB21">
            <v>1</v>
          </cell>
          <cell r="AC21">
            <v>3</v>
          </cell>
          <cell r="AD21">
            <v>0</v>
          </cell>
          <cell r="AE21">
            <v>1</v>
          </cell>
          <cell r="AF21">
            <v>0</v>
          </cell>
          <cell r="AG21">
            <v>0</v>
          </cell>
          <cell r="AH21">
            <v>1</v>
          </cell>
          <cell r="AI21">
            <v>1</v>
          </cell>
          <cell r="AJ21">
            <v>1</v>
          </cell>
          <cell r="AK21">
            <v>1</v>
          </cell>
          <cell r="AM21" t="str">
            <v>U známých</v>
          </cell>
          <cell r="AP21" t="str">
            <v>ŽENA</v>
          </cell>
          <cell r="AQ21" t="str">
            <v>VOŠ + VŠ</v>
          </cell>
          <cell r="AR21" t="str">
            <v>35 - 49 let</v>
          </cell>
        </row>
        <row r="22">
          <cell r="B22" t="str">
            <v>Olomoucko</v>
          </cell>
          <cell r="E22" t="str">
            <v>Více dnů</v>
          </cell>
          <cell r="G22" t="str">
            <v>Na kole</v>
          </cell>
          <cell r="I22" t="str">
            <v>Dobrá předchozí zkušenost</v>
          </cell>
          <cell r="K22" t="str">
            <v>Sama</v>
          </cell>
          <cell r="L22" t="str">
            <v>Návštěva přátel, příbuzných</v>
          </cell>
          <cell r="M22" t="str">
            <v>Jsem tu po několikáté</v>
          </cell>
          <cell r="O22" t="str">
            <v>ANO</v>
          </cell>
          <cell r="P22" t="str">
            <v>ANO</v>
          </cell>
          <cell r="Q22" t="str">
            <v>NE</v>
          </cell>
          <cell r="R22" t="str">
            <v>NE</v>
          </cell>
          <cell r="S22" t="str">
            <v>NE</v>
          </cell>
          <cell r="T22" t="str">
            <v>NE</v>
          </cell>
          <cell r="U22" t="str">
            <v>ANO</v>
          </cell>
          <cell r="V22" t="str">
            <v>ANO</v>
          </cell>
          <cell r="W22" t="str">
            <v>NE</v>
          </cell>
          <cell r="X22" t="str">
            <v>ANO</v>
          </cell>
          <cell r="Z22" t="str">
            <v>ANO</v>
          </cell>
          <cell r="AA22" t="str">
            <v>Velmi spokojen/a</v>
          </cell>
          <cell r="AB22">
            <v>1</v>
          </cell>
          <cell r="AC22">
            <v>3</v>
          </cell>
          <cell r="AD22">
            <v>0</v>
          </cell>
          <cell r="AE22">
            <v>1</v>
          </cell>
          <cell r="AF22">
            <v>0</v>
          </cell>
          <cell r="AG22">
            <v>0</v>
          </cell>
          <cell r="AH22">
            <v>1</v>
          </cell>
          <cell r="AI22">
            <v>1</v>
          </cell>
          <cell r="AJ22">
            <v>1</v>
          </cell>
          <cell r="AK22">
            <v>0</v>
          </cell>
          <cell r="AM22" t="str">
            <v>U známých</v>
          </cell>
          <cell r="AP22" t="str">
            <v>MUŽ</v>
          </cell>
          <cell r="AQ22" t="str">
            <v>VOŠ + VŠ</v>
          </cell>
          <cell r="AR22" t="str">
            <v>50 - 65 let</v>
          </cell>
        </row>
        <row r="23">
          <cell r="B23" t="str">
            <v>Jiný kraj</v>
          </cell>
          <cell r="C23" t="str">
            <v>Jihomoravský</v>
          </cell>
          <cell r="E23" t="str">
            <v>2 dny</v>
          </cell>
          <cell r="G23" t="str">
            <v>Vlakem</v>
          </cell>
          <cell r="I23" t="str">
            <v>Doporučení přátel, blízkých</v>
          </cell>
          <cell r="K23" t="str">
            <v>S partnerem</v>
          </cell>
          <cell r="L23" t="str">
            <v>Poznání</v>
          </cell>
          <cell r="M23" t="str">
            <v>Podruhé</v>
          </cell>
          <cell r="O23" t="str">
            <v>ANO</v>
          </cell>
          <cell r="P23" t="str">
            <v>ANO</v>
          </cell>
          <cell r="Q23" t="str">
            <v>NE</v>
          </cell>
          <cell r="R23" t="str">
            <v>NE</v>
          </cell>
          <cell r="S23" t="str">
            <v>NE</v>
          </cell>
          <cell r="T23" t="str">
            <v>NE</v>
          </cell>
          <cell r="U23" t="str">
            <v>ANO</v>
          </cell>
          <cell r="V23" t="str">
            <v>NE</v>
          </cell>
          <cell r="W23" t="str">
            <v>NE</v>
          </cell>
          <cell r="X23" t="str">
            <v>ANO</v>
          </cell>
          <cell r="Z23" t="str">
            <v>ANO</v>
          </cell>
          <cell r="AA23" t="str">
            <v>Velmi spokojen/a</v>
          </cell>
          <cell r="AB23">
            <v>1</v>
          </cell>
          <cell r="AC23">
            <v>3</v>
          </cell>
          <cell r="AD23">
            <v>2</v>
          </cell>
          <cell r="AE23">
            <v>1</v>
          </cell>
          <cell r="AF23">
            <v>0</v>
          </cell>
          <cell r="AG23">
            <v>1</v>
          </cell>
          <cell r="AH23">
            <v>1</v>
          </cell>
          <cell r="AI23">
            <v>0</v>
          </cell>
          <cell r="AJ23">
            <v>1</v>
          </cell>
          <cell r="AK23">
            <v>0</v>
          </cell>
          <cell r="AM23" t="str">
            <v>Nejsem ubytován/a</v>
          </cell>
          <cell r="AP23" t="str">
            <v>MUŽ</v>
          </cell>
          <cell r="AQ23" t="str">
            <v>VOŠ + VŠ</v>
          </cell>
          <cell r="AR23" t="str">
            <v>65 let a více</v>
          </cell>
        </row>
        <row r="24">
          <cell r="B24" t="str">
            <v>Jiný kraj</v>
          </cell>
          <cell r="C24" t="str">
            <v>Jihomoravský</v>
          </cell>
          <cell r="E24" t="str">
            <v>2 dny</v>
          </cell>
          <cell r="G24" t="str">
            <v>Vlakem</v>
          </cell>
          <cell r="I24" t="str">
            <v>Doporučení přátel, blízkých</v>
          </cell>
          <cell r="K24" t="str">
            <v>S přáteli</v>
          </cell>
          <cell r="L24" t="str">
            <v>Poznání</v>
          </cell>
          <cell r="M24" t="str">
            <v>Poprvé</v>
          </cell>
          <cell r="O24" t="str">
            <v>ANO</v>
          </cell>
          <cell r="P24" t="str">
            <v>ANO</v>
          </cell>
          <cell r="Q24" t="str">
            <v>NE</v>
          </cell>
          <cell r="R24" t="str">
            <v>NE</v>
          </cell>
          <cell r="S24" t="str">
            <v>NE</v>
          </cell>
          <cell r="T24" t="str">
            <v>NE</v>
          </cell>
          <cell r="U24" t="str">
            <v>NE</v>
          </cell>
          <cell r="V24" t="str">
            <v>NE</v>
          </cell>
          <cell r="W24" t="str">
            <v>NE</v>
          </cell>
          <cell r="X24" t="str">
            <v>NE</v>
          </cell>
          <cell r="Z24" t="str">
            <v>ANO</v>
          </cell>
          <cell r="AA24" t="str">
            <v>Velmi spokojen/a</v>
          </cell>
          <cell r="AB24">
            <v>1</v>
          </cell>
          <cell r="AC24">
            <v>0</v>
          </cell>
          <cell r="AD24">
            <v>0</v>
          </cell>
          <cell r="AE24">
            <v>1</v>
          </cell>
          <cell r="AF24">
            <v>0</v>
          </cell>
          <cell r="AG24">
            <v>0</v>
          </cell>
          <cell r="AH24">
            <v>1</v>
          </cell>
          <cell r="AI24">
            <v>0</v>
          </cell>
          <cell r="AJ24">
            <v>1</v>
          </cell>
          <cell r="AK24">
            <v>0</v>
          </cell>
          <cell r="AM24" t="str">
            <v>Nejsem ubytován/a</v>
          </cell>
          <cell r="AP24" t="str">
            <v>MUŽ</v>
          </cell>
          <cell r="AQ24" t="str">
            <v>VOŠ + VŠ</v>
          </cell>
          <cell r="AR24" t="str">
            <v>35 - 49 let</v>
          </cell>
        </row>
        <row r="25">
          <cell r="B25" t="str">
            <v>Olomoucký kraj</v>
          </cell>
          <cell r="E25" t="str">
            <v>1 den</v>
          </cell>
          <cell r="G25" t="str">
            <v>Vlakem</v>
          </cell>
          <cell r="I25" t="str">
            <v>Mediální reklama</v>
          </cell>
          <cell r="K25" t="str">
            <v>S přáteli</v>
          </cell>
          <cell r="L25" t="str">
            <v>Návštěva kulturní akce</v>
          </cell>
          <cell r="M25" t="str">
            <v>Jsem tu po několikáté</v>
          </cell>
          <cell r="O25" t="str">
            <v>NE</v>
          </cell>
          <cell r="P25" t="str">
            <v>NE</v>
          </cell>
          <cell r="Q25" t="str">
            <v>NE</v>
          </cell>
          <cell r="R25" t="str">
            <v>NE</v>
          </cell>
          <cell r="S25" t="str">
            <v>NE</v>
          </cell>
          <cell r="T25" t="str">
            <v>NE</v>
          </cell>
          <cell r="U25" t="str">
            <v>NE</v>
          </cell>
          <cell r="V25" t="str">
            <v>NE</v>
          </cell>
          <cell r="W25" t="str">
            <v>NE</v>
          </cell>
          <cell r="X25" t="str">
            <v>NE</v>
          </cell>
          <cell r="Z25" t="str">
            <v>ANO</v>
          </cell>
          <cell r="AA25" t="str">
            <v>Velmi spokojen/a</v>
          </cell>
          <cell r="AB25">
            <v>0</v>
          </cell>
          <cell r="AC25">
            <v>0</v>
          </cell>
          <cell r="AD25">
            <v>0</v>
          </cell>
          <cell r="AE25">
            <v>0</v>
          </cell>
          <cell r="AF25">
            <v>0</v>
          </cell>
          <cell r="AG25">
            <v>0</v>
          </cell>
          <cell r="AH25">
            <v>0</v>
          </cell>
          <cell r="AI25">
            <v>0</v>
          </cell>
          <cell r="AJ25">
            <v>0</v>
          </cell>
          <cell r="AK25">
            <v>0</v>
          </cell>
          <cell r="AM25" t="str">
            <v>Nejsem ubytován/a</v>
          </cell>
          <cell r="AP25" t="str">
            <v>ŽENA</v>
          </cell>
          <cell r="AQ25" t="str">
            <v>VYUČEN/A</v>
          </cell>
          <cell r="AR25" t="str">
            <v>50 - 65 let</v>
          </cell>
        </row>
        <row r="26">
          <cell r="B26" t="str">
            <v>Stát</v>
          </cell>
          <cell r="D26" t="str">
            <v>Slovensko</v>
          </cell>
          <cell r="E26" t="str">
            <v>2 dny</v>
          </cell>
          <cell r="G26" t="str">
            <v>Autem</v>
          </cell>
          <cell r="I26" t="str">
            <v>Doporučení přátel, blízkých</v>
          </cell>
          <cell r="K26" t="str">
            <v>S partnerem</v>
          </cell>
          <cell r="L26" t="str">
            <v>Relaxace</v>
          </cell>
          <cell r="M26" t="str">
            <v>Poprvé</v>
          </cell>
          <cell r="O26" t="str">
            <v>NE</v>
          </cell>
          <cell r="P26" t="str">
            <v>NE</v>
          </cell>
          <cell r="Q26" t="str">
            <v>NE</v>
          </cell>
          <cell r="R26" t="str">
            <v>NE</v>
          </cell>
          <cell r="S26" t="str">
            <v>NE</v>
          </cell>
          <cell r="T26" t="str">
            <v>NE</v>
          </cell>
          <cell r="U26" t="str">
            <v>ANO</v>
          </cell>
          <cell r="V26" t="str">
            <v>NE</v>
          </cell>
          <cell r="W26" t="str">
            <v>NE</v>
          </cell>
          <cell r="X26" t="str">
            <v>ANO</v>
          </cell>
          <cell r="Z26" t="str">
            <v>ANO</v>
          </cell>
          <cell r="AA26" t="str">
            <v>Spíše spokojen/a</v>
          </cell>
          <cell r="AB26">
            <v>0</v>
          </cell>
          <cell r="AC26">
            <v>0</v>
          </cell>
          <cell r="AD26">
            <v>3</v>
          </cell>
          <cell r="AE26">
            <v>0</v>
          </cell>
          <cell r="AF26">
            <v>0</v>
          </cell>
          <cell r="AG26">
            <v>0</v>
          </cell>
          <cell r="AH26">
            <v>0</v>
          </cell>
          <cell r="AI26">
            <v>0</v>
          </cell>
          <cell r="AJ26">
            <v>0</v>
          </cell>
          <cell r="AK26">
            <v>0</v>
          </cell>
          <cell r="AM26" t="str">
            <v>Hotel</v>
          </cell>
          <cell r="AP26" t="str">
            <v>MUŽ</v>
          </cell>
          <cell r="AQ26" t="str">
            <v>VYUČEN/A</v>
          </cell>
          <cell r="AR26" t="str">
            <v>Do 25 let</v>
          </cell>
        </row>
        <row r="27">
          <cell r="B27" t="str">
            <v>Jiný kraj</v>
          </cell>
          <cell r="C27" t="str">
            <v>Středočeský</v>
          </cell>
          <cell r="E27" t="str">
            <v>Více dnů</v>
          </cell>
          <cell r="G27" t="str">
            <v>Autem</v>
          </cell>
          <cell r="I27" t="str">
            <v>Doporučení přátel, blízkých</v>
          </cell>
          <cell r="K27" t="str">
            <v>S partnerem</v>
          </cell>
          <cell r="L27" t="str">
            <v>Relaxace</v>
          </cell>
          <cell r="M27" t="str">
            <v>Poprvé</v>
          </cell>
          <cell r="O27" t="str">
            <v>ANO</v>
          </cell>
          <cell r="P27" t="str">
            <v>ANO</v>
          </cell>
          <cell r="Q27" t="str">
            <v>NE</v>
          </cell>
          <cell r="R27" t="str">
            <v>NE</v>
          </cell>
          <cell r="S27" t="str">
            <v>NE</v>
          </cell>
          <cell r="T27" t="str">
            <v>NE</v>
          </cell>
          <cell r="U27" t="str">
            <v>NE</v>
          </cell>
          <cell r="V27" t="str">
            <v>NE</v>
          </cell>
          <cell r="W27" t="str">
            <v>NE</v>
          </cell>
          <cell r="X27" t="str">
            <v>NE</v>
          </cell>
          <cell r="Z27" t="str">
            <v>ANO</v>
          </cell>
          <cell r="AA27" t="str">
            <v>Velmi spokojen/a</v>
          </cell>
          <cell r="AB27">
            <v>1</v>
          </cell>
          <cell r="AC27">
            <v>2</v>
          </cell>
          <cell r="AD27">
            <v>1</v>
          </cell>
          <cell r="AE27">
            <v>1</v>
          </cell>
          <cell r="AF27">
            <v>0</v>
          </cell>
          <cell r="AG27">
            <v>1</v>
          </cell>
          <cell r="AH27">
            <v>1</v>
          </cell>
          <cell r="AI27">
            <v>0</v>
          </cell>
          <cell r="AJ27">
            <v>0</v>
          </cell>
          <cell r="AK27">
            <v>0</v>
          </cell>
          <cell r="AM27" t="str">
            <v>Hotel</v>
          </cell>
          <cell r="AP27" t="str">
            <v>ŽENA</v>
          </cell>
          <cell r="AQ27" t="str">
            <v>VOŠ + VŠ</v>
          </cell>
          <cell r="AR27" t="str">
            <v>50 - 65 let</v>
          </cell>
        </row>
        <row r="28">
          <cell r="B28" t="str">
            <v>Stát</v>
          </cell>
          <cell r="D28" t="str">
            <v>Monako</v>
          </cell>
          <cell r="E28" t="str">
            <v>Více dnů</v>
          </cell>
          <cell r="G28" t="str">
            <v>Zájezdovým autobusem</v>
          </cell>
          <cell r="I28" t="str">
            <v>Dobrá předchozí zkušenost</v>
          </cell>
          <cell r="K28" t="str">
            <v>S kolegy</v>
          </cell>
          <cell r="L28" t="str">
            <v>Relaxace</v>
          </cell>
          <cell r="M28" t="str">
            <v>Potřetí</v>
          </cell>
          <cell r="O28" t="str">
            <v>NE</v>
          </cell>
          <cell r="P28" t="str">
            <v>NE</v>
          </cell>
          <cell r="Q28" t="str">
            <v>NE</v>
          </cell>
          <cell r="R28" t="str">
            <v>NE</v>
          </cell>
          <cell r="S28" t="str">
            <v>ANO</v>
          </cell>
          <cell r="T28" t="str">
            <v>NE</v>
          </cell>
          <cell r="U28" t="str">
            <v>ANO</v>
          </cell>
          <cell r="V28" t="str">
            <v>NE</v>
          </cell>
          <cell r="W28" t="str">
            <v>NE</v>
          </cell>
          <cell r="X28" t="str">
            <v>ANO</v>
          </cell>
          <cell r="Z28" t="str">
            <v>NEVÍM</v>
          </cell>
          <cell r="AA28" t="str">
            <v>Spíše spokojen/a</v>
          </cell>
          <cell r="AB28">
            <v>0</v>
          </cell>
          <cell r="AC28">
            <v>1</v>
          </cell>
          <cell r="AD28">
            <v>0</v>
          </cell>
          <cell r="AE28">
            <v>0</v>
          </cell>
          <cell r="AF28">
            <v>3</v>
          </cell>
          <cell r="AG28">
            <v>5</v>
          </cell>
          <cell r="AH28">
            <v>3</v>
          </cell>
          <cell r="AI28">
            <v>0</v>
          </cell>
          <cell r="AJ28">
            <v>2</v>
          </cell>
          <cell r="AK28">
            <v>1</v>
          </cell>
          <cell r="AM28" t="str">
            <v>U známých</v>
          </cell>
          <cell r="AP28" t="str">
            <v>ŽENA</v>
          </cell>
          <cell r="AQ28" t="str">
            <v>SŠ s maturitou</v>
          </cell>
          <cell r="AR28" t="str">
            <v>Do 25 let</v>
          </cell>
        </row>
        <row r="29">
          <cell r="B29" t="str">
            <v>Olomoucký kraj</v>
          </cell>
          <cell r="E29" t="str">
            <v>1 den</v>
          </cell>
          <cell r="G29" t="str">
            <v>Autem</v>
          </cell>
          <cell r="I29" t="str">
            <v>Doporučení přátel, blízkých</v>
          </cell>
          <cell r="K29" t="str">
            <v>S partnerem</v>
          </cell>
          <cell r="L29" t="str">
            <v>Poznání</v>
          </cell>
          <cell r="M29" t="str">
            <v>Poprvé</v>
          </cell>
          <cell r="O29" t="str">
            <v>NE</v>
          </cell>
          <cell r="P29" t="str">
            <v>NE</v>
          </cell>
          <cell r="Q29" t="str">
            <v>NE</v>
          </cell>
          <cell r="R29" t="str">
            <v>NE</v>
          </cell>
          <cell r="S29" t="str">
            <v>NE</v>
          </cell>
          <cell r="T29" t="str">
            <v>NE</v>
          </cell>
          <cell r="U29" t="str">
            <v>ANO</v>
          </cell>
          <cell r="V29" t="str">
            <v>NE</v>
          </cell>
          <cell r="W29" t="str">
            <v>NE</v>
          </cell>
          <cell r="X29" t="str">
            <v>NE</v>
          </cell>
          <cell r="Z29" t="str">
            <v>ANO</v>
          </cell>
          <cell r="AA29" t="str">
            <v>Velmi spokojen/a</v>
          </cell>
          <cell r="AB29">
            <v>3</v>
          </cell>
          <cell r="AC29">
            <v>2</v>
          </cell>
          <cell r="AD29">
            <v>2</v>
          </cell>
          <cell r="AE29">
            <v>3</v>
          </cell>
          <cell r="AF29">
            <v>3</v>
          </cell>
          <cell r="AG29">
            <v>4</v>
          </cell>
          <cell r="AH29">
            <v>3</v>
          </cell>
          <cell r="AI29">
            <v>2</v>
          </cell>
          <cell r="AJ29">
            <v>3</v>
          </cell>
          <cell r="AK29">
            <v>4</v>
          </cell>
          <cell r="AM29" t="str">
            <v>Nejsem ubytován/a</v>
          </cell>
          <cell r="AP29" t="str">
            <v>MUŽ</v>
          </cell>
          <cell r="AQ29" t="str">
            <v>SŠ s maturitou</v>
          </cell>
          <cell r="AR29" t="str">
            <v>Do 25 let</v>
          </cell>
        </row>
        <row r="30">
          <cell r="B30" t="str">
            <v>Olomoucko</v>
          </cell>
          <cell r="E30" t="str">
            <v>1 den</v>
          </cell>
          <cell r="G30" t="str">
            <v>Vlakem</v>
          </cell>
          <cell r="I30" t="str">
            <v>Dobrá předchozí zkušenost</v>
          </cell>
          <cell r="K30" t="str">
            <v>S přáteli</v>
          </cell>
          <cell r="L30" t="str">
            <v>Návštěva přátel, příbuzných</v>
          </cell>
          <cell r="M30" t="str">
            <v>Jsem tu po několikáté</v>
          </cell>
          <cell r="O30" t="str">
            <v>ANO</v>
          </cell>
          <cell r="P30" t="str">
            <v>ANO</v>
          </cell>
          <cell r="Q30" t="str">
            <v>ANO</v>
          </cell>
          <cell r="R30" t="str">
            <v>ANO</v>
          </cell>
          <cell r="S30" t="str">
            <v>ANO</v>
          </cell>
          <cell r="T30" t="str">
            <v>ANO</v>
          </cell>
          <cell r="U30" t="str">
            <v>ANO</v>
          </cell>
          <cell r="V30" t="str">
            <v>ANO</v>
          </cell>
          <cell r="W30" t="str">
            <v>ANO</v>
          </cell>
          <cell r="X30" t="str">
            <v>ANO</v>
          </cell>
          <cell r="Z30" t="str">
            <v>ANO</v>
          </cell>
          <cell r="AA30" t="str">
            <v>Velmi spokojen/a</v>
          </cell>
          <cell r="AB30">
            <v>1</v>
          </cell>
          <cell r="AC30">
            <v>3</v>
          </cell>
          <cell r="AD30">
            <v>2</v>
          </cell>
          <cell r="AE30">
            <v>5</v>
          </cell>
          <cell r="AF30">
            <v>3</v>
          </cell>
          <cell r="AG30">
            <v>4</v>
          </cell>
          <cell r="AH30">
            <v>2</v>
          </cell>
          <cell r="AI30">
            <v>5</v>
          </cell>
          <cell r="AJ30">
            <v>3</v>
          </cell>
          <cell r="AK30">
            <v>4</v>
          </cell>
          <cell r="AM30" t="str">
            <v>U známých</v>
          </cell>
          <cell r="AP30" t="str">
            <v>ŽENA</v>
          </cell>
          <cell r="AQ30" t="str">
            <v>VYUČEN/A</v>
          </cell>
          <cell r="AR30" t="str">
            <v>Do 25 let</v>
          </cell>
        </row>
        <row r="31">
          <cell r="B31" t="str">
            <v>Jiný kraj</v>
          </cell>
          <cell r="C31" t="str">
            <v>Praha</v>
          </cell>
          <cell r="E31" t="str">
            <v>2 dny</v>
          </cell>
          <cell r="G31" t="str">
            <v>Zájezdovým autobusem</v>
          </cell>
          <cell r="I31" t="str">
            <v>Dobrá předchozí zkušenost</v>
          </cell>
          <cell r="K31" t="str">
            <v>S rodinou</v>
          </cell>
          <cell r="L31" t="str">
            <v>Návštěva kulturní akce</v>
          </cell>
          <cell r="M31" t="str">
            <v>Potřetí</v>
          </cell>
          <cell r="O31" t="str">
            <v>ANO</v>
          </cell>
          <cell r="P31" t="str">
            <v>ANO</v>
          </cell>
          <cell r="Q31" t="str">
            <v>NE</v>
          </cell>
          <cell r="R31" t="str">
            <v>NE</v>
          </cell>
          <cell r="S31" t="str">
            <v>NE</v>
          </cell>
          <cell r="T31" t="str">
            <v>ANO</v>
          </cell>
          <cell r="U31" t="str">
            <v>NE</v>
          </cell>
          <cell r="V31" t="str">
            <v>ANO</v>
          </cell>
          <cell r="W31" t="str">
            <v>NE</v>
          </cell>
          <cell r="X31" t="str">
            <v>ANO</v>
          </cell>
          <cell r="Z31" t="str">
            <v>ANO</v>
          </cell>
          <cell r="AA31" t="str">
            <v>Velmi spokojen/a</v>
          </cell>
          <cell r="AB31">
            <v>5</v>
          </cell>
          <cell r="AC31">
            <v>5</v>
          </cell>
          <cell r="AD31">
            <v>0</v>
          </cell>
          <cell r="AE31">
            <v>5</v>
          </cell>
          <cell r="AF31">
            <v>3</v>
          </cell>
          <cell r="AG31">
            <v>5</v>
          </cell>
          <cell r="AH31">
            <v>1</v>
          </cell>
          <cell r="AI31">
            <v>5</v>
          </cell>
          <cell r="AJ31">
            <v>5</v>
          </cell>
          <cell r="AK31">
            <v>5</v>
          </cell>
          <cell r="AM31" t="str">
            <v>Hotel</v>
          </cell>
          <cell r="AP31" t="str">
            <v>ŽENA</v>
          </cell>
          <cell r="AQ31" t="str">
            <v>VOŠ + VŠ</v>
          </cell>
          <cell r="AR31" t="str">
            <v>26 - 34 let</v>
          </cell>
        </row>
        <row r="32">
          <cell r="B32" t="str">
            <v>Olomoucký kraj</v>
          </cell>
          <cell r="E32" t="str">
            <v>2 dny</v>
          </cell>
          <cell r="G32" t="str">
            <v>Vlakem</v>
          </cell>
          <cell r="I32" t="str">
            <v>Dobrá předchozí zkušenost</v>
          </cell>
          <cell r="K32" t="str">
            <v>S přáteli</v>
          </cell>
          <cell r="L32" t="str">
            <v>Poznání</v>
          </cell>
          <cell r="M32" t="str">
            <v>Podruhé</v>
          </cell>
          <cell r="O32" t="str">
            <v>ANO</v>
          </cell>
          <cell r="P32" t="str">
            <v>ANO</v>
          </cell>
          <cell r="Q32" t="str">
            <v>ANO</v>
          </cell>
          <cell r="R32" t="str">
            <v>ANO</v>
          </cell>
          <cell r="S32" t="str">
            <v>ANO</v>
          </cell>
          <cell r="T32" t="str">
            <v>ANO</v>
          </cell>
          <cell r="U32" t="str">
            <v>ANO</v>
          </cell>
          <cell r="V32" t="str">
            <v>ANO</v>
          </cell>
          <cell r="W32" t="str">
            <v>ANO</v>
          </cell>
          <cell r="X32" t="str">
            <v>ANO</v>
          </cell>
          <cell r="Z32" t="str">
            <v>ANO</v>
          </cell>
          <cell r="AA32" t="str">
            <v>Velmi spokojen/a</v>
          </cell>
          <cell r="AB32">
            <v>2</v>
          </cell>
          <cell r="AC32">
            <v>3</v>
          </cell>
          <cell r="AD32">
            <v>0</v>
          </cell>
          <cell r="AE32">
            <v>2</v>
          </cell>
          <cell r="AF32">
            <v>1</v>
          </cell>
          <cell r="AG32">
            <v>1</v>
          </cell>
          <cell r="AH32">
            <v>1</v>
          </cell>
          <cell r="AI32">
            <v>0</v>
          </cell>
          <cell r="AJ32">
            <v>1</v>
          </cell>
          <cell r="AK32">
            <v>0</v>
          </cell>
          <cell r="AM32" t="str">
            <v>Hotel</v>
          </cell>
          <cell r="AP32" t="str">
            <v>ŽENA</v>
          </cell>
          <cell r="AQ32" t="str">
            <v>VOŠ + VŠ</v>
          </cell>
          <cell r="AR32" t="str">
            <v>26 - 34 let</v>
          </cell>
        </row>
        <row r="33">
          <cell r="B33" t="str">
            <v>Jiný kraj</v>
          </cell>
          <cell r="C33" t="str">
            <v>Královehradecký</v>
          </cell>
          <cell r="E33" t="str">
            <v>1 den</v>
          </cell>
          <cell r="G33" t="str">
            <v>Autobusem</v>
          </cell>
          <cell r="I33" t="str">
            <v>Doporoučení na internetových diskuzích</v>
          </cell>
          <cell r="K33" t="str">
            <v>Sama</v>
          </cell>
          <cell r="L33" t="str">
            <v>Služební cesta</v>
          </cell>
          <cell r="M33" t="str">
            <v>Poprvé</v>
          </cell>
          <cell r="O33" t="str">
            <v>NE</v>
          </cell>
          <cell r="P33" t="str">
            <v>NE</v>
          </cell>
          <cell r="Q33" t="str">
            <v>NE</v>
          </cell>
          <cell r="R33" t="str">
            <v>NE</v>
          </cell>
          <cell r="S33" t="str">
            <v>NE</v>
          </cell>
          <cell r="T33" t="str">
            <v>NE</v>
          </cell>
          <cell r="U33" t="str">
            <v>NE</v>
          </cell>
          <cell r="V33" t="str">
            <v>NE</v>
          </cell>
          <cell r="W33" t="str">
            <v>NE</v>
          </cell>
          <cell r="X33" t="str">
            <v>NE</v>
          </cell>
          <cell r="Z33" t="str">
            <v>NEVÍM</v>
          </cell>
          <cell r="AA33" t="str">
            <v>Nespokojen/a</v>
          </cell>
          <cell r="AB33">
            <v>0</v>
          </cell>
          <cell r="AC33">
            <v>0</v>
          </cell>
          <cell r="AD33">
            <v>0</v>
          </cell>
          <cell r="AE33">
            <v>0</v>
          </cell>
          <cell r="AF33">
            <v>0</v>
          </cell>
          <cell r="AG33">
            <v>0</v>
          </cell>
          <cell r="AH33">
            <v>0</v>
          </cell>
          <cell r="AI33">
            <v>0</v>
          </cell>
          <cell r="AJ33">
            <v>0</v>
          </cell>
          <cell r="AK33">
            <v>0</v>
          </cell>
          <cell r="AM33" t="str">
            <v>Nejsem ubytován/a</v>
          </cell>
          <cell r="AP33" t="str">
            <v>MUŽ</v>
          </cell>
          <cell r="AQ33" t="str">
            <v>VOŠ + VŠ</v>
          </cell>
          <cell r="AR33" t="str">
            <v>35 - 49 let</v>
          </cell>
        </row>
        <row r="34">
          <cell r="B34" t="str">
            <v>Olomoucký kraj</v>
          </cell>
          <cell r="E34" t="str">
            <v>2 dny</v>
          </cell>
          <cell r="G34" t="str">
            <v>Vlakem</v>
          </cell>
          <cell r="I34" t="str">
            <v>Dobrá předchozí zkušenost</v>
          </cell>
          <cell r="K34" t="str">
            <v>Sama</v>
          </cell>
          <cell r="L34" t="str">
            <v>Návštěva přátel, příbuzných</v>
          </cell>
          <cell r="M34" t="str">
            <v>Jsem tu po několikáté</v>
          </cell>
          <cell r="O34" t="str">
            <v>NE</v>
          </cell>
          <cell r="P34" t="str">
            <v>ANO</v>
          </cell>
          <cell r="Q34" t="str">
            <v>NE</v>
          </cell>
          <cell r="R34" t="str">
            <v>NE</v>
          </cell>
          <cell r="S34" t="str">
            <v>NE</v>
          </cell>
          <cell r="T34" t="str">
            <v>NE</v>
          </cell>
          <cell r="U34" t="str">
            <v>NE</v>
          </cell>
          <cell r="V34" t="str">
            <v>NE</v>
          </cell>
          <cell r="W34" t="str">
            <v>NE</v>
          </cell>
          <cell r="X34" t="str">
            <v>ANO</v>
          </cell>
          <cell r="Z34" t="str">
            <v>ANO</v>
          </cell>
          <cell r="AA34" t="str">
            <v>Velmi spokojen/a</v>
          </cell>
          <cell r="AB34">
            <v>4</v>
          </cell>
          <cell r="AC34">
            <v>2</v>
          </cell>
          <cell r="AD34">
            <v>0</v>
          </cell>
          <cell r="AE34">
            <v>0</v>
          </cell>
          <cell r="AF34">
            <v>3</v>
          </cell>
          <cell r="AG34">
            <v>5</v>
          </cell>
          <cell r="AH34">
            <v>4</v>
          </cell>
          <cell r="AI34">
            <v>0</v>
          </cell>
          <cell r="AJ34">
            <v>4</v>
          </cell>
          <cell r="AK34">
            <v>5</v>
          </cell>
          <cell r="AM34" t="str">
            <v>U známých</v>
          </cell>
          <cell r="AP34" t="str">
            <v>MUŽ</v>
          </cell>
          <cell r="AQ34" t="str">
            <v>SŠ s maturitou</v>
          </cell>
          <cell r="AR34" t="str">
            <v>Do 25 let</v>
          </cell>
        </row>
        <row r="35">
          <cell r="B35" t="str">
            <v>Olomoucký kraj</v>
          </cell>
          <cell r="E35" t="str">
            <v>2 dny</v>
          </cell>
          <cell r="G35" t="str">
            <v>Na kole</v>
          </cell>
          <cell r="I35" t="str">
            <v>Nabídka katalogu CK</v>
          </cell>
          <cell r="K35" t="str">
            <v>S kolegy</v>
          </cell>
          <cell r="L35" t="str">
            <v>Relaxace</v>
          </cell>
          <cell r="M35" t="str">
            <v>Potřetí</v>
          </cell>
          <cell r="O35" t="str">
            <v>ANO</v>
          </cell>
          <cell r="P35" t="str">
            <v>ANO</v>
          </cell>
          <cell r="Q35" t="str">
            <v>ANO</v>
          </cell>
          <cell r="R35" t="str">
            <v>NE</v>
          </cell>
          <cell r="S35" t="str">
            <v>NE</v>
          </cell>
          <cell r="T35" t="str">
            <v>NE</v>
          </cell>
          <cell r="U35" t="str">
            <v>NE</v>
          </cell>
          <cell r="V35" t="str">
            <v>NE</v>
          </cell>
          <cell r="W35" t="str">
            <v>NE</v>
          </cell>
          <cell r="X35" t="str">
            <v>NE</v>
          </cell>
          <cell r="Z35" t="str">
            <v>NEVÍM</v>
          </cell>
          <cell r="AA35" t="str">
            <v>Spíše spokojen/a</v>
          </cell>
          <cell r="AB35">
            <v>0</v>
          </cell>
          <cell r="AC35">
            <v>0</v>
          </cell>
          <cell r="AD35">
            <v>0</v>
          </cell>
          <cell r="AE35">
            <v>0</v>
          </cell>
          <cell r="AF35">
            <v>0</v>
          </cell>
          <cell r="AG35">
            <v>0</v>
          </cell>
          <cell r="AH35">
            <v>0</v>
          </cell>
          <cell r="AI35">
            <v>0</v>
          </cell>
          <cell r="AJ35">
            <v>0</v>
          </cell>
          <cell r="AK35">
            <v>0</v>
          </cell>
          <cell r="AM35" t="str">
            <v>Penzion</v>
          </cell>
          <cell r="AP35" t="str">
            <v>MUŽ</v>
          </cell>
          <cell r="AQ35" t="str">
            <v>SŠ s maturitou</v>
          </cell>
          <cell r="AR35" t="str">
            <v>35 - 49 let</v>
          </cell>
        </row>
        <row r="36">
          <cell r="B36" t="str">
            <v>Olomoucký kraj</v>
          </cell>
          <cell r="E36" t="str">
            <v>1 den</v>
          </cell>
          <cell r="G36" t="str">
            <v>Autem</v>
          </cell>
          <cell r="I36" t="str">
            <v>Doporoučení na internetových diskuzích</v>
          </cell>
          <cell r="K36" t="str">
            <v>S přáteli</v>
          </cell>
          <cell r="L36" t="str">
            <v>Poznání</v>
          </cell>
          <cell r="M36" t="str">
            <v>Poprvé</v>
          </cell>
          <cell r="O36" t="str">
            <v>NE</v>
          </cell>
          <cell r="P36" t="str">
            <v>ANO</v>
          </cell>
          <cell r="Q36" t="str">
            <v>NE</v>
          </cell>
          <cell r="R36" t="str">
            <v>NE</v>
          </cell>
          <cell r="S36" t="str">
            <v>NE</v>
          </cell>
          <cell r="T36" t="str">
            <v>NE</v>
          </cell>
          <cell r="U36" t="str">
            <v>NE</v>
          </cell>
          <cell r="V36" t="str">
            <v>NE</v>
          </cell>
          <cell r="W36" t="str">
            <v>NE</v>
          </cell>
          <cell r="X36" t="str">
            <v>NE</v>
          </cell>
          <cell r="Z36" t="str">
            <v>SPÍŠE NE</v>
          </cell>
          <cell r="AA36" t="str">
            <v>Velmi spokojen/a</v>
          </cell>
          <cell r="AB36">
            <v>3</v>
          </cell>
          <cell r="AC36">
            <v>3</v>
          </cell>
          <cell r="AD36">
            <v>2</v>
          </cell>
          <cell r="AE36">
            <v>3</v>
          </cell>
          <cell r="AF36">
            <v>3</v>
          </cell>
          <cell r="AG36">
            <v>4</v>
          </cell>
          <cell r="AH36">
            <v>3</v>
          </cell>
          <cell r="AI36">
            <v>5</v>
          </cell>
          <cell r="AJ36">
            <v>3</v>
          </cell>
          <cell r="AK36">
            <v>3</v>
          </cell>
          <cell r="AM36" t="str">
            <v>Nejsem ubytován/a</v>
          </cell>
          <cell r="AP36" t="str">
            <v>ŽENA</v>
          </cell>
          <cell r="AQ36" t="str">
            <v>VYUČEN/A</v>
          </cell>
          <cell r="AR36" t="str">
            <v>35 - 49 let</v>
          </cell>
        </row>
        <row r="37">
          <cell r="B37" t="str">
            <v>Olomoucko</v>
          </cell>
          <cell r="E37" t="str">
            <v>1 den</v>
          </cell>
          <cell r="G37" t="str">
            <v>Vlakem</v>
          </cell>
          <cell r="I37" t="str">
            <v>Doporučení přátel, blízkých</v>
          </cell>
          <cell r="K37" t="str">
            <v>S partnerem</v>
          </cell>
          <cell r="L37" t="str">
            <v>Nákupy</v>
          </cell>
          <cell r="M37" t="str">
            <v>Jsem tu po několikáté</v>
          </cell>
          <cell r="O37" t="str">
            <v>ANO</v>
          </cell>
          <cell r="P37" t="str">
            <v>ANO</v>
          </cell>
          <cell r="Q37" t="str">
            <v>NE</v>
          </cell>
          <cell r="R37" t="str">
            <v>NE</v>
          </cell>
          <cell r="S37" t="str">
            <v>NE</v>
          </cell>
          <cell r="T37" t="str">
            <v>NE</v>
          </cell>
          <cell r="U37" t="str">
            <v>NE</v>
          </cell>
          <cell r="V37" t="str">
            <v>NE</v>
          </cell>
          <cell r="W37" t="str">
            <v>NE</v>
          </cell>
          <cell r="X37" t="str">
            <v>NE</v>
          </cell>
          <cell r="Z37" t="str">
            <v>ANO</v>
          </cell>
          <cell r="AA37" t="str">
            <v>Velmi spokojen/a</v>
          </cell>
          <cell r="AB37">
            <v>0</v>
          </cell>
          <cell r="AC37">
            <v>0</v>
          </cell>
          <cell r="AD37">
            <v>0</v>
          </cell>
          <cell r="AE37">
            <v>0</v>
          </cell>
          <cell r="AF37">
            <v>0</v>
          </cell>
          <cell r="AG37">
            <v>0</v>
          </cell>
          <cell r="AH37">
            <v>0</v>
          </cell>
          <cell r="AI37">
            <v>0</v>
          </cell>
          <cell r="AJ37">
            <v>0</v>
          </cell>
          <cell r="AK37">
            <v>0</v>
          </cell>
          <cell r="AM37" t="str">
            <v>Nejsem ubytován/a</v>
          </cell>
          <cell r="AP37" t="str">
            <v>ŽENA</v>
          </cell>
          <cell r="AQ37" t="str">
            <v>SŠ s maturitou</v>
          </cell>
          <cell r="AR37" t="str">
            <v>35 - 49 let</v>
          </cell>
        </row>
        <row r="38">
          <cell r="B38" t="str">
            <v>Olomoucko</v>
          </cell>
          <cell r="E38" t="str">
            <v>2 dny</v>
          </cell>
          <cell r="G38" t="str">
            <v>Autobusem</v>
          </cell>
          <cell r="I38" t="str">
            <v>Doporučení přátel, blízkých</v>
          </cell>
          <cell r="K38" t="str">
            <v>S partnerem</v>
          </cell>
          <cell r="L38" t="str">
            <v>Relaxace</v>
          </cell>
          <cell r="M38" t="str">
            <v>Potřetí</v>
          </cell>
          <cell r="O38" t="str">
            <v>NE</v>
          </cell>
          <cell r="P38" t="str">
            <v>NE</v>
          </cell>
          <cell r="Q38" t="str">
            <v>NE</v>
          </cell>
          <cell r="R38" t="str">
            <v>NE</v>
          </cell>
          <cell r="S38" t="str">
            <v>NE</v>
          </cell>
          <cell r="T38" t="str">
            <v>NE</v>
          </cell>
          <cell r="U38" t="str">
            <v>ANO</v>
          </cell>
          <cell r="V38" t="str">
            <v>NE</v>
          </cell>
          <cell r="W38" t="str">
            <v>NE</v>
          </cell>
          <cell r="X38" t="str">
            <v>NE</v>
          </cell>
          <cell r="Z38" t="str">
            <v>ANO</v>
          </cell>
          <cell r="AA38" t="str">
            <v>Spíše spokojen/a</v>
          </cell>
          <cell r="AB38">
            <v>4</v>
          </cell>
          <cell r="AC38">
            <v>3</v>
          </cell>
          <cell r="AD38">
            <v>2</v>
          </cell>
          <cell r="AE38">
            <v>3</v>
          </cell>
          <cell r="AF38">
            <v>4</v>
          </cell>
          <cell r="AG38">
            <v>3</v>
          </cell>
          <cell r="AH38">
            <v>3</v>
          </cell>
          <cell r="AI38">
            <v>4</v>
          </cell>
          <cell r="AJ38">
            <v>5</v>
          </cell>
          <cell r="AK38">
            <v>3</v>
          </cell>
          <cell r="AM38" t="str">
            <v>Hotel</v>
          </cell>
          <cell r="AP38" t="str">
            <v>ŽENA</v>
          </cell>
          <cell r="AQ38" t="str">
            <v>SŠ s maturitou</v>
          </cell>
          <cell r="AR38" t="str">
            <v>Do 25 let</v>
          </cell>
        </row>
        <row r="39">
          <cell r="B39" t="str">
            <v>Olomoucko</v>
          </cell>
          <cell r="E39" t="str">
            <v>1 den</v>
          </cell>
          <cell r="G39" t="str">
            <v>Na kole</v>
          </cell>
          <cell r="I39" t="str">
            <v>Dobrá předchozí zkušenost</v>
          </cell>
          <cell r="K39" t="str">
            <v>S rodinou</v>
          </cell>
          <cell r="L39" t="str">
            <v>Návštěva kulturní akce</v>
          </cell>
          <cell r="M39" t="str">
            <v>Potřetí</v>
          </cell>
          <cell r="O39" t="str">
            <v>NE</v>
          </cell>
          <cell r="P39" t="str">
            <v>NE</v>
          </cell>
          <cell r="Q39" t="str">
            <v>NE</v>
          </cell>
          <cell r="R39" t="str">
            <v>NE</v>
          </cell>
          <cell r="S39" t="str">
            <v>NE</v>
          </cell>
          <cell r="T39" t="str">
            <v>NE</v>
          </cell>
          <cell r="U39" t="str">
            <v>NE</v>
          </cell>
          <cell r="V39" t="str">
            <v>ANO</v>
          </cell>
          <cell r="W39" t="str">
            <v>NE</v>
          </cell>
          <cell r="X39" t="str">
            <v>NE</v>
          </cell>
          <cell r="Z39" t="str">
            <v>ANO</v>
          </cell>
          <cell r="AA39" t="str">
            <v>Spíše spokojen/a</v>
          </cell>
          <cell r="AB39">
            <v>1</v>
          </cell>
          <cell r="AC39">
            <v>3</v>
          </cell>
          <cell r="AD39">
            <v>1</v>
          </cell>
          <cell r="AE39">
            <v>3</v>
          </cell>
          <cell r="AF39">
            <v>4</v>
          </cell>
          <cell r="AG39">
            <v>3</v>
          </cell>
          <cell r="AH39">
            <v>2</v>
          </cell>
          <cell r="AI39">
            <v>3</v>
          </cell>
          <cell r="AJ39">
            <v>3</v>
          </cell>
          <cell r="AK39">
            <v>2</v>
          </cell>
          <cell r="AM39" t="str">
            <v>U známých</v>
          </cell>
          <cell r="AP39" t="str">
            <v>MUŽ</v>
          </cell>
          <cell r="AQ39" t="str">
            <v>ZŠ</v>
          </cell>
          <cell r="AR39" t="str">
            <v>Do 25 let</v>
          </cell>
        </row>
        <row r="40">
          <cell r="B40" t="str">
            <v>Olomoucký kraj</v>
          </cell>
          <cell r="E40" t="str">
            <v>1 den</v>
          </cell>
          <cell r="G40" t="str">
            <v>Vlakem</v>
          </cell>
          <cell r="I40" t="str">
            <v>Nabídka katalogu CK</v>
          </cell>
          <cell r="K40" t="str">
            <v>S přáteli</v>
          </cell>
          <cell r="L40" t="str">
            <v>Návštěva výstavy</v>
          </cell>
          <cell r="M40" t="str">
            <v>Potřetí</v>
          </cell>
          <cell r="O40" t="str">
            <v>NE</v>
          </cell>
          <cell r="P40" t="str">
            <v>NE</v>
          </cell>
          <cell r="Q40" t="str">
            <v>NE</v>
          </cell>
          <cell r="R40" t="str">
            <v>NE</v>
          </cell>
          <cell r="S40" t="str">
            <v>NE</v>
          </cell>
          <cell r="T40" t="str">
            <v>NE</v>
          </cell>
          <cell r="U40" t="str">
            <v>NE</v>
          </cell>
          <cell r="V40" t="str">
            <v>NE</v>
          </cell>
          <cell r="W40" t="str">
            <v>NE</v>
          </cell>
          <cell r="X40" t="str">
            <v>ANO</v>
          </cell>
          <cell r="Z40" t="str">
            <v>ANO</v>
          </cell>
          <cell r="AA40" t="str">
            <v>Velmi spokojen/a</v>
          </cell>
          <cell r="AB40">
            <v>2</v>
          </cell>
          <cell r="AC40">
            <v>3</v>
          </cell>
          <cell r="AD40">
            <v>4</v>
          </cell>
          <cell r="AE40">
            <v>3</v>
          </cell>
          <cell r="AF40">
            <v>4</v>
          </cell>
          <cell r="AG40">
            <v>5</v>
          </cell>
          <cell r="AH40">
            <v>5</v>
          </cell>
          <cell r="AI40">
            <v>3</v>
          </cell>
          <cell r="AJ40">
            <v>2</v>
          </cell>
          <cell r="AK40">
            <v>1</v>
          </cell>
          <cell r="AM40" t="str">
            <v>Nejsem ubytován/a</v>
          </cell>
          <cell r="AP40" t="str">
            <v>ŽENA</v>
          </cell>
          <cell r="AQ40" t="str">
            <v>SŠ s maturitou</v>
          </cell>
          <cell r="AR40" t="str">
            <v>35 - 49 let</v>
          </cell>
        </row>
        <row r="41">
          <cell r="B41" t="str">
            <v>Stát</v>
          </cell>
          <cell r="D41" t="str">
            <v>Německo </v>
          </cell>
          <cell r="E41" t="str">
            <v>Více dnů</v>
          </cell>
          <cell r="G41" t="str">
            <v>Zájezdovým autobusem</v>
          </cell>
          <cell r="I41" t="str">
            <v>Nabídka katalogu CK</v>
          </cell>
          <cell r="K41" t="str">
            <v>S rodinou</v>
          </cell>
          <cell r="L41" t="str">
            <v>Poznání</v>
          </cell>
          <cell r="M41" t="str">
            <v>Poprvé</v>
          </cell>
          <cell r="O41" t="str">
            <v>ANO</v>
          </cell>
          <cell r="P41" t="str">
            <v>ANO</v>
          </cell>
          <cell r="Q41" t="str">
            <v>NE</v>
          </cell>
          <cell r="R41" t="str">
            <v>ANO</v>
          </cell>
          <cell r="S41" t="str">
            <v>ANO</v>
          </cell>
          <cell r="T41" t="str">
            <v>NE</v>
          </cell>
          <cell r="U41" t="str">
            <v>ANO</v>
          </cell>
          <cell r="V41" t="str">
            <v>ANO</v>
          </cell>
          <cell r="W41" t="str">
            <v>NE</v>
          </cell>
          <cell r="X41" t="str">
            <v>NE</v>
          </cell>
          <cell r="Z41" t="str">
            <v>NEVÍM</v>
          </cell>
          <cell r="AA41" t="str">
            <v>Velmi spokojen/a</v>
          </cell>
          <cell r="AB41">
            <v>1</v>
          </cell>
          <cell r="AC41">
            <v>4</v>
          </cell>
          <cell r="AD41">
            <v>0</v>
          </cell>
          <cell r="AE41">
            <v>4</v>
          </cell>
          <cell r="AF41">
            <v>0</v>
          </cell>
          <cell r="AG41">
            <v>3</v>
          </cell>
          <cell r="AH41">
            <v>2</v>
          </cell>
          <cell r="AI41">
            <v>0</v>
          </cell>
          <cell r="AJ41">
            <v>0</v>
          </cell>
          <cell r="AK41">
            <v>3</v>
          </cell>
          <cell r="AM41" t="str">
            <v>Penzion</v>
          </cell>
          <cell r="AP41" t="str">
            <v>MUŽ</v>
          </cell>
          <cell r="AQ41" t="str">
            <v>SŠ s maturitou</v>
          </cell>
          <cell r="AR41" t="str">
            <v>35 - 49 let</v>
          </cell>
        </row>
        <row r="42">
          <cell r="B42" t="str">
            <v>Stát</v>
          </cell>
          <cell r="D42" t="str">
            <v>UK</v>
          </cell>
          <cell r="E42" t="str">
            <v>Více dnů</v>
          </cell>
          <cell r="G42" t="str">
            <v>Jinak</v>
          </cell>
          <cell r="I42" t="str">
            <v>Služební cesta</v>
          </cell>
          <cell r="K42" t="str">
            <v>S kolegy</v>
          </cell>
          <cell r="L42" t="str">
            <v>Služební cesta</v>
          </cell>
          <cell r="M42" t="str">
            <v>Poprvé</v>
          </cell>
          <cell r="O42" t="str">
            <v>ANO</v>
          </cell>
          <cell r="P42" t="str">
            <v>ANO</v>
          </cell>
          <cell r="Q42" t="str">
            <v>NE</v>
          </cell>
          <cell r="R42" t="str">
            <v>NE</v>
          </cell>
          <cell r="S42" t="str">
            <v>NE</v>
          </cell>
          <cell r="T42" t="str">
            <v>NE</v>
          </cell>
          <cell r="U42" t="str">
            <v>NE</v>
          </cell>
          <cell r="V42" t="str">
            <v>NE</v>
          </cell>
          <cell r="W42" t="str">
            <v>NE</v>
          </cell>
          <cell r="X42" t="str">
            <v>NE</v>
          </cell>
          <cell r="Z42" t="str">
            <v>SPÍŠE NE</v>
          </cell>
          <cell r="AA42" t="str">
            <v>Spíše spokojen/a</v>
          </cell>
          <cell r="AB42">
            <v>0</v>
          </cell>
          <cell r="AC42">
            <v>3</v>
          </cell>
          <cell r="AD42">
            <v>4</v>
          </cell>
          <cell r="AE42">
            <v>2</v>
          </cell>
          <cell r="AF42">
            <v>0</v>
          </cell>
          <cell r="AG42">
            <v>2</v>
          </cell>
          <cell r="AH42">
            <v>4</v>
          </cell>
          <cell r="AI42">
            <v>0</v>
          </cell>
          <cell r="AJ42">
            <v>0</v>
          </cell>
          <cell r="AK42">
            <v>0</v>
          </cell>
          <cell r="AM42" t="str">
            <v>Hotel</v>
          </cell>
          <cell r="AP42" t="str">
            <v>ŽENA</v>
          </cell>
          <cell r="AQ42" t="str">
            <v>VOŠ + VŠ</v>
          </cell>
          <cell r="AR42" t="str">
            <v>35 - 49 let</v>
          </cell>
        </row>
        <row r="43">
          <cell r="B43" t="str">
            <v>Odkud jste do Olomouce přijel/a?</v>
          </cell>
          <cell r="C43" t="str">
            <v>Kraj</v>
          </cell>
          <cell r="D43" t="str">
            <v>Stát</v>
          </cell>
          <cell r="E43" t="str">
            <v>Jak dlouho se v Olomouci zdržíte?</v>
          </cell>
          <cell r="G43" t="str">
            <v>Jakým dopravním prostředkem jste do Olomouce přicestoval/a?</v>
          </cell>
          <cell r="I43" t="str">
            <v>Co Vás ovlivnilo při výběru cesty právě do Olomouce?</v>
          </cell>
          <cell r="K43" t="str">
            <v>S kým jste do Olomouce přijel/a?</v>
          </cell>
          <cell r="L43" t="str">
            <v>Důvod Vaší návštěvy?</v>
          </cell>
          <cell r="M43" t="str">
            <v>V Olomouci jste:</v>
          </cell>
          <cell r="O43" t="str">
            <v>Navštívený cíl - Sloup NT</v>
          </cell>
          <cell r="P43" t="str">
            <v>Navštívěný cíl - Radnice s orlojem</v>
          </cell>
          <cell r="Q43" t="str">
            <v>Navštívený cíl - Expozice na radnici</v>
          </cell>
          <cell r="R43" t="str">
            <v>Navštívený cíl - Arcidiecézní muzeum</v>
          </cell>
          <cell r="S43" t="str">
            <v>Navštívený cíl - Arcibiskupský palác</v>
          </cell>
          <cell r="T43" t="str">
            <v>Navštívený cíl - Sbírkové skleníky</v>
          </cell>
          <cell r="U43" t="str">
            <v>Navštívený cíl - Olomoucké parky</v>
          </cell>
          <cell r="V43" t="str">
            <v>Navštívený cíl - ZOO</v>
          </cell>
          <cell r="W43" t="str">
            <v>Navštívený cíl - Muzeum Veteran Arena</v>
          </cell>
          <cell r="X43" t="str">
            <v>Navštívený cíl - Aquapark</v>
          </cell>
          <cell r="Z43" t="str">
            <v>Uvažujete, že se do Olomouce opět vrátíte?</v>
          </cell>
          <cell r="AA43" t="str">
            <v>Jak jste celkově spokojen/a s místem Vašeho výletu/pobytu?</v>
          </cell>
          <cell r="AB43" t="str">
            <v>Informační centrum</v>
          </cell>
          <cell r="AC43" t="str">
            <v>Silnice, komunikace</v>
          </cell>
          <cell r="AD43" t="str">
            <v>Parkování</v>
          </cell>
          <cell r="AE43" t="str">
            <v>Informační a orientační systém</v>
          </cell>
          <cell r="AF43" t="str">
            <v>MHD</v>
          </cell>
          <cell r="AG43" t="str">
            <v>Ubytování</v>
          </cell>
          <cell r="AH43" t="str">
            <v>Stravování</v>
          </cell>
          <cell r="AI43" t="str">
            <v>Sportovní vyžití</v>
          </cell>
          <cell r="AJ43" t="str">
            <v>Kulturní vyžití</v>
          </cell>
          <cell r="AK43" t="str">
            <v>Atrakce pro rodiny s dětmi</v>
          </cell>
          <cell r="AM43" t="str">
            <v>Kde jste ubytován/a</v>
          </cell>
          <cell r="AP43" t="str">
            <v>Pohlaví</v>
          </cell>
          <cell r="AQ43" t="str">
            <v>Vzdělání</v>
          </cell>
          <cell r="AR43" t="str">
            <v>Věk</v>
          </cell>
        </row>
        <row r="44">
          <cell r="B44" t="str">
            <v>Olomoucký kraj</v>
          </cell>
          <cell r="E44" t="str">
            <v>2 dny</v>
          </cell>
          <cell r="G44" t="str">
            <v>Autem</v>
          </cell>
          <cell r="I44" t="str">
            <v>Doporučení přátel, blízkých</v>
          </cell>
          <cell r="K44" t="str">
            <v>S přáteli</v>
          </cell>
          <cell r="L44" t="str">
            <v>Nákupy</v>
          </cell>
          <cell r="M44" t="str">
            <v>Poprvé</v>
          </cell>
          <cell r="O44" t="str">
            <v>ANO</v>
          </cell>
          <cell r="P44" t="str">
            <v>ANO</v>
          </cell>
          <cell r="Q44" t="str">
            <v>NE</v>
          </cell>
          <cell r="R44" t="str">
            <v>NE</v>
          </cell>
          <cell r="S44" t="str">
            <v>NE</v>
          </cell>
          <cell r="T44" t="str">
            <v>NE</v>
          </cell>
          <cell r="U44" t="str">
            <v>ANO</v>
          </cell>
          <cell r="V44" t="str">
            <v>NE</v>
          </cell>
          <cell r="W44" t="str">
            <v>NE</v>
          </cell>
          <cell r="X44" t="str">
            <v>NE</v>
          </cell>
          <cell r="Z44" t="str">
            <v>ANO</v>
          </cell>
          <cell r="AA44" t="str">
            <v>Velmi spokojen/a</v>
          </cell>
          <cell r="AB44">
            <v>4</v>
          </cell>
          <cell r="AC44">
            <v>4</v>
          </cell>
          <cell r="AD44">
            <v>2</v>
          </cell>
          <cell r="AE44">
            <v>2</v>
          </cell>
          <cell r="AF44">
            <v>3</v>
          </cell>
          <cell r="AG44">
            <v>1</v>
          </cell>
          <cell r="AH44">
            <v>2</v>
          </cell>
          <cell r="AI44">
            <v>2</v>
          </cell>
          <cell r="AJ44">
            <v>4</v>
          </cell>
          <cell r="AK44">
            <v>0</v>
          </cell>
          <cell r="AM44" t="str">
            <v>U známých</v>
          </cell>
          <cell r="AP44" t="str">
            <v>ŽENA</v>
          </cell>
          <cell r="AQ44" t="str">
            <v>VOŠ + VŠ</v>
          </cell>
          <cell r="AR44" t="str">
            <v>Do 25 let</v>
          </cell>
        </row>
        <row r="45">
          <cell r="B45" t="str">
            <v>Olomoucký kraj</v>
          </cell>
          <cell r="E45" t="str">
            <v>2 dny</v>
          </cell>
          <cell r="G45" t="str">
            <v>Autem</v>
          </cell>
          <cell r="I45" t="str">
            <v>Doporučení přátel, blízkých</v>
          </cell>
          <cell r="K45" t="str">
            <v>S přáteli</v>
          </cell>
          <cell r="L45" t="str">
            <v>Návštěva přátel, příbuzných</v>
          </cell>
          <cell r="M45" t="str">
            <v>Jsem tu po několikáté</v>
          </cell>
          <cell r="O45" t="str">
            <v>ANO</v>
          </cell>
          <cell r="P45" t="str">
            <v>ANO</v>
          </cell>
          <cell r="Q45" t="str">
            <v>NE</v>
          </cell>
          <cell r="R45" t="str">
            <v>NE</v>
          </cell>
          <cell r="S45" t="str">
            <v>NE</v>
          </cell>
          <cell r="T45" t="str">
            <v>NE</v>
          </cell>
          <cell r="U45" t="str">
            <v>ANO</v>
          </cell>
          <cell r="V45" t="str">
            <v>ANO</v>
          </cell>
          <cell r="W45" t="str">
            <v>NE</v>
          </cell>
          <cell r="X45" t="str">
            <v>ANO</v>
          </cell>
          <cell r="Z45" t="str">
            <v>ANO</v>
          </cell>
          <cell r="AA45" t="str">
            <v>Spíše spokojen/a</v>
          </cell>
          <cell r="AB45">
            <v>1</v>
          </cell>
          <cell r="AC45">
            <v>1</v>
          </cell>
          <cell r="AD45">
            <v>2</v>
          </cell>
          <cell r="AE45">
            <v>2</v>
          </cell>
          <cell r="AF45">
            <v>3</v>
          </cell>
          <cell r="AG45">
            <v>3</v>
          </cell>
          <cell r="AH45">
            <v>3</v>
          </cell>
          <cell r="AI45">
            <v>3</v>
          </cell>
          <cell r="AJ45">
            <v>4</v>
          </cell>
          <cell r="AK45">
            <v>4</v>
          </cell>
          <cell r="AM45" t="str">
            <v>U známých</v>
          </cell>
          <cell r="AP45" t="str">
            <v>ŽENA</v>
          </cell>
          <cell r="AQ45" t="str">
            <v>VYUČEN/A</v>
          </cell>
          <cell r="AR45" t="str">
            <v>26 - 34 let</v>
          </cell>
        </row>
        <row r="46">
          <cell r="B46" t="str">
            <v>Stát</v>
          </cell>
          <cell r="D46" t="str">
            <v>Francie</v>
          </cell>
          <cell r="E46" t="str">
            <v>2 dny</v>
          </cell>
          <cell r="G46" t="str">
            <v>Autobusem</v>
          </cell>
          <cell r="I46" t="str">
            <v>Nabídka katalogu CK</v>
          </cell>
          <cell r="K46" t="str">
            <v>S přáteli</v>
          </cell>
          <cell r="L46" t="str">
            <v>Návštěva kulturní akce</v>
          </cell>
          <cell r="M46" t="str">
            <v>Poprvé</v>
          </cell>
          <cell r="O46" t="str">
            <v>ANO</v>
          </cell>
          <cell r="P46" t="str">
            <v>ANO</v>
          </cell>
          <cell r="Q46" t="str">
            <v>NE</v>
          </cell>
          <cell r="R46" t="str">
            <v>NE</v>
          </cell>
          <cell r="S46" t="str">
            <v>NE</v>
          </cell>
          <cell r="T46" t="str">
            <v>NE</v>
          </cell>
          <cell r="U46" t="str">
            <v>ANO</v>
          </cell>
          <cell r="V46" t="str">
            <v>NE</v>
          </cell>
          <cell r="W46" t="str">
            <v>NE</v>
          </cell>
          <cell r="X46" t="str">
            <v>NE</v>
          </cell>
          <cell r="Z46" t="str">
            <v>NEVÍM</v>
          </cell>
          <cell r="AA46" t="str">
            <v>Spíše spokojen/a</v>
          </cell>
          <cell r="AB46">
            <v>5</v>
          </cell>
          <cell r="AC46">
            <v>3</v>
          </cell>
          <cell r="AD46">
            <v>2</v>
          </cell>
          <cell r="AE46">
            <v>4</v>
          </cell>
          <cell r="AF46">
            <v>4</v>
          </cell>
          <cell r="AG46">
            <v>3</v>
          </cell>
          <cell r="AH46">
            <v>4</v>
          </cell>
          <cell r="AI46">
            <v>1</v>
          </cell>
          <cell r="AJ46">
            <v>4</v>
          </cell>
          <cell r="AK46">
            <v>3</v>
          </cell>
          <cell r="AM46" t="str">
            <v>Hotel</v>
          </cell>
          <cell r="AP46" t="str">
            <v>ŽENA</v>
          </cell>
          <cell r="AQ46" t="str">
            <v>VYUČEN/A</v>
          </cell>
          <cell r="AR46" t="str">
            <v>Do 25 let</v>
          </cell>
        </row>
        <row r="47">
          <cell r="B47" t="str">
            <v>Stát</v>
          </cell>
          <cell r="D47" t="str">
            <v>Nizozemsko</v>
          </cell>
          <cell r="E47" t="str">
            <v>2 dny</v>
          </cell>
          <cell r="G47" t="str">
            <v>Zájezdovým autobusem</v>
          </cell>
          <cell r="I47" t="str">
            <v>Propagační materiály</v>
          </cell>
          <cell r="K47" t="str">
            <v>S kolegy</v>
          </cell>
          <cell r="L47" t="str">
            <v>Relaxace</v>
          </cell>
          <cell r="M47" t="str">
            <v>Jsem tu po několikáté</v>
          </cell>
          <cell r="O47" t="str">
            <v>ANO</v>
          </cell>
          <cell r="P47" t="str">
            <v>ANO</v>
          </cell>
          <cell r="Q47" t="str">
            <v>NE</v>
          </cell>
          <cell r="R47" t="str">
            <v>NE</v>
          </cell>
          <cell r="S47" t="str">
            <v>NE</v>
          </cell>
          <cell r="T47" t="str">
            <v>NE</v>
          </cell>
          <cell r="U47" t="str">
            <v>NE</v>
          </cell>
          <cell r="V47" t="str">
            <v>NE</v>
          </cell>
          <cell r="W47" t="str">
            <v>ANO</v>
          </cell>
          <cell r="X47" t="str">
            <v>NE</v>
          </cell>
          <cell r="Z47" t="str">
            <v>SPÍŠE NE</v>
          </cell>
          <cell r="AA47" t="str">
            <v>Spíše nespokojen/a</v>
          </cell>
          <cell r="AB47">
            <v>1</v>
          </cell>
          <cell r="AC47">
            <v>4</v>
          </cell>
          <cell r="AD47">
            <v>2</v>
          </cell>
          <cell r="AE47">
            <v>3</v>
          </cell>
          <cell r="AF47">
            <v>5</v>
          </cell>
          <cell r="AG47">
            <v>2</v>
          </cell>
          <cell r="AH47">
            <v>1</v>
          </cell>
          <cell r="AI47">
            <v>3</v>
          </cell>
          <cell r="AJ47">
            <v>1</v>
          </cell>
          <cell r="AK47">
            <v>2</v>
          </cell>
          <cell r="AM47" t="str">
            <v>U známých</v>
          </cell>
          <cell r="AP47" t="str">
            <v>ŽENA</v>
          </cell>
          <cell r="AQ47" t="str">
            <v>SŠ s maturitou</v>
          </cell>
          <cell r="AR47" t="str">
            <v>35 - 49 let</v>
          </cell>
        </row>
        <row r="48">
          <cell r="B48" t="str">
            <v>Olomoucký kraj</v>
          </cell>
          <cell r="E48" t="str">
            <v>1 den</v>
          </cell>
          <cell r="G48" t="str">
            <v>Autem</v>
          </cell>
          <cell r="I48" t="str">
            <v>Doporučení přátel, blízkých</v>
          </cell>
          <cell r="K48" t="str">
            <v>S rodinou</v>
          </cell>
          <cell r="L48" t="str">
            <v>Poznání</v>
          </cell>
          <cell r="M48" t="str">
            <v>Jsem tu po několikáté</v>
          </cell>
          <cell r="O48" t="str">
            <v>ANO</v>
          </cell>
          <cell r="P48" t="str">
            <v>ANO</v>
          </cell>
          <cell r="Q48" t="str">
            <v>NE</v>
          </cell>
          <cell r="R48" t="str">
            <v>ANO</v>
          </cell>
          <cell r="S48" t="str">
            <v>NE</v>
          </cell>
          <cell r="T48" t="str">
            <v>NE</v>
          </cell>
          <cell r="U48" t="str">
            <v>ANO</v>
          </cell>
          <cell r="V48" t="str">
            <v>ANO</v>
          </cell>
          <cell r="W48" t="str">
            <v>NE</v>
          </cell>
          <cell r="X48" t="str">
            <v>ANO</v>
          </cell>
          <cell r="Z48" t="str">
            <v>ANO</v>
          </cell>
          <cell r="AA48" t="str">
            <v>Velmi spokojen/a</v>
          </cell>
          <cell r="AB48">
            <v>0</v>
          </cell>
          <cell r="AC48">
            <v>2</v>
          </cell>
          <cell r="AD48">
            <v>3</v>
          </cell>
          <cell r="AE48">
            <v>1</v>
          </cell>
          <cell r="AF48">
            <v>1</v>
          </cell>
          <cell r="AG48">
            <v>2</v>
          </cell>
          <cell r="AH48">
            <v>2</v>
          </cell>
          <cell r="AI48">
            <v>1</v>
          </cell>
          <cell r="AJ48">
            <v>1</v>
          </cell>
          <cell r="AK48">
            <v>1</v>
          </cell>
          <cell r="AM48" t="str">
            <v>Nejsem ubytován/a</v>
          </cell>
          <cell r="AP48" t="str">
            <v>ŽENA</v>
          </cell>
          <cell r="AQ48" t="str">
            <v>VOŠ + VŠ</v>
          </cell>
          <cell r="AR48" t="str">
            <v>Do 25 let</v>
          </cell>
        </row>
        <row r="49">
          <cell r="B49" t="str">
            <v>Stát</v>
          </cell>
          <cell r="D49" t="str">
            <v>Indie</v>
          </cell>
          <cell r="E49" t="str">
            <v>Více dnů</v>
          </cell>
          <cell r="G49" t="str">
            <v>Jinak</v>
          </cell>
          <cell r="I49" t="str">
            <v>Služební cesta</v>
          </cell>
          <cell r="K49" t="str">
            <v>Sama</v>
          </cell>
          <cell r="L49" t="str">
            <v>Služební cesta</v>
          </cell>
          <cell r="M49" t="str">
            <v>Poprvé</v>
          </cell>
          <cell r="O49" t="str">
            <v>ANO</v>
          </cell>
          <cell r="P49" t="str">
            <v>ANO</v>
          </cell>
          <cell r="Q49" t="str">
            <v>NE</v>
          </cell>
          <cell r="R49" t="str">
            <v>NE</v>
          </cell>
          <cell r="S49" t="str">
            <v>NE</v>
          </cell>
          <cell r="T49" t="str">
            <v>NE</v>
          </cell>
          <cell r="U49" t="str">
            <v>NE</v>
          </cell>
          <cell r="V49" t="str">
            <v>ANO</v>
          </cell>
          <cell r="W49" t="str">
            <v>NE</v>
          </cell>
          <cell r="X49" t="str">
            <v>NE</v>
          </cell>
          <cell r="Z49" t="str">
            <v>ANO</v>
          </cell>
          <cell r="AA49" t="str">
            <v>Velmi spokojen/a</v>
          </cell>
          <cell r="AB49">
            <v>3</v>
          </cell>
          <cell r="AC49">
            <v>0</v>
          </cell>
          <cell r="AD49">
            <v>3</v>
          </cell>
          <cell r="AE49">
            <v>0</v>
          </cell>
          <cell r="AF49">
            <v>0</v>
          </cell>
          <cell r="AG49">
            <v>0</v>
          </cell>
          <cell r="AH49">
            <v>4</v>
          </cell>
          <cell r="AI49">
            <v>0</v>
          </cell>
          <cell r="AJ49">
            <v>4</v>
          </cell>
          <cell r="AK49">
            <v>0</v>
          </cell>
          <cell r="AM49" t="str">
            <v>Hotel</v>
          </cell>
          <cell r="AP49" t="str">
            <v>MUŽ</v>
          </cell>
          <cell r="AQ49" t="str">
            <v>VOŠ + VŠ</v>
          </cell>
          <cell r="AR49" t="str">
            <v>26 - 34 let</v>
          </cell>
        </row>
        <row r="50">
          <cell r="B50" t="str">
            <v>Stát</v>
          </cell>
          <cell r="D50" t="str">
            <v>Slovensko</v>
          </cell>
          <cell r="E50" t="str">
            <v>2 dny</v>
          </cell>
          <cell r="G50" t="str">
            <v>Autem</v>
          </cell>
          <cell r="I50" t="str">
            <v>Doporučení přátel, blízkých</v>
          </cell>
          <cell r="K50" t="str">
            <v>Sama</v>
          </cell>
          <cell r="L50" t="str">
            <v>Návštěva přátel, příbuzných</v>
          </cell>
          <cell r="M50" t="str">
            <v>Jsem tu po několikáté</v>
          </cell>
          <cell r="O50" t="str">
            <v>ANO</v>
          </cell>
          <cell r="P50" t="str">
            <v>NE</v>
          </cell>
          <cell r="Q50" t="str">
            <v>NE</v>
          </cell>
          <cell r="R50" t="str">
            <v>ANO</v>
          </cell>
          <cell r="S50" t="str">
            <v>NE</v>
          </cell>
          <cell r="T50" t="str">
            <v>NE</v>
          </cell>
          <cell r="U50" t="str">
            <v>ANO</v>
          </cell>
          <cell r="V50" t="str">
            <v>ANO</v>
          </cell>
          <cell r="W50" t="str">
            <v>ANO</v>
          </cell>
          <cell r="X50" t="str">
            <v>NE</v>
          </cell>
          <cell r="Z50" t="str">
            <v>NEVÍM</v>
          </cell>
          <cell r="AA50" t="str">
            <v>Spíše spokojen/a</v>
          </cell>
          <cell r="AB50">
            <v>2</v>
          </cell>
          <cell r="AC50">
            <v>4</v>
          </cell>
          <cell r="AD50">
            <v>4</v>
          </cell>
          <cell r="AE50">
            <v>0</v>
          </cell>
          <cell r="AF50">
            <v>2</v>
          </cell>
          <cell r="AG50">
            <v>0</v>
          </cell>
          <cell r="AH50">
            <v>2</v>
          </cell>
          <cell r="AI50">
            <v>1</v>
          </cell>
          <cell r="AJ50">
            <v>1</v>
          </cell>
          <cell r="AK50">
            <v>0</v>
          </cell>
          <cell r="AM50" t="str">
            <v>U známých</v>
          </cell>
          <cell r="AP50" t="str">
            <v>ŽENA</v>
          </cell>
          <cell r="AQ50" t="str">
            <v>VOŠ + VŠ</v>
          </cell>
          <cell r="AR50" t="str">
            <v>26 - 34 let</v>
          </cell>
        </row>
        <row r="51">
          <cell r="B51" t="str">
            <v>Stát</v>
          </cell>
          <cell r="D51" t="str">
            <v>Slovensko</v>
          </cell>
          <cell r="E51" t="str">
            <v>Více dnů</v>
          </cell>
          <cell r="G51" t="str">
            <v>Zájezdovým autobusem</v>
          </cell>
          <cell r="I51" t="str">
            <v>Nabídka katalogu CK</v>
          </cell>
          <cell r="K51" t="str">
            <v>S přáteli</v>
          </cell>
          <cell r="L51" t="str">
            <v>Poznání</v>
          </cell>
          <cell r="M51" t="str">
            <v>Poprvé</v>
          </cell>
          <cell r="O51" t="str">
            <v>NE</v>
          </cell>
          <cell r="P51" t="str">
            <v>NE</v>
          </cell>
          <cell r="Q51" t="str">
            <v>NE</v>
          </cell>
          <cell r="R51" t="str">
            <v>NE</v>
          </cell>
          <cell r="S51" t="str">
            <v>NE</v>
          </cell>
          <cell r="T51" t="str">
            <v>NE</v>
          </cell>
          <cell r="U51" t="str">
            <v>NE</v>
          </cell>
          <cell r="V51" t="str">
            <v>NE</v>
          </cell>
          <cell r="W51" t="str">
            <v>NE</v>
          </cell>
          <cell r="X51" t="str">
            <v>NE</v>
          </cell>
          <cell r="Z51" t="str">
            <v>NEVÍM</v>
          </cell>
          <cell r="AA51" t="str">
            <v>Velmi spokojen/a</v>
          </cell>
          <cell r="AB51">
            <v>1</v>
          </cell>
          <cell r="AC51">
            <v>0</v>
          </cell>
          <cell r="AD51">
            <v>0</v>
          </cell>
          <cell r="AE51">
            <v>1</v>
          </cell>
          <cell r="AF51">
            <v>0</v>
          </cell>
          <cell r="AG51">
            <v>1</v>
          </cell>
          <cell r="AH51">
            <v>1</v>
          </cell>
          <cell r="AI51">
            <v>0</v>
          </cell>
          <cell r="AJ51">
            <v>1</v>
          </cell>
          <cell r="AK51">
            <v>0</v>
          </cell>
          <cell r="AM51" t="str">
            <v>Hotel</v>
          </cell>
          <cell r="AP51" t="str">
            <v>ŽENA</v>
          </cell>
          <cell r="AQ51" t="str">
            <v>VOŠ + VŠ</v>
          </cell>
          <cell r="AR51" t="str">
            <v>65 let a více</v>
          </cell>
        </row>
        <row r="52">
          <cell r="B52" t="str">
            <v>Stát</v>
          </cell>
          <cell r="D52" t="str">
            <v>Slovensko</v>
          </cell>
          <cell r="E52" t="str">
            <v>1 den</v>
          </cell>
          <cell r="G52" t="str">
            <v>Autem</v>
          </cell>
          <cell r="I52" t="str">
            <v>Jiné</v>
          </cell>
          <cell r="K52" t="str">
            <v>S partnerem</v>
          </cell>
          <cell r="L52" t="str">
            <v>Návštěva sportovní akce</v>
          </cell>
          <cell r="M52" t="str">
            <v>Jsem tu po několikáté</v>
          </cell>
          <cell r="O52" t="str">
            <v>NE</v>
          </cell>
          <cell r="P52" t="str">
            <v>ANO</v>
          </cell>
          <cell r="Q52" t="str">
            <v>NE</v>
          </cell>
          <cell r="R52" t="str">
            <v>NE</v>
          </cell>
          <cell r="S52" t="str">
            <v>NE</v>
          </cell>
          <cell r="T52" t="str">
            <v>NE</v>
          </cell>
          <cell r="U52" t="str">
            <v>NE</v>
          </cell>
          <cell r="V52" t="str">
            <v>NE</v>
          </cell>
          <cell r="W52" t="str">
            <v>NE</v>
          </cell>
          <cell r="X52" t="str">
            <v>NE</v>
          </cell>
          <cell r="Z52" t="str">
            <v>ANO</v>
          </cell>
          <cell r="AA52" t="str">
            <v>Spíše spokojen/a</v>
          </cell>
          <cell r="AB52">
            <v>0</v>
          </cell>
          <cell r="AC52">
            <v>0</v>
          </cell>
          <cell r="AD52">
            <v>0</v>
          </cell>
          <cell r="AE52">
            <v>0</v>
          </cell>
          <cell r="AF52">
            <v>0</v>
          </cell>
          <cell r="AG52">
            <v>0</v>
          </cell>
          <cell r="AH52">
            <v>0</v>
          </cell>
          <cell r="AI52">
            <v>1</v>
          </cell>
          <cell r="AJ52">
            <v>0</v>
          </cell>
          <cell r="AK52">
            <v>0</v>
          </cell>
          <cell r="AM52" t="str">
            <v>Nejsem ubytován/a</v>
          </cell>
          <cell r="AP52" t="str">
            <v>ŽENA</v>
          </cell>
          <cell r="AQ52" t="str">
            <v>SŠ s maturitou</v>
          </cell>
          <cell r="AR52" t="str">
            <v>35 - 49 let</v>
          </cell>
        </row>
        <row r="53">
          <cell r="B53" t="str">
            <v>Olomoucký kraj</v>
          </cell>
          <cell r="E53" t="str">
            <v>1 den</v>
          </cell>
          <cell r="G53" t="str">
            <v>Vlakem</v>
          </cell>
          <cell r="I53" t="str">
            <v>Dobrá předchozí zkušenost</v>
          </cell>
          <cell r="K53" t="str">
            <v>S rodinou</v>
          </cell>
          <cell r="L53" t="str">
            <v>Návštěva sportovní akce</v>
          </cell>
          <cell r="M53" t="str">
            <v>Jsem tu po několikáté</v>
          </cell>
          <cell r="O53" t="str">
            <v>ANO</v>
          </cell>
          <cell r="P53" t="str">
            <v>ANO</v>
          </cell>
          <cell r="Q53" t="str">
            <v>ANO</v>
          </cell>
          <cell r="R53" t="str">
            <v>ANO</v>
          </cell>
          <cell r="S53" t="str">
            <v>ANO</v>
          </cell>
          <cell r="T53" t="str">
            <v>ANO</v>
          </cell>
          <cell r="U53" t="str">
            <v>ANO</v>
          </cell>
          <cell r="V53" t="str">
            <v>ANO</v>
          </cell>
          <cell r="W53" t="str">
            <v>ANO</v>
          </cell>
          <cell r="X53" t="str">
            <v>ANO</v>
          </cell>
          <cell r="Z53" t="str">
            <v>ANO</v>
          </cell>
          <cell r="AA53" t="str">
            <v>Velmi spokojen/a</v>
          </cell>
          <cell r="AB53">
            <v>0</v>
          </cell>
          <cell r="AC53">
            <v>0</v>
          </cell>
          <cell r="AD53">
            <v>0</v>
          </cell>
          <cell r="AE53">
            <v>3</v>
          </cell>
          <cell r="AF53">
            <v>2</v>
          </cell>
          <cell r="AG53">
            <v>0</v>
          </cell>
          <cell r="AH53">
            <v>1</v>
          </cell>
          <cell r="AI53">
            <v>1</v>
          </cell>
          <cell r="AJ53">
            <v>2</v>
          </cell>
          <cell r="AK53">
            <v>0</v>
          </cell>
          <cell r="AM53" t="str">
            <v>Nejsem ubytován/a</v>
          </cell>
          <cell r="AP53" t="str">
            <v>ŽENA</v>
          </cell>
          <cell r="AQ53" t="str">
            <v>ZŠ</v>
          </cell>
          <cell r="AR53" t="str">
            <v>Do 25 let</v>
          </cell>
        </row>
        <row r="54">
          <cell r="B54" t="str">
            <v>Jiný kraj</v>
          </cell>
          <cell r="C54" t="str">
            <v>Praha</v>
          </cell>
          <cell r="E54" t="str">
            <v>1 den</v>
          </cell>
          <cell r="G54" t="str">
            <v>Vlakem</v>
          </cell>
          <cell r="I54" t="str">
            <v>Doporoučení na internetových diskuzích</v>
          </cell>
          <cell r="K54" t="str">
            <v>Sama</v>
          </cell>
          <cell r="L54" t="str">
            <v>Poznání</v>
          </cell>
          <cell r="M54" t="str">
            <v>Poprvé</v>
          </cell>
          <cell r="O54" t="str">
            <v>ANO</v>
          </cell>
          <cell r="P54" t="str">
            <v>ANO</v>
          </cell>
          <cell r="Q54" t="str">
            <v>NE</v>
          </cell>
          <cell r="R54" t="str">
            <v>NE</v>
          </cell>
          <cell r="S54" t="str">
            <v>NE</v>
          </cell>
          <cell r="T54" t="str">
            <v>NE</v>
          </cell>
          <cell r="U54" t="str">
            <v>NE</v>
          </cell>
          <cell r="V54" t="str">
            <v>NE</v>
          </cell>
          <cell r="W54" t="str">
            <v>NE</v>
          </cell>
          <cell r="X54" t="str">
            <v>NE</v>
          </cell>
          <cell r="Z54" t="str">
            <v>ANO</v>
          </cell>
          <cell r="AA54" t="str">
            <v>Velmi spokojen/a</v>
          </cell>
          <cell r="AB54">
            <v>1</v>
          </cell>
          <cell r="AC54">
            <v>0</v>
          </cell>
          <cell r="AD54">
            <v>0</v>
          </cell>
          <cell r="AE54">
            <v>1</v>
          </cell>
          <cell r="AF54">
            <v>1</v>
          </cell>
          <cell r="AG54">
            <v>0</v>
          </cell>
          <cell r="AH54">
            <v>0</v>
          </cell>
          <cell r="AI54">
            <v>0</v>
          </cell>
          <cell r="AJ54">
            <v>0</v>
          </cell>
          <cell r="AK54">
            <v>0</v>
          </cell>
          <cell r="AM54" t="str">
            <v>Nejsem ubytován/a</v>
          </cell>
          <cell r="AP54" t="str">
            <v>ŽENA</v>
          </cell>
          <cell r="AQ54" t="str">
            <v>SŠ s maturitou</v>
          </cell>
          <cell r="AR54" t="str">
            <v>Do 25 let</v>
          </cell>
        </row>
        <row r="55">
          <cell r="B55" t="str">
            <v>Jiný kraj</v>
          </cell>
          <cell r="C55" t="str">
            <v>Pardubický</v>
          </cell>
          <cell r="E55" t="str">
            <v>2 dny</v>
          </cell>
          <cell r="G55" t="str">
            <v>Autem</v>
          </cell>
          <cell r="I55" t="str">
            <v>Služební cesta</v>
          </cell>
          <cell r="K55" t="str">
            <v>S kolegy</v>
          </cell>
          <cell r="L55" t="str">
            <v>Služební cesta</v>
          </cell>
          <cell r="M55" t="str">
            <v>Poprvé</v>
          </cell>
          <cell r="O55" t="str">
            <v>ANO</v>
          </cell>
          <cell r="P55" t="str">
            <v>ANO</v>
          </cell>
          <cell r="Q55" t="str">
            <v>NE</v>
          </cell>
          <cell r="R55" t="str">
            <v>NE</v>
          </cell>
          <cell r="S55" t="str">
            <v>NE</v>
          </cell>
          <cell r="T55" t="str">
            <v>NE</v>
          </cell>
          <cell r="U55" t="str">
            <v>NE</v>
          </cell>
          <cell r="V55" t="str">
            <v>NE</v>
          </cell>
          <cell r="W55" t="str">
            <v>NE</v>
          </cell>
          <cell r="X55" t="str">
            <v>NE</v>
          </cell>
          <cell r="Z55" t="str">
            <v>NEVÍM</v>
          </cell>
          <cell r="AA55" t="str">
            <v>Spíše spokojen/a</v>
          </cell>
          <cell r="AB55">
            <v>1</v>
          </cell>
          <cell r="AC55">
            <v>3</v>
          </cell>
          <cell r="AD55">
            <v>2</v>
          </cell>
          <cell r="AE55">
            <v>1</v>
          </cell>
          <cell r="AF55">
            <v>0</v>
          </cell>
          <cell r="AG55">
            <v>1</v>
          </cell>
          <cell r="AH55">
            <v>1</v>
          </cell>
          <cell r="AI55">
            <v>0</v>
          </cell>
          <cell r="AJ55">
            <v>1</v>
          </cell>
          <cell r="AK55">
            <v>0</v>
          </cell>
          <cell r="AM55" t="str">
            <v>Hotel</v>
          </cell>
          <cell r="AP55" t="str">
            <v>ŽENA</v>
          </cell>
          <cell r="AQ55" t="str">
            <v>VOŠ + VŠ</v>
          </cell>
          <cell r="AR55" t="str">
            <v>50 - 65 let</v>
          </cell>
        </row>
        <row r="56">
          <cell r="B56" t="str">
            <v>Jiný kraj</v>
          </cell>
          <cell r="C56" t="str">
            <v>Pardubický</v>
          </cell>
          <cell r="E56" t="str">
            <v>2 dny</v>
          </cell>
          <cell r="G56" t="str">
            <v>Autem</v>
          </cell>
          <cell r="I56" t="str">
            <v>Služební cesta</v>
          </cell>
          <cell r="K56" t="str">
            <v>S kolegy</v>
          </cell>
          <cell r="L56" t="str">
            <v>Služební cesta</v>
          </cell>
          <cell r="M56" t="str">
            <v>Poprvé</v>
          </cell>
          <cell r="O56" t="str">
            <v>ANO</v>
          </cell>
          <cell r="P56" t="str">
            <v>ANO</v>
          </cell>
          <cell r="Q56" t="str">
            <v>NE</v>
          </cell>
          <cell r="R56" t="str">
            <v>NE</v>
          </cell>
          <cell r="S56" t="str">
            <v>NE</v>
          </cell>
          <cell r="T56" t="str">
            <v>NE</v>
          </cell>
          <cell r="U56" t="str">
            <v>NE</v>
          </cell>
          <cell r="V56" t="str">
            <v>NE</v>
          </cell>
          <cell r="W56" t="str">
            <v>NE</v>
          </cell>
          <cell r="X56" t="str">
            <v>NE</v>
          </cell>
          <cell r="Z56" t="str">
            <v>NEVÍM</v>
          </cell>
          <cell r="AA56" t="str">
            <v>Spíše spokojen/a</v>
          </cell>
          <cell r="AB56">
            <v>1</v>
          </cell>
          <cell r="AC56">
            <v>4</v>
          </cell>
          <cell r="AD56">
            <v>3</v>
          </cell>
          <cell r="AE56">
            <v>1</v>
          </cell>
          <cell r="AF56">
            <v>0</v>
          </cell>
          <cell r="AG56">
            <v>1</v>
          </cell>
          <cell r="AH56">
            <v>1</v>
          </cell>
          <cell r="AI56">
            <v>0</v>
          </cell>
          <cell r="AJ56">
            <v>1</v>
          </cell>
          <cell r="AK56">
            <v>0</v>
          </cell>
          <cell r="AM56" t="str">
            <v>Hotel</v>
          </cell>
          <cell r="AP56" t="str">
            <v>MUŽ</v>
          </cell>
          <cell r="AQ56" t="str">
            <v>VOŠ + VŠ</v>
          </cell>
          <cell r="AR56" t="str">
            <v>50 - 65 let</v>
          </cell>
        </row>
        <row r="57">
          <cell r="B57" t="str">
            <v>Jiný kraj</v>
          </cell>
          <cell r="C57" t="str">
            <v>Praha</v>
          </cell>
          <cell r="E57" t="str">
            <v>1 den</v>
          </cell>
          <cell r="G57" t="str">
            <v>Vlakem</v>
          </cell>
          <cell r="I57" t="str">
            <v>Mediální reklama</v>
          </cell>
          <cell r="K57" t="str">
            <v>S přáteli</v>
          </cell>
          <cell r="L57" t="str">
            <v>Poznání</v>
          </cell>
          <cell r="M57" t="str">
            <v>Poprvé</v>
          </cell>
          <cell r="O57" t="str">
            <v>ANO</v>
          </cell>
          <cell r="P57" t="str">
            <v>ANO</v>
          </cell>
          <cell r="Q57" t="str">
            <v>NE</v>
          </cell>
          <cell r="R57" t="str">
            <v>ANO</v>
          </cell>
          <cell r="S57" t="str">
            <v>NE</v>
          </cell>
          <cell r="T57" t="str">
            <v>NE</v>
          </cell>
          <cell r="U57" t="str">
            <v>NE</v>
          </cell>
          <cell r="V57" t="str">
            <v>NE</v>
          </cell>
          <cell r="W57" t="str">
            <v>NE</v>
          </cell>
          <cell r="X57" t="str">
            <v>NE</v>
          </cell>
          <cell r="Z57" t="str">
            <v>ANO</v>
          </cell>
          <cell r="AA57" t="str">
            <v>Velmi spokojen/a</v>
          </cell>
          <cell r="AB57">
            <v>1</v>
          </cell>
          <cell r="AC57">
            <v>0</v>
          </cell>
          <cell r="AD57">
            <v>0</v>
          </cell>
          <cell r="AE57">
            <v>0</v>
          </cell>
          <cell r="AF57">
            <v>0</v>
          </cell>
          <cell r="AG57">
            <v>0</v>
          </cell>
          <cell r="AH57">
            <v>1</v>
          </cell>
          <cell r="AI57">
            <v>0</v>
          </cell>
          <cell r="AJ57">
            <v>1</v>
          </cell>
          <cell r="AK57">
            <v>0</v>
          </cell>
          <cell r="AM57" t="str">
            <v>Nejsem ubytován/a</v>
          </cell>
          <cell r="AP57" t="str">
            <v>MUŽ</v>
          </cell>
          <cell r="AQ57" t="str">
            <v>SŠ s maturitou</v>
          </cell>
          <cell r="AR57" t="str">
            <v>Do 25 let</v>
          </cell>
        </row>
        <row r="58">
          <cell r="B58" t="str">
            <v>Jiný kraj</v>
          </cell>
          <cell r="C58" t="str">
            <v>Praha</v>
          </cell>
          <cell r="E58" t="str">
            <v>1 den</v>
          </cell>
          <cell r="G58" t="str">
            <v>Vlakem</v>
          </cell>
          <cell r="I58" t="str">
            <v>Mediální reklama</v>
          </cell>
          <cell r="K58" t="str">
            <v>S přáteli</v>
          </cell>
          <cell r="L58" t="str">
            <v>Poznání</v>
          </cell>
          <cell r="M58" t="str">
            <v>Poprvé</v>
          </cell>
          <cell r="O58" t="str">
            <v>ANO</v>
          </cell>
          <cell r="P58" t="str">
            <v>ANO</v>
          </cell>
          <cell r="Q58" t="str">
            <v>NE</v>
          </cell>
          <cell r="R58" t="str">
            <v>NE</v>
          </cell>
          <cell r="S58" t="str">
            <v>NE</v>
          </cell>
          <cell r="T58" t="str">
            <v>NE</v>
          </cell>
          <cell r="U58" t="str">
            <v>NE</v>
          </cell>
          <cell r="V58" t="str">
            <v>NE</v>
          </cell>
          <cell r="W58" t="str">
            <v>NE</v>
          </cell>
          <cell r="X58" t="str">
            <v>NE</v>
          </cell>
          <cell r="Z58" t="str">
            <v>ANO</v>
          </cell>
          <cell r="AA58" t="str">
            <v>Velmi spokojen/a</v>
          </cell>
          <cell r="AB58">
            <v>1</v>
          </cell>
          <cell r="AC58">
            <v>0</v>
          </cell>
          <cell r="AD58">
            <v>0</v>
          </cell>
          <cell r="AE58">
            <v>1</v>
          </cell>
          <cell r="AF58">
            <v>0</v>
          </cell>
          <cell r="AG58">
            <v>0</v>
          </cell>
          <cell r="AH58">
            <v>1</v>
          </cell>
          <cell r="AI58">
            <v>0</v>
          </cell>
          <cell r="AJ58">
            <v>1</v>
          </cell>
          <cell r="AK58">
            <v>0</v>
          </cell>
          <cell r="AM58" t="str">
            <v>Nejsem ubytován/a</v>
          </cell>
          <cell r="AP58" t="str">
            <v>MUŽ</v>
          </cell>
          <cell r="AQ58" t="str">
            <v>SŠ s maturitou</v>
          </cell>
          <cell r="AR58" t="str">
            <v>Do 25 let</v>
          </cell>
        </row>
        <row r="59">
          <cell r="B59" t="str">
            <v>Jiný kraj</v>
          </cell>
          <cell r="C59" t="str">
            <v>Praha</v>
          </cell>
          <cell r="E59" t="str">
            <v>1 den</v>
          </cell>
          <cell r="G59" t="str">
            <v>Vlakem</v>
          </cell>
          <cell r="I59" t="str">
            <v>Mediální reklama</v>
          </cell>
          <cell r="K59" t="str">
            <v>S přáteli</v>
          </cell>
          <cell r="L59" t="str">
            <v>Poznání</v>
          </cell>
          <cell r="M59" t="str">
            <v>Poprvé</v>
          </cell>
          <cell r="O59" t="str">
            <v>ANO</v>
          </cell>
          <cell r="P59" t="str">
            <v>ANO</v>
          </cell>
          <cell r="Q59" t="str">
            <v>NE</v>
          </cell>
          <cell r="R59" t="str">
            <v>NE</v>
          </cell>
          <cell r="S59" t="str">
            <v>NE</v>
          </cell>
          <cell r="T59" t="str">
            <v>NE</v>
          </cell>
          <cell r="U59" t="str">
            <v>NE</v>
          </cell>
          <cell r="V59" t="str">
            <v>NE</v>
          </cell>
          <cell r="W59" t="str">
            <v>NE</v>
          </cell>
          <cell r="X59" t="str">
            <v>NE</v>
          </cell>
          <cell r="Z59" t="str">
            <v>ANO</v>
          </cell>
          <cell r="AA59" t="str">
            <v>Velmi spokojen/a</v>
          </cell>
          <cell r="AB59">
            <v>1</v>
          </cell>
          <cell r="AC59">
            <v>0</v>
          </cell>
          <cell r="AD59">
            <v>0</v>
          </cell>
          <cell r="AE59">
            <v>1</v>
          </cell>
          <cell r="AF59">
            <v>0</v>
          </cell>
          <cell r="AG59">
            <v>0</v>
          </cell>
          <cell r="AH59">
            <v>1</v>
          </cell>
          <cell r="AI59">
            <v>0</v>
          </cell>
          <cell r="AJ59">
            <v>1</v>
          </cell>
          <cell r="AK59">
            <v>0</v>
          </cell>
          <cell r="AM59" t="str">
            <v>Nejsem ubytován/a</v>
          </cell>
          <cell r="AP59" t="str">
            <v>ŽENA</v>
          </cell>
          <cell r="AQ59" t="str">
            <v>SŠ s maturitou</v>
          </cell>
          <cell r="AR59" t="str">
            <v>Do 25 let</v>
          </cell>
        </row>
        <row r="60">
          <cell r="B60" t="str">
            <v>Jiný kraj</v>
          </cell>
          <cell r="C60" t="str">
            <v>Praha</v>
          </cell>
          <cell r="E60" t="str">
            <v>1 den</v>
          </cell>
          <cell r="G60" t="str">
            <v>Vlakem</v>
          </cell>
          <cell r="I60" t="str">
            <v>Mediální reklama</v>
          </cell>
          <cell r="K60" t="str">
            <v>S přáteli</v>
          </cell>
          <cell r="L60" t="str">
            <v>Poznání</v>
          </cell>
          <cell r="M60" t="str">
            <v>Poprvé</v>
          </cell>
          <cell r="O60" t="str">
            <v>ANO</v>
          </cell>
          <cell r="P60" t="str">
            <v>ANO</v>
          </cell>
          <cell r="Q60" t="str">
            <v>NE</v>
          </cell>
          <cell r="R60" t="str">
            <v>NE</v>
          </cell>
          <cell r="S60" t="str">
            <v>NE</v>
          </cell>
          <cell r="T60" t="str">
            <v>NE</v>
          </cell>
          <cell r="U60" t="str">
            <v>NE</v>
          </cell>
          <cell r="V60" t="str">
            <v>NE</v>
          </cell>
          <cell r="W60" t="str">
            <v>NE</v>
          </cell>
          <cell r="X60" t="str">
            <v>NE</v>
          </cell>
          <cell r="Z60" t="str">
            <v>ANO</v>
          </cell>
          <cell r="AA60" t="str">
            <v>Spíše spokojen/a</v>
          </cell>
          <cell r="AB60">
            <v>1</v>
          </cell>
          <cell r="AC60">
            <v>0</v>
          </cell>
          <cell r="AD60">
            <v>0</v>
          </cell>
          <cell r="AE60">
            <v>1</v>
          </cell>
          <cell r="AF60">
            <v>0</v>
          </cell>
          <cell r="AG60">
            <v>0</v>
          </cell>
          <cell r="AH60">
            <v>1</v>
          </cell>
          <cell r="AI60">
            <v>0</v>
          </cell>
          <cell r="AJ60">
            <v>1</v>
          </cell>
          <cell r="AK60">
            <v>0</v>
          </cell>
          <cell r="AM60" t="str">
            <v>Nejsem ubytován/a</v>
          </cell>
          <cell r="AP60" t="str">
            <v>ŽENA</v>
          </cell>
          <cell r="AQ60" t="str">
            <v>SŠ s maturitou</v>
          </cell>
          <cell r="AR60" t="str">
            <v>Do 25 let</v>
          </cell>
        </row>
        <row r="61">
          <cell r="B61" t="str">
            <v>Olomoucký kraj</v>
          </cell>
          <cell r="E61" t="str">
            <v>2 dny</v>
          </cell>
          <cell r="G61" t="str">
            <v>Vlakem</v>
          </cell>
          <cell r="I61" t="str">
            <v>Doporučení přátel, blízkých</v>
          </cell>
          <cell r="K61" t="str">
            <v>S přáteli</v>
          </cell>
          <cell r="L61" t="str">
            <v>Poznání</v>
          </cell>
          <cell r="M61" t="str">
            <v>Podruhé</v>
          </cell>
          <cell r="O61" t="str">
            <v>ANO</v>
          </cell>
          <cell r="P61" t="str">
            <v>ANO</v>
          </cell>
          <cell r="Q61" t="str">
            <v>NE</v>
          </cell>
          <cell r="R61" t="str">
            <v>NE</v>
          </cell>
          <cell r="S61" t="str">
            <v>NE</v>
          </cell>
          <cell r="T61" t="str">
            <v>NE</v>
          </cell>
          <cell r="U61" t="str">
            <v>NE</v>
          </cell>
          <cell r="V61" t="str">
            <v>NE</v>
          </cell>
          <cell r="W61" t="str">
            <v>NE</v>
          </cell>
          <cell r="X61" t="str">
            <v>ANO</v>
          </cell>
          <cell r="Z61" t="str">
            <v>NEVÍM</v>
          </cell>
          <cell r="AA61" t="str">
            <v>Spíše spokojen/a</v>
          </cell>
          <cell r="AB61">
            <v>1</v>
          </cell>
          <cell r="AC61">
            <v>0</v>
          </cell>
          <cell r="AD61">
            <v>0</v>
          </cell>
          <cell r="AE61">
            <v>1</v>
          </cell>
          <cell r="AF61">
            <v>1</v>
          </cell>
          <cell r="AG61">
            <v>0</v>
          </cell>
          <cell r="AH61">
            <v>1</v>
          </cell>
          <cell r="AI61">
            <v>0</v>
          </cell>
          <cell r="AJ61">
            <v>1</v>
          </cell>
          <cell r="AK61">
            <v>0</v>
          </cell>
          <cell r="AM61" t="str">
            <v>U známých</v>
          </cell>
          <cell r="AP61" t="str">
            <v>ŽENA</v>
          </cell>
          <cell r="AQ61" t="str">
            <v>VOŠ + VŠ</v>
          </cell>
          <cell r="AR61" t="str">
            <v>26 - 34 let</v>
          </cell>
        </row>
        <row r="62">
          <cell r="B62" t="str">
            <v>Jiný kraj</v>
          </cell>
          <cell r="C62" t="str">
            <v>Pardubický</v>
          </cell>
          <cell r="E62" t="str">
            <v>2 dny</v>
          </cell>
          <cell r="G62" t="str">
            <v>Autem</v>
          </cell>
          <cell r="I62" t="str">
            <v>Služební cesta</v>
          </cell>
          <cell r="K62" t="str">
            <v>S kolegy</v>
          </cell>
          <cell r="L62" t="str">
            <v>Služební cesta</v>
          </cell>
          <cell r="M62" t="str">
            <v>Poprvé</v>
          </cell>
          <cell r="O62" t="str">
            <v>NE</v>
          </cell>
          <cell r="P62" t="str">
            <v>NE</v>
          </cell>
          <cell r="Q62" t="str">
            <v>NE</v>
          </cell>
          <cell r="R62" t="str">
            <v>NE</v>
          </cell>
          <cell r="S62" t="str">
            <v>NE</v>
          </cell>
          <cell r="T62" t="str">
            <v>NE</v>
          </cell>
          <cell r="U62" t="str">
            <v>NE</v>
          </cell>
          <cell r="V62" t="str">
            <v>NE</v>
          </cell>
          <cell r="W62" t="str">
            <v>NE</v>
          </cell>
          <cell r="X62" t="str">
            <v>NE</v>
          </cell>
          <cell r="Z62" t="str">
            <v>NEVÍM</v>
          </cell>
          <cell r="AA62" t="str">
            <v>Spíše spokojen/a</v>
          </cell>
          <cell r="AB62">
            <v>1</v>
          </cell>
          <cell r="AC62">
            <v>4</v>
          </cell>
          <cell r="AD62">
            <v>3</v>
          </cell>
          <cell r="AE62">
            <v>1</v>
          </cell>
          <cell r="AF62">
            <v>0</v>
          </cell>
          <cell r="AG62">
            <v>1</v>
          </cell>
          <cell r="AH62">
            <v>1</v>
          </cell>
          <cell r="AI62">
            <v>0</v>
          </cell>
          <cell r="AJ62">
            <v>1</v>
          </cell>
          <cell r="AK62">
            <v>0</v>
          </cell>
          <cell r="AM62" t="str">
            <v>Hotel</v>
          </cell>
          <cell r="AP62" t="str">
            <v>MUŽ</v>
          </cell>
          <cell r="AQ62" t="str">
            <v>VOŠ + VŠ</v>
          </cell>
          <cell r="AR62" t="str">
            <v>50 - 65 let</v>
          </cell>
        </row>
        <row r="63">
          <cell r="B63" t="str">
            <v>Jiný kraj</v>
          </cell>
          <cell r="C63" t="str">
            <v>Pardubický</v>
          </cell>
          <cell r="E63" t="str">
            <v>2 dny</v>
          </cell>
          <cell r="G63" t="str">
            <v>Autem</v>
          </cell>
          <cell r="I63" t="str">
            <v>Služební cesta</v>
          </cell>
          <cell r="K63" t="str">
            <v>S kolegy</v>
          </cell>
          <cell r="L63" t="str">
            <v>Služební cesta</v>
          </cell>
          <cell r="M63" t="str">
            <v>Poprvé</v>
          </cell>
          <cell r="O63" t="str">
            <v>ANO</v>
          </cell>
          <cell r="P63" t="str">
            <v>ANO</v>
          </cell>
          <cell r="Q63" t="str">
            <v>NE</v>
          </cell>
          <cell r="R63" t="str">
            <v>NE</v>
          </cell>
          <cell r="S63" t="str">
            <v>NE</v>
          </cell>
          <cell r="T63" t="str">
            <v>NE</v>
          </cell>
          <cell r="U63" t="str">
            <v>NE</v>
          </cell>
          <cell r="V63" t="str">
            <v>NE</v>
          </cell>
          <cell r="W63" t="str">
            <v>NE</v>
          </cell>
          <cell r="X63" t="str">
            <v>NE</v>
          </cell>
          <cell r="Z63" t="str">
            <v>NEVÍM</v>
          </cell>
          <cell r="AA63" t="str">
            <v>Spíše spokojen/a</v>
          </cell>
          <cell r="AB63">
            <v>1</v>
          </cell>
          <cell r="AC63">
            <v>4</v>
          </cell>
          <cell r="AD63">
            <v>3</v>
          </cell>
          <cell r="AE63">
            <v>1</v>
          </cell>
          <cell r="AF63">
            <v>0</v>
          </cell>
          <cell r="AG63">
            <v>1</v>
          </cell>
          <cell r="AH63">
            <v>1</v>
          </cell>
          <cell r="AI63">
            <v>0</v>
          </cell>
          <cell r="AJ63">
            <v>1</v>
          </cell>
          <cell r="AK63">
            <v>0</v>
          </cell>
          <cell r="AM63" t="str">
            <v>Hotel</v>
          </cell>
          <cell r="AP63" t="str">
            <v>MUŽ</v>
          </cell>
          <cell r="AQ63" t="str">
            <v>VOŠ + VŠ</v>
          </cell>
          <cell r="AR63" t="str">
            <v>50 - 65 let</v>
          </cell>
        </row>
        <row r="64">
          <cell r="B64" t="str">
            <v>Jiný kraj</v>
          </cell>
          <cell r="C64" t="str">
            <v>Jihomoravský</v>
          </cell>
          <cell r="E64" t="str">
            <v>1 den</v>
          </cell>
          <cell r="G64" t="str">
            <v>Vlakem</v>
          </cell>
          <cell r="I64" t="str">
            <v>Doporoučení na internetových diskuzích</v>
          </cell>
          <cell r="K64" t="str">
            <v>S partnerem</v>
          </cell>
          <cell r="L64" t="str">
            <v>Poznání</v>
          </cell>
          <cell r="M64" t="str">
            <v>Poprvé</v>
          </cell>
          <cell r="O64" t="str">
            <v>ANO</v>
          </cell>
          <cell r="P64" t="str">
            <v>ANO</v>
          </cell>
          <cell r="Q64" t="str">
            <v>NE</v>
          </cell>
          <cell r="R64" t="str">
            <v>NE</v>
          </cell>
          <cell r="S64" t="str">
            <v>NE</v>
          </cell>
          <cell r="T64" t="str">
            <v>NE</v>
          </cell>
          <cell r="U64" t="str">
            <v>ANO</v>
          </cell>
          <cell r="V64" t="str">
            <v>NE</v>
          </cell>
          <cell r="W64" t="str">
            <v>NE</v>
          </cell>
          <cell r="X64" t="str">
            <v>NE</v>
          </cell>
          <cell r="Z64" t="str">
            <v>ANO</v>
          </cell>
          <cell r="AA64" t="str">
            <v>Velmi spokojen/a</v>
          </cell>
          <cell r="AB64">
            <v>1</v>
          </cell>
          <cell r="AC64">
            <v>4</v>
          </cell>
          <cell r="AD64">
            <v>3</v>
          </cell>
          <cell r="AE64">
            <v>1</v>
          </cell>
          <cell r="AF64">
            <v>0</v>
          </cell>
          <cell r="AG64">
            <v>1</v>
          </cell>
          <cell r="AH64">
            <v>1</v>
          </cell>
          <cell r="AI64">
            <v>0</v>
          </cell>
          <cell r="AJ64">
            <v>1</v>
          </cell>
          <cell r="AK64">
            <v>0</v>
          </cell>
          <cell r="AM64" t="str">
            <v>Nejsem ubytován/a</v>
          </cell>
          <cell r="AP64" t="str">
            <v>ŽENA</v>
          </cell>
          <cell r="AQ64" t="str">
            <v>VOŠ + VŠ</v>
          </cell>
          <cell r="AR64" t="str">
            <v>65 let a více</v>
          </cell>
        </row>
        <row r="65">
          <cell r="B65" t="str">
            <v>Jiný kraj</v>
          </cell>
          <cell r="C65" t="str">
            <v>Liberecký</v>
          </cell>
          <cell r="E65" t="str">
            <v>2 dny</v>
          </cell>
          <cell r="G65" t="str">
            <v>Vlakem</v>
          </cell>
          <cell r="I65" t="str">
            <v>Mediální reklama</v>
          </cell>
          <cell r="K65" t="str">
            <v>S rodinou</v>
          </cell>
          <cell r="L65" t="str">
            <v>Relaxace</v>
          </cell>
          <cell r="M65" t="str">
            <v>Poprvé</v>
          </cell>
          <cell r="O65" t="str">
            <v>ANO</v>
          </cell>
          <cell r="P65" t="str">
            <v>ANO</v>
          </cell>
          <cell r="Q65" t="str">
            <v>NE</v>
          </cell>
          <cell r="R65" t="str">
            <v>ANO</v>
          </cell>
          <cell r="S65" t="str">
            <v>ANO</v>
          </cell>
          <cell r="T65" t="str">
            <v>NE</v>
          </cell>
          <cell r="U65" t="str">
            <v>ANO</v>
          </cell>
          <cell r="V65" t="str">
            <v>NE</v>
          </cell>
          <cell r="W65" t="str">
            <v>NE</v>
          </cell>
          <cell r="X65" t="str">
            <v>ANO</v>
          </cell>
          <cell r="Z65" t="str">
            <v>ANO</v>
          </cell>
          <cell r="AA65" t="str">
            <v>Velmi spokojen/a</v>
          </cell>
          <cell r="AB65">
            <v>2</v>
          </cell>
          <cell r="AC65">
            <v>0</v>
          </cell>
          <cell r="AD65">
            <v>0</v>
          </cell>
          <cell r="AE65">
            <v>2</v>
          </cell>
          <cell r="AF65">
            <v>4</v>
          </cell>
          <cell r="AG65">
            <v>2</v>
          </cell>
          <cell r="AH65">
            <v>1</v>
          </cell>
          <cell r="AI65">
            <v>1</v>
          </cell>
          <cell r="AJ65">
            <v>2</v>
          </cell>
          <cell r="AK65">
            <v>3</v>
          </cell>
          <cell r="AM65" t="str">
            <v>Hotel</v>
          </cell>
          <cell r="AP65" t="str">
            <v>ŽENA</v>
          </cell>
          <cell r="AQ65" t="str">
            <v>SŠ s maturitou</v>
          </cell>
          <cell r="AR65" t="str">
            <v>Do 25 let</v>
          </cell>
        </row>
        <row r="66">
          <cell r="B66" t="str">
            <v>Jiný kraj</v>
          </cell>
          <cell r="C66" t="str">
            <v>Liberecký</v>
          </cell>
          <cell r="E66" t="str">
            <v>2 dny</v>
          </cell>
          <cell r="G66" t="str">
            <v>Vlakem</v>
          </cell>
          <cell r="I66" t="str">
            <v>Mediální reklama</v>
          </cell>
          <cell r="K66" t="str">
            <v>S rodinou</v>
          </cell>
          <cell r="L66" t="str">
            <v>Relaxace</v>
          </cell>
          <cell r="M66" t="str">
            <v>Poprvé</v>
          </cell>
          <cell r="O66" t="str">
            <v>ANO</v>
          </cell>
          <cell r="P66" t="str">
            <v>ANO</v>
          </cell>
          <cell r="Q66" t="str">
            <v>NE</v>
          </cell>
          <cell r="R66" t="str">
            <v>ANO</v>
          </cell>
          <cell r="S66" t="str">
            <v>ANO</v>
          </cell>
          <cell r="T66" t="str">
            <v>NE</v>
          </cell>
          <cell r="U66" t="str">
            <v>ANO</v>
          </cell>
          <cell r="V66" t="str">
            <v>NE</v>
          </cell>
          <cell r="W66" t="str">
            <v>NE</v>
          </cell>
          <cell r="X66" t="str">
            <v>ANO</v>
          </cell>
          <cell r="Z66" t="str">
            <v>ANO</v>
          </cell>
          <cell r="AA66" t="str">
            <v>Velmi spokojen/a</v>
          </cell>
          <cell r="AB66">
            <v>0</v>
          </cell>
          <cell r="AC66">
            <v>0</v>
          </cell>
          <cell r="AD66">
            <v>0</v>
          </cell>
          <cell r="AE66">
            <v>3</v>
          </cell>
          <cell r="AF66">
            <v>3</v>
          </cell>
          <cell r="AG66">
            <v>2</v>
          </cell>
          <cell r="AH66">
            <v>1</v>
          </cell>
          <cell r="AI66">
            <v>2</v>
          </cell>
          <cell r="AJ66">
            <v>2</v>
          </cell>
          <cell r="AK66">
            <v>3</v>
          </cell>
          <cell r="AM66" t="str">
            <v>Hotel</v>
          </cell>
          <cell r="AP66" t="str">
            <v>ŽENA</v>
          </cell>
          <cell r="AQ66" t="str">
            <v>SŠ s maturitou</v>
          </cell>
          <cell r="AR66" t="str">
            <v>Do 25 let</v>
          </cell>
        </row>
        <row r="67">
          <cell r="B67" t="str">
            <v>Olomoucký kraj</v>
          </cell>
          <cell r="E67" t="str">
            <v>2 dny</v>
          </cell>
          <cell r="G67" t="str">
            <v>Vlakem</v>
          </cell>
          <cell r="I67" t="str">
            <v>Doporučení přátel, blízkých</v>
          </cell>
          <cell r="K67" t="str">
            <v>S přáteli</v>
          </cell>
          <cell r="L67" t="str">
            <v>Poznání</v>
          </cell>
          <cell r="M67" t="str">
            <v>Potřetí</v>
          </cell>
          <cell r="O67" t="str">
            <v>ANO</v>
          </cell>
          <cell r="P67" t="str">
            <v>ANO</v>
          </cell>
          <cell r="Q67" t="str">
            <v>NE</v>
          </cell>
          <cell r="R67" t="str">
            <v>NE</v>
          </cell>
          <cell r="S67" t="str">
            <v>NE</v>
          </cell>
          <cell r="T67" t="str">
            <v>NE</v>
          </cell>
          <cell r="U67" t="str">
            <v>NE</v>
          </cell>
          <cell r="V67" t="str">
            <v>NE</v>
          </cell>
          <cell r="W67" t="str">
            <v>NE</v>
          </cell>
          <cell r="X67" t="str">
            <v>ANO</v>
          </cell>
          <cell r="Z67" t="str">
            <v>ANO</v>
          </cell>
          <cell r="AA67" t="str">
            <v>Spíše spokojen/a</v>
          </cell>
          <cell r="AB67">
            <v>1</v>
          </cell>
          <cell r="AC67">
            <v>0</v>
          </cell>
          <cell r="AD67">
            <v>0</v>
          </cell>
          <cell r="AE67">
            <v>1</v>
          </cell>
          <cell r="AF67">
            <v>1</v>
          </cell>
          <cell r="AG67">
            <v>0</v>
          </cell>
          <cell r="AH67">
            <v>1</v>
          </cell>
          <cell r="AI67">
            <v>1</v>
          </cell>
          <cell r="AJ67">
            <v>1</v>
          </cell>
          <cell r="AK67">
            <v>0</v>
          </cell>
          <cell r="AM67" t="str">
            <v>U známých</v>
          </cell>
          <cell r="AP67" t="str">
            <v>ŽENA</v>
          </cell>
          <cell r="AQ67" t="str">
            <v>VOŠ + VŠ</v>
          </cell>
          <cell r="AR67" t="str">
            <v>26 - 34 let</v>
          </cell>
        </row>
        <row r="68">
          <cell r="B68" t="str">
            <v>Olomoucký kraj</v>
          </cell>
          <cell r="E68" t="str">
            <v>2 dny</v>
          </cell>
          <cell r="G68" t="str">
            <v>Vlakem</v>
          </cell>
          <cell r="I68" t="str">
            <v>Doporučení přátel, blízkých</v>
          </cell>
          <cell r="K68" t="str">
            <v>S přáteli</v>
          </cell>
          <cell r="L68" t="str">
            <v>Poznání</v>
          </cell>
          <cell r="M68" t="str">
            <v>Podruhé</v>
          </cell>
          <cell r="O68" t="str">
            <v>ANO</v>
          </cell>
          <cell r="P68" t="str">
            <v>ANO</v>
          </cell>
          <cell r="Q68" t="str">
            <v>NE</v>
          </cell>
          <cell r="R68" t="str">
            <v>NE</v>
          </cell>
          <cell r="S68" t="str">
            <v>NE</v>
          </cell>
          <cell r="T68" t="str">
            <v>NE</v>
          </cell>
          <cell r="U68" t="str">
            <v>NE</v>
          </cell>
          <cell r="V68" t="str">
            <v>NE</v>
          </cell>
          <cell r="W68" t="str">
            <v>NE</v>
          </cell>
          <cell r="X68" t="str">
            <v>ANO</v>
          </cell>
          <cell r="Z68" t="str">
            <v>ANO</v>
          </cell>
          <cell r="AA68" t="str">
            <v>Velmi spokojen/a</v>
          </cell>
          <cell r="AB68">
            <v>1</v>
          </cell>
          <cell r="AC68">
            <v>0</v>
          </cell>
          <cell r="AD68">
            <v>0</v>
          </cell>
          <cell r="AE68">
            <v>1</v>
          </cell>
          <cell r="AF68">
            <v>1</v>
          </cell>
          <cell r="AG68">
            <v>0</v>
          </cell>
          <cell r="AH68">
            <v>1</v>
          </cell>
          <cell r="AI68">
            <v>1</v>
          </cell>
          <cell r="AJ68">
            <v>1</v>
          </cell>
          <cell r="AK68">
            <v>0</v>
          </cell>
          <cell r="AM68" t="str">
            <v>U známých</v>
          </cell>
          <cell r="AP68" t="str">
            <v>MUŽ</v>
          </cell>
          <cell r="AQ68" t="str">
            <v>VOŠ + VŠ</v>
          </cell>
          <cell r="AR68" t="str">
            <v>35 - 49 let</v>
          </cell>
        </row>
        <row r="69">
          <cell r="B69" t="str">
            <v>Olomoucko</v>
          </cell>
          <cell r="E69" t="str">
            <v>Více dnů</v>
          </cell>
          <cell r="G69" t="str">
            <v>Na kole</v>
          </cell>
          <cell r="I69" t="str">
            <v>Dobrá předchozí zkušenost</v>
          </cell>
          <cell r="K69" t="str">
            <v>S partnerem</v>
          </cell>
          <cell r="L69" t="str">
            <v>Návštěva přátel, příbuzných</v>
          </cell>
          <cell r="M69" t="str">
            <v>Podruhé</v>
          </cell>
          <cell r="O69" t="str">
            <v>ANO</v>
          </cell>
          <cell r="P69" t="str">
            <v>ANO</v>
          </cell>
          <cell r="Q69" t="str">
            <v>NE</v>
          </cell>
          <cell r="R69" t="str">
            <v>NE</v>
          </cell>
          <cell r="S69" t="str">
            <v>NE</v>
          </cell>
          <cell r="T69" t="str">
            <v>NE</v>
          </cell>
          <cell r="U69" t="str">
            <v>ANO</v>
          </cell>
          <cell r="V69" t="str">
            <v>NE</v>
          </cell>
          <cell r="W69" t="str">
            <v>NE</v>
          </cell>
          <cell r="X69" t="str">
            <v>NE</v>
          </cell>
          <cell r="Z69" t="str">
            <v>ANO</v>
          </cell>
          <cell r="AA69" t="str">
            <v>Velmi spokojen/a</v>
          </cell>
          <cell r="AB69">
            <v>1</v>
          </cell>
          <cell r="AC69">
            <v>3</v>
          </cell>
          <cell r="AD69">
            <v>0</v>
          </cell>
          <cell r="AE69">
            <v>1</v>
          </cell>
          <cell r="AF69">
            <v>0</v>
          </cell>
          <cell r="AG69">
            <v>1</v>
          </cell>
          <cell r="AH69">
            <v>1</v>
          </cell>
          <cell r="AI69">
            <v>1</v>
          </cell>
          <cell r="AJ69">
            <v>1</v>
          </cell>
          <cell r="AK69">
            <v>0</v>
          </cell>
          <cell r="AM69" t="str">
            <v>Hotel</v>
          </cell>
          <cell r="AP69" t="str">
            <v>MUŽ</v>
          </cell>
          <cell r="AQ69" t="str">
            <v>VOŠ + VŠ</v>
          </cell>
          <cell r="AR69" t="str">
            <v>35 - 49 let</v>
          </cell>
        </row>
        <row r="70">
          <cell r="B70" t="str">
            <v>Olomoucký kraj</v>
          </cell>
          <cell r="E70" t="str">
            <v>2 dny</v>
          </cell>
          <cell r="G70" t="str">
            <v>Vlakem</v>
          </cell>
          <cell r="I70" t="str">
            <v>Doporučení přátel, blízkých</v>
          </cell>
          <cell r="K70" t="str">
            <v>S přáteli</v>
          </cell>
          <cell r="L70" t="str">
            <v>Poznání</v>
          </cell>
          <cell r="M70" t="str">
            <v>Poprvé</v>
          </cell>
          <cell r="O70" t="str">
            <v>ANO</v>
          </cell>
          <cell r="P70" t="str">
            <v>ANO</v>
          </cell>
          <cell r="Q70" t="str">
            <v>NE</v>
          </cell>
          <cell r="R70" t="str">
            <v>NE</v>
          </cell>
          <cell r="S70" t="str">
            <v>NE</v>
          </cell>
          <cell r="T70" t="str">
            <v>NE</v>
          </cell>
          <cell r="U70" t="str">
            <v>NE</v>
          </cell>
          <cell r="V70" t="str">
            <v>NE</v>
          </cell>
          <cell r="W70" t="str">
            <v>NE</v>
          </cell>
          <cell r="X70" t="str">
            <v>ANO</v>
          </cell>
          <cell r="Z70" t="str">
            <v>ANO</v>
          </cell>
          <cell r="AA70" t="str">
            <v>Velmi spokojen/a</v>
          </cell>
          <cell r="AB70">
            <v>1</v>
          </cell>
          <cell r="AC70">
            <v>0</v>
          </cell>
          <cell r="AD70">
            <v>0</v>
          </cell>
          <cell r="AE70">
            <v>1</v>
          </cell>
          <cell r="AF70">
            <v>2</v>
          </cell>
          <cell r="AG70">
            <v>0</v>
          </cell>
          <cell r="AH70">
            <v>1</v>
          </cell>
          <cell r="AI70">
            <v>1</v>
          </cell>
          <cell r="AJ70">
            <v>1</v>
          </cell>
          <cell r="AK70">
            <v>0</v>
          </cell>
          <cell r="AM70" t="str">
            <v>U známých</v>
          </cell>
          <cell r="AP70" t="str">
            <v>MUŽ</v>
          </cell>
          <cell r="AQ70" t="str">
            <v>VOŠ + VŠ</v>
          </cell>
          <cell r="AR70" t="str">
            <v>65 let a více</v>
          </cell>
        </row>
        <row r="71">
          <cell r="B71" t="str">
            <v>Stát</v>
          </cell>
          <cell r="D71" t="str">
            <v>Slovensko</v>
          </cell>
          <cell r="E71" t="str">
            <v>Více dnů</v>
          </cell>
          <cell r="G71" t="str">
            <v>Zájezdovým autobusem</v>
          </cell>
          <cell r="I71" t="str">
            <v>Nabídka katalogu CK</v>
          </cell>
          <cell r="K71" t="str">
            <v>S přáteli</v>
          </cell>
          <cell r="L71" t="str">
            <v>Poznání</v>
          </cell>
          <cell r="M71" t="str">
            <v>Poprvé</v>
          </cell>
          <cell r="O71" t="str">
            <v>ANO</v>
          </cell>
          <cell r="P71" t="str">
            <v>ANO</v>
          </cell>
          <cell r="Q71" t="str">
            <v>NE</v>
          </cell>
          <cell r="R71" t="str">
            <v>NE</v>
          </cell>
          <cell r="S71" t="str">
            <v>NE</v>
          </cell>
          <cell r="T71" t="str">
            <v>NE</v>
          </cell>
          <cell r="U71" t="str">
            <v>NE</v>
          </cell>
          <cell r="V71" t="str">
            <v>NE</v>
          </cell>
          <cell r="W71" t="str">
            <v>NE</v>
          </cell>
          <cell r="X71" t="str">
            <v>NE</v>
          </cell>
          <cell r="Z71" t="str">
            <v>ANO</v>
          </cell>
          <cell r="AA71" t="str">
            <v>Spíše spokojen/a</v>
          </cell>
          <cell r="AB71">
            <v>1</v>
          </cell>
          <cell r="AC71">
            <v>2</v>
          </cell>
          <cell r="AD71">
            <v>0</v>
          </cell>
          <cell r="AE71">
            <v>1</v>
          </cell>
          <cell r="AF71">
            <v>0</v>
          </cell>
          <cell r="AG71">
            <v>1</v>
          </cell>
          <cell r="AH71">
            <v>1</v>
          </cell>
          <cell r="AI71">
            <v>0</v>
          </cell>
          <cell r="AJ71">
            <v>1</v>
          </cell>
          <cell r="AK71">
            <v>0</v>
          </cell>
          <cell r="AM71" t="str">
            <v>Hotel</v>
          </cell>
          <cell r="AP71" t="str">
            <v>ŽENA</v>
          </cell>
          <cell r="AQ71" t="str">
            <v>VOŠ + VŠ</v>
          </cell>
          <cell r="AR71" t="str">
            <v>65 let a více</v>
          </cell>
        </row>
        <row r="72">
          <cell r="B72" t="str">
            <v>Jiný kraj</v>
          </cell>
          <cell r="C72" t="str">
            <v>Liberecký</v>
          </cell>
          <cell r="E72" t="str">
            <v>2 dny</v>
          </cell>
          <cell r="G72" t="str">
            <v>Vlakem</v>
          </cell>
          <cell r="I72" t="str">
            <v>Mediální reklama</v>
          </cell>
          <cell r="K72" t="str">
            <v>S rodinou</v>
          </cell>
          <cell r="L72" t="str">
            <v>Relaxace</v>
          </cell>
          <cell r="M72" t="str">
            <v>Poprvé</v>
          </cell>
          <cell r="O72" t="str">
            <v>ANO</v>
          </cell>
          <cell r="P72" t="str">
            <v>ANO</v>
          </cell>
          <cell r="Q72" t="str">
            <v>NE</v>
          </cell>
          <cell r="R72" t="str">
            <v>ANO</v>
          </cell>
          <cell r="S72" t="str">
            <v>ANO</v>
          </cell>
          <cell r="T72" t="str">
            <v>NE</v>
          </cell>
          <cell r="U72" t="str">
            <v>ANO</v>
          </cell>
          <cell r="V72" t="str">
            <v>NE</v>
          </cell>
          <cell r="W72" t="str">
            <v>NE</v>
          </cell>
          <cell r="X72" t="str">
            <v>ANO</v>
          </cell>
          <cell r="Z72" t="str">
            <v>ANO</v>
          </cell>
          <cell r="AA72" t="str">
            <v>Velmi spokojen/a</v>
          </cell>
          <cell r="AB72">
            <v>0</v>
          </cell>
          <cell r="AC72">
            <v>0</v>
          </cell>
          <cell r="AD72">
            <v>0</v>
          </cell>
          <cell r="AE72">
            <v>3</v>
          </cell>
          <cell r="AF72">
            <v>3</v>
          </cell>
          <cell r="AG72">
            <v>3</v>
          </cell>
          <cell r="AH72">
            <v>2</v>
          </cell>
          <cell r="AI72">
            <v>1</v>
          </cell>
          <cell r="AJ72">
            <v>2</v>
          </cell>
          <cell r="AK72">
            <v>3</v>
          </cell>
          <cell r="AM72" t="str">
            <v>Hotel</v>
          </cell>
          <cell r="AP72" t="str">
            <v>MUŽ</v>
          </cell>
          <cell r="AQ72" t="str">
            <v>VOŠ + VŠ</v>
          </cell>
          <cell r="AR72" t="str">
            <v>26 - 34 let</v>
          </cell>
        </row>
        <row r="73">
          <cell r="B73" t="str">
            <v>Stát</v>
          </cell>
          <cell r="D73" t="str">
            <v>Kanada</v>
          </cell>
          <cell r="E73" t="str">
            <v>2 dny</v>
          </cell>
          <cell r="G73" t="str">
            <v>Jinak</v>
          </cell>
          <cell r="I73" t="str">
            <v>Doporučení přátel, blízkých</v>
          </cell>
          <cell r="K73" t="str">
            <v>S partnerem</v>
          </cell>
          <cell r="L73" t="str">
            <v>Relaxace</v>
          </cell>
          <cell r="M73" t="str">
            <v>Potřetí</v>
          </cell>
          <cell r="O73" t="str">
            <v>ANO</v>
          </cell>
          <cell r="P73" t="str">
            <v>ANO</v>
          </cell>
          <cell r="Q73" t="str">
            <v>ANO</v>
          </cell>
          <cell r="R73" t="str">
            <v>NE</v>
          </cell>
          <cell r="S73" t="str">
            <v>NE</v>
          </cell>
          <cell r="T73" t="str">
            <v>ANO</v>
          </cell>
          <cell r="U73" t="str">
            <v>ANO</v>
          </cell>
          <cell r="V73" t="str">
            <v>ANO</v>
          </cell>
          <cell r="W73" t="str">
            <v>NE</v>
          </cell>
          <cell r="X73" t="str">
            <v>NE</v>
          </cell>
          <cell r="Z73" t="str">
            <v>NEVÍM</v>
          </cell>
          <cell r="AA73" t="str">
            <v>Velmi spokojen/a</v>
          </cell>
          <cell r="AB73">
            <v>3</v>
          </cell>
          <cell r="AC73">
            <v>3</v>
          </cell>
          <cell r="AD73">
            <v>4</v>
          </cell>
          <cell r="AE73">
            <v>1</v>
          </cell>
          <cell r="AF73">
            <v>0</v>
          </cell>
          <cell r="AG73">
            <v>0</v>
          </cell>
          <cell r="AH73">
            <v>1</v>
          </cell>
          <cell r="AI73">
            <v>0</v>
          </cell>
          <cell r="AJ73">
            <v>1</v>
          </cell>
          <cell r="AK73">
            <v>0</v>
          </cell>
          <cell r="AM73" t="str">
            <v>U známých</v>
          </cell>
          <cell r="AP73" t="str">
            <v>MUŽ</v>
          </cell>
          <cell r="AQ73" t="str">
            <v>SŠ s maturitou</v>
          </cell>
          <cell r="AR73" t="str">
            <v>65 let a více</v>
          </cell>
        </row>
        <row r="74">
          <cell r="B74" t="str">
            <v>Stát</v>
          </cell>
          <cell r="D74" t="str">
            <v>Kanada</v>
          </cell>
          <cell r="E74" t="str">
            <v>2 dny</v>
          </cell>
          <cell r="G74" t="str">
            <v>Jinak</v>
          </cell>
          <cell r="I74" t="str">
            <v>Doporučení přátel, blízkých</v>
          </cell>
          <cell r="K74" t="str">
            <v>S partnerem</v>
          </cell>
          <cell r="L74" t="str">
            <v>Relaxace</v>
          </cell>
          <cell r="M74" t="str">
            <v>Potřetí</v>
          </cell>
          <cell r="O74" t="str">
            <v>ANO</v>
          </cell>
          <cell r="P74" t="str">
            <v>ANO</v>
          </cell>
          <cell r="Q74" t="str">
            <v>ANO</v>
          </cell>
          <cell r="R74" t="str">
            <v>NE</v>
          </cell>
          <cell r="S74" t="str">
            <v>NE</v>
          </cell>
          <cell r="T74" t="str">
            <v>ANO</v>
          </cell>
          <cell r="U74" t="str">
            <v>ANO</v>
          </cell>
          <cell r="V74" t="str">
            <v>ANO</v>
          </cell>
          <cell r="W74" t="str">
            <v>NE</v>
          </cell>
          <cell r="X74" t="str">
            <v>NE</v>
          </cell>
          <cell r="Z74" t="str">
            <v>NEVÍM</v>
          </cell>
          <cell r="AA74" t="str">
            <v>Velmi spokojen/a</v>
          </cell>
          <cell r="AB74">
            <v>3</v>
          </cell>
          <cell r="AC74">
            <v>3</v>
          </cell>
          <cell r="AD74">
            <v>4</v>
          </cell>
          <cell r="AE74">
            <v>1</v>
          </cell>
          <cell r="AF74">
            <v>0</v>
          </cell>
          <cell r="AG74">
            <v>0</v>
          </cell>
          <cell r="AH74">
            <v>1</v>
          </cell>
          <cell r="AI74">
            <v>0</v>
          </cell>
          <cell r="AJ74">
            <v>1</v>
          </cell>
          <cell r="AK74">
            <v>0</v>
          </cell>
          <cell r="AM74" t="str">
            <v>U známých</v>
          </cell>
          <cell r="AP74" t="str">
            <v>ŽENA</v>
          </cell>
          <cell r="AQ74" t="str">
            <v>SŠ s maturitou</v>
          </cell>
          <cell r="AR74" t="str">
            <v>65 let a více</v>
          </cell>
        </row>
        <row r="75">
          <cell r="B75" t="str">
            <v>Olomoucký kraj</v>
          </cell>
          <cell r="E75" t="str">
            <v>1 den</v>
          </cell>
          <cell r="G75" t="str">
            <v>Na kole</v>
          </cell>
          <cell r="I75" t="str">
            <v>Dobrá předchozí zkušenost</v>
          </cell>
          <cell r="K75" t="str">
            <v>Sama</v>
          </cell>
          <cell r="L75" t="str">
            <v>Návštěva sportovní akce</v>
          </cell>
          <cell r="M75" t="str">
            <v>Jsem tu po několikáté</v>
          </cell>
          <cell r="O75" t="str">
            <v>NE</v>
          </cell>
          <cell r="P75" t="str">
            <v>NE</v>
          </cell>
          <cell r="Q75" t="str">
            <v>NE</v>
          </cell>
          <cell r="R75" t="str">
            <v>NE</v>
          </cell>
          <cell r="S75" t="str">
            <v>NE</v>
          </cell>
          <cell r="T75" t="str">
            <v>NE</v>
          </cell>
          <cell r="U75" t="str">
            <v>NE</v>
          </cell>
          <cell r="V75" t="str">
            <v>NE</v>
          </cell>
          <cell r="W75" t="str">
            <v>NE</v>
          </cell>
          <cell r="X75" t="str">
            <v>NE</v>
          </cell>
          <cell r="Z75" t="str">
            <v>ANO</v>
          </cell>
          <cell r="AA75" t="str">
            <v>Velmi spokojen/a</v>
          </cell>
          <cell r="AB75">
            <v>0</v>
          </cell>
          <cell r="AC75">
            <v>0</v>
          </cell>
          <cell r="AD75">
            <v>0</v>
          </cell>
          <cell r="AE75">
            <v>0</v>
          </cell>
          <cell r="AF75">
            <v>0</v>
          </cell>
          <cell r="AG75">
            <v>0</v>
          </cell>
          <cell r="AH75">
            <v>1</v>
          </cell>
          <cell r="AI75">
            <v>1</v>
          </cell>
          <cell r="AJ75">
            <v>0</v>
          </cell>
          <cell r="AK75">
            <v>0</v>
          </cell>
          <cell r="AM75" t="str">
            <v>Nejsem ubytován/a</v>
          </cell>
          <cell r="AP75" t="str">
            <v>MUŽ</v>
          </cell>
          <cell r="AQ75" t="str">
            <v>VYUČEN/A</v>
          </cell>
          <cell r="AR75" t="str">
            <v>35 - 49 let</v>
          </cell>
        </row>
        <row r="76">
          <cell r="B76" t="str">
            <v>Jiný kraj</v>
          </cell>
          <cell r="C76" t="str">
            <v>Liberecký</v>
          </cell>
          <cell r="E76" t="str">
            <v>Více dnů</v>
          </cell>
          <cell r="G76" t="str">
            <v>Autem</v>
          </cell>
          <cell r="I76" t="str">
            <v>Doporučení přátel, blízkých</v>
          </cell>
          <cell r="K76" t="str">
            <v>S přáteli</v>
          </cell>
          <cell r="L76" t="str">
            <v>Poznání</v>
          </cell>
          <cell r="M76" t="str">
            <v>Potřetí</v>
          </cell>
          <cell r="O76" t="str">
            <v>ANO</v>
          </cell>
          <cell r="P76" t="str">
            <v>ANO</v>
          </cell>
          <cell r="Q76" t="str">
            <v>NE</v>
          </cell>
          <cell r="R76" t="str">
            <v>NE</v>
          </cell>
          <cell r="S76" t="str">
            <v>NE</v>
          </cell>
          <cell r="T76" t="str">
            <v>NE</v>
          </cell>
          <cell r="U76" t="str">
            <v>NE</v>
          </cell>
          <cell r="V76" t="str">
            <v>ANO</v>
          </cell>
          <cell r="W76" t="str">
            <v>NE</v>
          </cell>
          <cell r="X76" t="str">
            <v>NE</v>
          </cell>
          <cell r="Z76" t="str">
            <v>NEVÍM</v>
          </cell>
          <cell r="AA76" t="str">
            <v>Spíše spokojen/a</v>
          </cell>
          <cell r="AB76">
            <v>0</v>
          </cell>
          <cell r="AC76">
            <v>3</v>
          </cell>
          <cell r="AD76">
            <v>3</v>
          </cell>
          <cell r="AE76">
            <v>0</v>
          </cell>
          <cell r="AF76">
            <v>2</v>
          </cell>
          <cell r="AG76">
            <v>0</v>
          </cell>
          <cell r="AH76">
            <v>0</v>
          </cell>
          <cell r="AI76">
            <v>1</v>
          </cell>
          <cell r="AJ76">
            <v>1</v>
          </cell>
          <cell r="AK76">
            <v>0</v>
          </cell>
          <cell r="AM76" t="str">
            <v>V soukromí</v>
          </cell>
          <cell r="AP76" t="str">
            <v>MUŽ</v>
          </cell>
          <cell r="AQ76" t="str">
            <v>VYUČEN/A</v>
          </cell>
          <cell r="AR76" t="str">
            <v>50 - 65 let</v>
          </cell>
        </row>
        <row r="77">
          <cell r="B77" t="str">
            <v>Stát</v>
          </cell>
          <cell r="D77" t="str">
            <v>USA</v>
          </cell>
          <cell r="E77" t="str">
            <v>Více dnů</v>
          </cell>
          <cell r="G77" t="str">
            <v>Jinak</v>
          </cell>
          <cell r="I77" t="str">
            <v>Mediální reklama</v>
          </cell>
          <cell r="K77" t="str">
            <v>S partnerem</v>
          </cell>
          <cell r="L77" t="str">
            <v>Poznání</v>
          </cell>
          <cell r="M77" t="str">
            <v>Poprvé</v>
          </cell>
          <cell r="O77" t="str">
            <v>ANO</v>
          </cell>
          <cell r="P77" t="str">
            <v>ANO</v>
          </cell>
          <cell r="Q77" t="str">
            <v>ANO</v>
          </cell>
          <cell r="R77" t="str">
            <v>NE</v>
          </cell>
          <cell r="S77" t="str">
            <v>NE</v>
          </cell>
          <cell r="T77" t="str">
            <v>NE</v>
          </cell>
          <cell r="U77" t="str">
            <v>ANO</v>
          </cell>
          <cell r="V77" t="str">
            <v>NE</v>
          </cell>
          <cell r="W77" t="str">
            <v>NE</v>
          </cell>
          <cell r="X77" t="str">
            <v>NE</v>
          </cell>
          <cell r="Z77" t="str">
            <v>ANO</v>
          </cell>
          <cell r="AA77" t="str">
            <v>Velmi spokojen/a</v>
          </cell>
          <cell r="AB77">
            <v>2</v>
          </cell>
          <cell r="AC77">
            <v>0</v>
          </cell>
          <cell r="AD77">
            <v>0</v>
          </cell>
          <cell r="AE77">
            <v>1</v>
          </cell>
          <cell r="AF77">
            <v>0</v>
          </cell>
          <cell r="AG77">
            <v>2</v>
          </cell>
          <cell r="AH77">
            <v>1</v>
          </cell>
          <cell r="AI77">
            <v>0</v>
          </cell>
          <cell r="AJ77">
            <v>1</v>
          </cell>
          <cell r="AK77">
            <v>0</v>
          </cell>
          <cell r="AM77" t="str">
            <v>U známých</v>
          </cell>
          <cell r="AP77" t="str">
            <v>MUŽ</v>
          </cell>
          <cell r="AQ77" t="str">
            <v>VOŠ + VŠ</v>
          </cell>
          <cell r="AR77" t="str">
            <v>Do 25 let</v>
          </cell>
        </row>
        <row r="78">
          <cell r="B78" t="str">
            <v>Stát</v>
          </cell>
          <cell r="D78" t="str">
            <v>Polsko</v>
          </cell>
          <cell r="E78" t="str">
            <v>Více dnů</v>
          </cell>
          <cell r="G78" t="str">
            <v>Autem</v>
          </cell>
          <cell r="I78" t="str">
            <v>Služební cesta</v>
          </cell>
          <cell r="K78" t="str">
            <v>S kolegy</v>
          </cell>
          <cell r="L78" t="str">
            <v>Služební cesta</v>
          </cell>
          <cell r="M78" t="str">
            <v>Poprvé</v>
          </cell>
          <cell r="O78" t="str">
            <v>ANO</v>
          </cell>
          <cell r="P78" t="str">
            <v>ANO</v>
          </cell>
          <cell r="Q78" t="str">
            <v>ANO</v>
          </cell>
          <cell r="R78" t="str">
            <v>NE</v>
          </cell>
          <cell r="S78" t="str">
            <v>NE</v>
          </cell>
          <cell r="T78" t="str">
            <v>NE</v>
          </cell>
          <cell r="U78" t="str">
            <v>ANO</v>
          </cell>
          <cell r="V78" t="str">
            <v>NE</v>
          </cell>
          <cell r="W78" t="str">
            <v>NE</v>
          </cell>
          <cell r="X78" t="str">
            <v>NE</v>
          </cell>
          <cell r="Z78" t="str">
            <v>NEVÍM</v>
          </cell>
          <cell r="AA78" t="str">
            <v>Spíše spokojen/a</v>
          </cell>
          <cell r="AB78">
            <v>1</v>
          </cell>
          <cell r="AC78">
            <v>3</v>
          </cell>
          <cell r="AD78">
            <v>2</v>
          </cell>
          <cell r="AE78">
            <v>1</v>
          </cell>
          <cell r="AF78">
            <v>0</v>
          </cell>
          <cell r="AG78">
            <v>1</v>
          </cell>
          <cell r="AH78">
            <v>1</v>
          </cell>
          <cell r="AI78">
            <v>0</v>
          </cell>
          <cell r="AJ78">
            <v>1</v>
          </cell>
          <cell r="AK78">
            <v>0</v>
          </cell>
          <cell r="AM78" t="str">
            <v>Hotel</v>
          </cell>
          <cell r="AP78" t="str">
            <v>ŽENA</v>
          </cell>
          <cell r="AQ78" t="str">
            <v>VOŠ + VŠ</v>
          </cell>
          <cell r="AR78" t="str">
            <v>35 - 49 let</v>
          </cell>
        </row>
        <row r="79">
          <cell r="B79" t="str">
            <v>Stát</v>
          </cell>
          <cell r="D79" t="str">
            <v>USA</v>
          </cell>
          <cell r="E79" t="str">
            <v>Více dnů</v>
          </cell>
          <cell r="G79" t="str">
            <v>Autem</v>
          </cell>
          <cell r="I79" t="str">
            <v>Doporučení přátel, blízkých</v>
          </cell>
          <cell r="K79" t="str">
            <v>S přáteli</v>
          </cell>
          <cell r="L79" t="str">
            <v>Poznání</v>
          </cell>
          <cell r="M79" t="str">
            <v>Poprvé</v>
          </cell>
          <cell r="O79" t="str">
            <v>ANO</v>
          </cell>
          <cell r="P79" t="str">
            <v>ANO</v>
          </cell>
          <cell r="Q79" t="str">
            <v>NE</v>
          </cell>
          <cell r="R79" t="str">
            <v>NE</v>
          </cell>
          <cell r="S79" t="str">
            <v>NE</v>
          </cell>
          <cell r="T79" t="str">
            <v>NE</v>
          </cell>
          <cell r="U79" t="str">
            <v>ANO</v>
          </cell>
          <cell r="V79" t="str">
            <v>NE</v>
          </cell>
          <cell r="W79" t="str">
            <v>NE</v>
          </cell>
          <cell r="X79" t="str">
            <v>NE</v>
          </cell>
          <cell r="Z79" t="str">
            <v>ANO</v>
          </cell>
          <cell r="AA79" t="str">
            <v>Velmi spokojen/a</v>
          </cell>
          <cell r="AB79">
            <v>1</v>
          </cell>
          <cell r="AC79">
            <v>2</v>
          </cell>
          <cell r="AD79">
            <v>3</v>
          </cell>
          <cell r="AE79">
            <v>1</v>
          </cell>
          <cell r="AF79">
            <v>1</v>
          </cell>
          <cell r="AG79">
            <v>2</v>
          </cell>
          <cell r="AH79">
            <v>1</v>
          </cell>
          <cell r="AI79">
            <v>1</v>
          </cell>
          <cell r="AJ79">
            <v>1</v>
          </cell>
          <cell r="AK79">
            <v>2</v>
          </cell>
          <cell r="AM79" t="str">
            <v>Hotel</v>
          </cell>
          <cell r="AP79" t="str">
            <v>MUŽ</v>
          </cell>
          <cell r="AQ79" t="str">
            <v>VOŠ + VŠ</v>
          </cell>
          <cell r="AR79" t="str">
            <v>35 - 49 let</v>
          </cell>
        </row>
        <row r="80">
          <cell r="B80" t="str">
            <v>Stát</v>
          </cell>
          <cell r="D80" t="str">
            <v>Nový Zéland</v>
          </cell>
          <cell r="E80" t="str">
            <v>Více dnů</v>
          </cell>
          <cell r="G80" t="str">
            <v>Jinak</v>
          </cell>
          <cell r="I80" t="str">
            <v>Doporučení přátel, blízkých</v>
          </cell>
          <cell r="K80" t="str">
            <v>S partnerem</v>
          </cell>
          <cell r="L80" t="str">
            <v>Poznání</v>
          </cell>
          <cell r="M80" t="str">
            <v>Podruhé</v>
          </cell>
          <cell r="O80" t="str">
            <v>ANO</v>
          </cell>
          <cell r="P80" t="str">
            <v>ANO</v>
          </cell>
          <cell r="Q80" t="str">
            <v>ANO</v>
          </cell>
          <cell r="R80" t="str">
            <v>ANO</v>
          </cell>
          <cell r="S80" t="str">
            <v>ANO</v>
          </cell>
          <cell r="T80" t="str">
            <v>NE</v>
          </cell>
          <cell r="U80" t="str">
            <v>ANO</v>
          </cell>
          <cell r="V80" t="str">
            <v>NE</v>
          </cell>
          <cell r="W80" t="str">
            <v>NE</v>
          </cell>
          <cell r="X80" t="str">
            <v>NE</v>
          </cell>
          <cell r="Z80" t="str">
            <v>ANO</v>
          </cell>
          <cell r="AA80" t="str">
            <v>Velmi spokojen/a</v>
          </cell>
          <cell r="AB80">
            <v>1</v>
          </cell>
          <cell r="AC80">
            <v>3</v>
          </cell>
          <cell r="AD80">
            <v>3</v>
          </cell>
          <cell r="AE80">
            <v>2</v>
          </cell>
          <cell r="AF80">
            <v>2</v>
          </cell>
          <cell r="AG80">
            <v>2</v>
          </cell>
          <cell r="AH80">
            <v>1</v>
          </cell>
          <cell r="AI80">
            <v>2</v>
          </cell>
          <cell r="AJ80">
            <v>1</v>
          </cell>
          <cell r="AK80">
            <v>0</v>
          </cell>
          <cell r="AM80" t="str">
            <v>Hotel</v>
          </cell>
          <cell r="AP80" t="str">
            <v>ŽENA</v>
          </cell>
          <cell r="AQ80" t="str">
            <v>ZŠ</v>
          </cell>
          <cell r="AR80" t="str">
            <v>Do 25 let</v>
          </cell>
        </row>
        <row r="81">
          <cell r="B81" t="str">
            <v>Olomoucko</v>
          </cell>
          <cell r="E81" t="str">
            <v>2 dny</v>
          </cell>
          <cell r="G81" t="str">
            <v>Vlakem</v>
          </cell>
          <cell r="I81" t="str">
            <v>Doporučení přátel, blízkých</v>
          </cell>
          <cell r="K81" t="str">
            <v>S přáteli</v>
          </cell>
          <cell r="L81" t="str">
            <v>Poznání</v>
          </cell>
          <cell r="M81" t="str">
            <v>Jsem tu po několikáté</v>
          </cell>
          <cell r="O81" t="str">
            <v>ANO</v>
          </cell>
          <cell r="P81" t="str">
            <v>ANO</v>
          </cell>
          <cell r="Q81" t="str">
            <v>NE</v>
          </cell>
          <cell r="R81" t="str">
            <v>NE</v>
          </cell>
          <cell r="S81" t="str">
            <v>NE</v>
          </cell>
          <cell r="T81" t="str">
            <v>ANO</v>
          </cell>
          <cell r="U81" t="str">
            <v>ANO</v>
          </cell>
          <cell r="V81" t="str">
            <v>ANO</v>
          </cell>
          <cell r="W81" t="str">
            <v>NE</v>
          </cell>
          <cell r="X81" t="str">
            <v>ANO</v>
          </cell>
          <cell r="Z81" t="str">
            <v>ANO</v>
          </cell>
          <cell r="AA81" t="str">
            <v>Spíše spokojen/a</v>
          </cell>
          <cell r="AB81">
            <v>1</v>
          </cell>
          <cell r="AC81">
            <v>2</v>
          </cell>
          <cell r="AD81">
            <v>2</v>
          </cell>
          <cell r="AE81">
            <v>1</v>
          </cell>
          <cell r="AF81">
            <v>2</v>
          </cell>
          <cell r="AG81">
            <v>2</v>
          </cell>
          <cell r="AH81">
            <v>1</v>
          </cell>
          <cell r="AI81">
            <v>2</v>
          </cell>
          <cell r="AJ81">
            <v>3</v>
          </cell>
          <cell r="AK81">
            <v>3</v>
          </cell>
          <cell r="AM81" t="str">
            <v>Hotel</v>
          </cell>
          <cell r="AP81" t="str">
            <v>ŽENA</v>
          </cell>
          <cell r="AQ81" t="str">
            <v>SŠ s maturitou</v>
          </cell>
          <cell r="AR81" t="str">
            <v>Do 25 let</v>
          </cell>
        </row>
        <row r="82">
          <cell r="B82" t="str">
            <v>Olomoucko</v>
          </cell>
          <cell r="E82" t="str">
            <v>Více dnů</v>
          </cell>
          <cell r="G82" t="str">
            <v>Jinak</v>
          </cell>
          <cell r="I82" t="str">
            <v>Jiné</v>
          </cell>
          <cell r="K82" t="str">
            <v>S rodinou</v>
          </cell>
          <cell r="L82" t="str">
            <v>Poznání</v>
          </cell>
          <cell r="M82" t="str">
            <v>Jsem tu po několikáté</v>
          </cell>
          <cell r="O82" t="str">
            <v>NE</v>
          </cell>
          <cell r="P82" t="str">
            <v>NE</v>
          </cell>
          <cell r="Q82" t="str">
            <v>NE</v>
          </cell>
          <cell r="R82" t="str">
            <v>NE</v>
          </cell>
          <cell r="S82" t="str">
            <v>NE</v>
          </cell>
          <cell r="T82" t="str">
            <v>NE</v>
          </cell>
          <cell r="U82" t="str">
            <v>ANO</v>
          </cell>
          <cell r="V82" t="str">
            <v>ANO</v>
          </cell>
          <cell r="W82" t="str">
            <v>NE</v>
          </cell>
          <cell r="X82" t="str">
            <v>ANO</v>
          </cell>
          <cell r="Z82" t="str">
            <v>ANO</v>
          </cell>
          <cell r="AA82" t="str">
            <v>Spíše spokojen/a</v>
          </cell>
          <cell r="AB82">
            <v>0</v>
          </cell>
          <cell r="AC82">
            <v>0</v>
          </cell>
          <cell r="AD82">
            <v>3</v>
          </cell>
          <cell r="AE82">
            <v>0</v>
          </cell>
          <cell r="AF82">
            <v>2</v>
          </cell>
          <cell r="AG82">
            <v>0</v>
          </cell>
          <cell r="AH82">
            <v>0</v>
          </cell>
          <cell r="AI82">
            <v>2</v>
          </cell>
          <cell r="AJ82">
            <v>0</v>
          </cell>
          <cell r="AK82">
            <v>3</v>
          </cell>
          <cell r="AM82" t="str">
            <v>Jiné</v>
          </cell>
          <cell r="AP82" t="str">
            <v>MUŽ</v>
          </cell>
          <cell r="AQ82" t="str">
            <v>ZŠ</v>
          </cell>
          <cell r="AR82" t="str">
            <v>Do 25 let</v>
          </cell>
        </row>
        <row r="83">
          <cell r="B83" t="str">
            <v>Stát</v>
          </cell>
          <cell r="D83" t="str">
            <v>USA</v>
          </cell>
          <cell r="E83" t="str">
            <v>Více dnů</v>
          </cell>
          <cell r="G83" t="str">
            <v>Autem</v>
          </cell>
          <cell r="I83" t="str">
            <v>Doporučení přátel, blízkých</v>
          </cell>
          <cell r="K83" t="str">
            <v>S rodinou</v>
          </cell>
          <cell r="L83" t="str">
            <v>Návštěva přátel, příbuzných</v>
          </cell>
          <cell r="M83" t="str">
            <v>Podruhé</v>
          </cell>
          <cell r="O83" t="str">
            <v>ANO</v>
          </cell>
          <cell r="P83" t="str">
            <v>ANO</v>
          </cell>
          <cell r="Q83" t="str">
            <v>NE</v>
          </cell>
          <cell r="R83" t="str">
            <v>NE</v>
          </cell>
          <cell r="S83" t="str">
            <v>NE</v>
          </cell>
          <cell r="T83" t="str">
            <v>NE</v>
          </cell>
          <cell r="U83" t="str">
            <v>NE</v>
          </cell>
          <cell r="V83" t="str">
            <v>ANO</v>
          </cell>
          <cell r="W83" t="str">
            <v>NE</v>
          </cell>
          <cell r="X83" t="str">
            <v>ANO</v>
          </cell>
          <cell r="Z83" t="str">
            <v>ANO</v>
          </cell>
          <cell r="AA83" t="str">
            <v>Velmi spokojen/a</v>
          </cell>
          <cell r="AB83">
            <v>1</v>
          </cell>
          <cell r="AC83">
            <v>2</v>
          </cell>
          <cell r="AD83">
            <v>2</v>
          </cell>
          <cell r="AE83">
            <v>1</v>
          </cell>
          <cell r="AF83">
            <v>1</v>
          </cell>
          <cell r="AG83">
            <v>2</v>
          </cell>
          <cell r="AH83">
            <v>1</v>
          </cell>
          <cell r="AI83">
            <v>1</v>
          </cell>
          <cell r="AJ83">
            <v>1</v>
          </cell>
          <cell r="AK83">
            <v>2</v>
          </cell>
          <cell r="AM83" t="str">
            <v>Penzion</v>
          </cell>
          <cell r="AP83" t="str">
            <v>MUŽ</v>
          </cell>
          <cell r="AQ83" t="str">
            <v>VOŠ + VŠ</v>
          </cell>
          <cell r="AR83" t="str">
            <v>26 - 34 let</v>
          </cell>
        </row>
        <row r="84">
          <cell r="B84" t="str">
            <v>Odkud jste do Olomouce přijel/a?</v>
          </cell>
          <cell r="C84" t="str">
            <v>Kraj</v>
          </cell>
          <cell r="D84" t="str">
            <v>Stát</v>
          </cell>
          <cell r="E84" t="str">
            <v>Jak dlouho se v Olomouci zdržíte?</v>
          </cell>
          <cell r="G84" t="str">
            <v>Jakým dopravním prostředkem jste do Olomouce přicestoval/a?</v>
          </cell>
          <cell r="I84" t="str">
            <v>Co Vás ovlivnilo při výběru cesty právě do Olomouce?</v>
          </cell>
          <cell r="K84" t="str">
            <v>S kým jste do Olomouce přijel/a?</v>
          </cell>
          <cell r="L84" t="str">
            <v>Důvod Vaší návštěvy?</v>
          </cell>
          <cell r="M84" t="str">
            <v>V Olomouci jste:</v>
          </cell>
          <cell r="O84" t="str">
            <v>Navštívený cíl - Sloup NT</v>
          </cell>
          <cell r="P84" t="str">
            <v>Navštívěný cíl - Radnice s orlojem</v>
          </cell>
          <cell r="Q84" t="str">
            <v>Navštívený cíl - Expozice na radnici</v>
          </cell>
          <cell r="R84" t="str">
            <v>Navštívený cíl - Arcidiecézní muzeum</v>
          </cell>
          <cell r="S84" t="str">
            <v>Navštívený cíl - Arcibiskupský palác</v>
          </cell>
          <cell r="T84" t="str">
            <v>Navštívený cíl - Sbírkové skleníky</v>
          </cell>
          <cell r="U84" t="str">
            <v>Navštívený cíl - Olomoucké parky</v>
          </cell>
          <cell r="V84" t="str">
            <v>Navštívený cíl - ZOO</v>
          </cell>
          <cell r="W84" t="str">
            <v>Navštívený cíl - Muzeum Veteran Arena</v>
          </cell>
          <cell r="X84" t="str">
            <v>Navštívený cíl - Aquapark</v>
          </cell>
          <cell r="Z84" t="str">
            <v>Uvažujete, že se do Olomouce opět vrátíte?</v>
          </cell>
          <cell r="AA84" t="str">
            <v>Jak jste celkově spokojen/a s místem Vašeho výletu/pobytu?</v>
          </cell>
          <cell r="AB84" t="str">
            <v>Informační centrum</v>
          </cell>
          <cell r="AC84" t="str">
            <v>Silnice, komunikace</v>
          </cell>
          <cell r="AD84" t="str">
            <v>Parkování</v>
          </cell>
          <cell r="AE84" t="str">
            <v>Informační a orientační systém</v>
          </cell>
          <cell r="AF84" t="str">
            <v>MHD</v>
          </cell>
          <cell r="AG84" t="str">
            <v>Ubytování</v>
          </cell>
          <cell r="AH84" t="str">
            <v>Stravování</v>
          </cell>
          <cell r="AI84" t="str">
            <v>Sportovní vyžití</v>
          </cell>
          <cell r="AJ84" t="str">
            <v>Kulturní vyžití</v>
          </cell>
          <cell r="AK84" t="str">
            <v>Atrakce pro rodiny s dětmi</v>
          </cell>
          <cell r="AM84" t="str">
            <v>Kde jste ubytován/a</v>
          </cell>
          <cell r="AP84" t="str">
            <v>Pohlaví</v>
          </cell>
          <cell r="AQ84" t="str">
            <v>Vzdělání</v>
          </cell>
          <cell r="AR84" t="str">
            <v>Věk</v>
          </cell>
        </row>
        <row r="85">
          <cell r="B85" t="str">
            <v>Olomoucký kraj</v>
          </cell>
          <cell r="E85" t="str">
            <v>2 dny</v>
          </cell>
          <cell r="G85" t="str">
            <v>Vlakem</v>
          </cell>
          <cell r="I85" t="str">
            <v>Dobrá předchozí zkušenost</v>
          </cell>
          <cell r="K85" t="str">
            <v>S přáteli</v>
          </cell>
          <cell r="L85" t="str">
            <v>Poznání</v>
          </cell>
          <cell r="M85" t="str">
            <v>Potřetí</v>
          </cell>
          <cell r="O85" t="str">
            <v>ANO</v>
          </cell>
          <cell r="P85" t="str">
            <v>ANO</v>
          </cell>
          <cell r="Q85" t="str">
            <v>NE</v>
          </cell>
          <cell r="R85" t="str">
            <v>NE</v>
          </cell>
          <cell r="S85" t="str">
            <v>NE</v>
          </cell>
          <cell r="T85" t="str">
            <v>ANO</v>
          </cell>
          <cell r="U85" t="str">
            <v>ANO</v>
          </cell>
          <cell r="V85" t="str">
            <v>NE</v>
          </cell>
          <cell r="W85" t="str">
            <v>ANO</v>
          </cell>
          <cell r="X85" t="str">
            <v>NE</v>
          </cell>
          <cell r="Z85" t="str">
            <v>ANO</v>
          </cell>
          <cell r="AA85" t="str">
            <v>Velmi spokojen/a</v>
          </cell>
          <cell r="AB85">
            <v>0</v>
          </cell>
          <cell r="AC85">
            <v>2</v>
          </cell>
          <cell r="AD85">
            <v>5</v>
          </cell>
          <cell r="AE85">
            <v>3</v>
          </cell>
          <cell r="AF85">
            <v>3</v>
          </cell>
          <cell r="AG85">
            <v>1</v>
          </cell>
          <cell r="AH85">
            <v>1</v>
          </cell>
          <cell r="AI85">
            <v>1</v>
          </cell>
          <cell r="AJ85">
            <v>1</v>
          </cell>
          <cell r="AK85">
            <v>0</v>
          </cell>
          <cell r="AM85" t="str">
            <v>Penzion</v>
          </cell>
          <cell r="AP85" t="str">
            <v>ŽENA</v>
          </cell>
          <cell r="AQ85" t="str">
            <v>SŠ s maturitou</v>
          </cell>
          <cell r="AR85" t="str">
            <v>26 - 34 let</v>
          </cell>
        </row>
        <row r="86">
          <cell r="B86" t="str">
            <v>Stát</v>
          </cell>
          <cell r="D86" t="str">
            <v>UK</v>
          </cell>
          <cell r="E86" t="str">
            <v>Více dnů</v>
          </cell>
          <cell r="G86" t="str">
            <v>Autem</v>
          </cell>
          <cell r="I86" t="str">
            <v>Doporučení přátel, blízkých</v>
          </cell>
          <cell r="K86" t="str">
            <v>S partnerem</v>
          </cell>
          <cell r="L86" t="str">
            <v>Poznání</v>
          </cell>
          <cell r="M86" t="str">
            <v>Poprvé</v>
          </cell>
          <cell r="O86" t="str">
            <v>ANO</v>
          </cell>
          <cell r="P86" t="str">
            <v>ANO</v>
          </cell>
          <cell r="Q86" t="str">
            <v>NE</v>
          </cell>
          <cell r="R86" t="str">
            <v>ANO</v>
          </cell>
          <cell r="S86" t="str">
            <v>ANO</v>
          </cell>
          <cell r="T86" t="str">
            <v>NE</v>
          </cell>
          <cell r="U86" t="str">
            <v>ANO</v>
          </cell>
          <cell r="V86" t="str">
            <v>ANO</v>
          </cell>
          <cell r="W86" t="str">
            <v>NE</v>
          </cell>
          <cell r="X86" t="str">
            <v>ANO</v>
          </cell>
          <cell r="Z86" t="str">
            <v>NEVÍM</v>
          </cell>
          <cell r="AA86" t="str">
            <v>Velmi spokojen/a</v>
          </cell>
          <cell r="AB86">
            <v>1</v>
          </cell>
          <cell r="AC86">
            <v>2</v>
          </cell>
          <cell r="AD86">
            <v>4</v>
          </cell>
          <cell r="AE86">
            <v>1</v>
          </cell>
          <cell r="AF86">
            <v>2</v>
          </cell>
          <cell r="AG86">
            <v>2</v>
          </cell>
          <cell r="AH86">
            <v>1</v>
          </cell>
          <cell r="AI86">
            <v>1</v>
          </cell>
          <cell r="AJ86">
            <v>1</v>
          </cell>
          <cell r="AK86">
            <v>2</v>
          </cell>
          <cell r="AM86" t="str">
            <v>Hotel</v>
          </cell>
          <cell r="AP86" t="str">
            <v>ŽENA</v>
          </cell>
          <cell r="AQ86" t="str">
            <v>VOŠ + VŠ</v>
          </cell>
          <cell r="AR86" t="str">
            <v>26 - 34 let</v>
          </cell>
        </row>
        <row r="87">
          <cell r="B87" t="str">
            <v>Olomoucký kraj</v>
          </cell>
          <cell r="E87" t="str">
            <v>Více dnů</v>
          </cell>
          <cell r="G87" t="str">
            <v>Autobusem</v>
          </cell>
          <cell r="I87" t="str">
            <v>Služební cesta</v>
          </cell>
          <cell r="K87" t="str">
            <v>S kolegy</v>
          </cell>
          <cell r="L87" t="str">
            <v>Služební cesta</v>
          </cell>
          <cell r="M87" t="str">
            <v>Jsem tu po několikáté</v>
          </cell>
          <cell r="O87" t="str">
            <v>ANO</v>
          </cell>
          <cell r="P87" t="str">
            <v>ANO</v>
          </cell>
          <cell r="Q87" t="str">
            <v>NE</v>
          </cell>
          <cell r="R87" t="str">
            <v>NE</v>
          </cell>
          <cell r="S87" t="str">
            <v>ANO</v>
          </cell>
          <cell r="T87" t="str">
            <v>NE</v>
          </cell>
          <cell r="U87" t="str">
            <v>ANO</v>
          </cell>
          <cell r="V87" t="str">
            <v>NE</v>
          </cell>
          <cell r="W87" t="str">
            <v>NE</v>
          </cell>
          <cell r="X87" t="str">
            <v>ANO</v>
          </cell>
          <cell r="Z87" t="str">
            <v>ANO</v>
          </cell>
          <cell r="AA87" t="str">
            <v>Velmi spokojen/a</v>
          </cell>
          <cell r="AB87">
            <v>1</v>
          </cell>
          <cell r="AC87">
            <v>2</v>
          </cell>
          <cell r="AD87">
            <v>2</v>
          </cell>
          <cell r="AE87">
            <v>1</v>
          </cell>
          <cell r="AF87">
            <v>1</v>
          </cell>
          <cell r="AG87">
            <v>2</v>
          </cell>
          <cell r="AH87">
            <v>1</v>
          </cell>
          <cell r="AI87">
            <v>1</v>
          </cell>
          <cell r="AJ87">
            <v>1</v>
          </cell>
          <cell r="AK87">
            <v>1</v>
          </cell>
          <cell r="AM87" t="str">
            <v>Penzion</v>
          </cell>
          <cell r="AP87" t="str">
            <v>ŽENA</v>
          </cell>
          <cell r="AQ87" t="str">
            <v>VOŠ + VŠ</v>
          </cell>
          <cell r="AR87" t="str">
            <v>26 - 34 let</v>
          </cell>
        </row>
        <row r="88">
          <cell r="B88" t="str">
            <v>Stát</v>
          </cell>
          <cell r="D88" t="str">
            <v>Slovensko</v>
          </cell>
          <cell r="E88" t="str">
            <v>Více dnů</v>
          </cell>
          <cell r="G88" t="str">
            <v>Zájezdovým autobusem</v>
          </cell>
          <cell r="I88" t="str">
            <v>Nabídka katalogu CK</v>
          </cell>
          <cell r="K88" t="str">
            <v>S přáteli</v>
          </cell>
          <cell r="L88" t="str">
            <v>Poznání</v>
          </cell>
          <cell r="M88" t="str">
            <v>Poprvé</v>
          </cell>
          <cell r="O88" t="str">
            <v>ANO</v>
          </cell>
          <cell r="P88" t="str">
            <v>ANO</v>
          </cell>
          <cell r="Q88" t="str">
            <v>NE</v>
          </cell>
          <cell r="R88" t="str">
            <v>NE</v>
          </cell>
          <cell r="S88" t="str">
            <v>NE</v>
          </cell>
          <cell r="T88" t="str">
            <v>NE</v>
          </cell>
          <cell r="U88" t="str">
            <v>NE</v>
          </cell>
          <cell r="V88" t="str">
            <v>NE</v>
          </cell>
          <cell r="W88" t="str">
            <v>NE</v>
          </cell>
          <cell r="X88" t="str">
            <v>NE</v>
          </cell>
          <cell r="Z88" t="str">
            <v>ANO</v>
          </cell>
          <cell r="AA88" t="str">
            <v>Velmi spokojen/a</v>
          </cell>
          <cell r="AB88">
            <v>1</v>
          </cell>
          <cell r="AC88">
            <v>2</v>
          </cell>
          <cell r="AD88">
            <v>0</v>
          </cell>
          <cell r="AE88">
            <v>1</v>
          </cell>
          <cell r="AF88">
            <v>0</v>
          </cell>
          <cell r="AG88">
            <v>1</v>
          </cell>
          <cell r="AH88">
            <v>1</v>
          </cell>
          <cell r="AI88">
            <v>0</v>
          </cell>
          <cell r="AJ88">
            <v>1</v>
          </cell>
          <cell r="AK88">
            <v>0</v>
          </cell>
          <cell r="AM88" t="str">
            <v>Hotel</v>
          </cell>
          <cell r="AP88" t="str">
            <v>ŽENA</v>
          </cell>
          <cell r="AQ88" t="str">
            <v>VOŠ + VŠ</v>
          </cell>
          <cell r="AR88" t="str">
            <v>65 let a více</v>
          </cell>
        </row>
        <row r="89">
          <cell r="B89" t="str">
            <v>Olomoucký kraj</v>
          </cell>
          <cell r="E89" t="str">
            <v>2 dny</v>
          </cell>
          <cell r="G89" t="str">
            <v>Autem</v>
          </cell>
          <cell r="I89" t="str">
            <v>Mediální reklama</v>
          </cell>
          <cell r="K89" t="str">
            <v>Sama</v>
          </cell>
          <cell r="L89" t="str">
            <v>Služební cesta</v>
          </cell>
          <cell r="M89" t="str">
            <v>Poprvé</v>
          </cell>
          <cell r="O89" t="str">
            <v>ANO</v>
          </cell>
          <cell r="P89" t="str">
            <v>ANO</v>
          </cell>
          <cell r="Q89" t="str">
            <v>ANO</v>
          </cell>
          <cell r="R89" t="str">
            <v>NE</v>
          </cell>
          <cell r="S89" t="str">
            <v>NE</v>
          </cell>
          <cell r="T89" t="str">
            <v>ANO</v>
          </cell>
          <cell r="U89" t="str">
            <v>NE</v>
          </cell>
          <cell r="V89" t="str">
            <v>ANO</v>
          </cell>
          <cell r="W89" t="str">
            <v>NE</v>
          </cell>
          <cell r="X89" t="str">
            <v>NE</v>
          </cell>
          <cell r="Z89" t="str">
            <v>ANO</v>
          </cell>
          <cell r="AA89" t="str">
            <v>Spíše spokojen/a</v>
          </cell>
          <cell r="AB89">
            <v>1</v>
          </cell>
          <cell r="AC89">
            <v>3</v>
          </cell>
          <cell r="AD89">
            <v>2</v>
          </cell>
          <cell r="AE89">
            <v>0</v>
          </cell>
          <cell r="AF89">
            <v>1</v>
          </cell>
          <cell r="AG89">
            <v>3</v>
          </cell>
          <cell r="AH89">
            <v>2</v>
          </cell>
          <cell r="AI89">
            <v>0</v>
          </cell>
          <cell r="AJ89">
            <v>1</v>
          </cell>
          <cell r="AK89">
            <v>2</v>
          </cell>
          <cell r="AM89" t="str">
            <v>Penzion</v>
          </cell>
          <cell r="AP89" t="str">
            <v>MUŽ</v>
          </cell>
          <cell r="AQ89" t="str">
            <v>VYUČEN/A</v>
          </cell>
          <cell r="AR89" t="str">
            <v>Do 25 let</v>
          </cell>
        </row>
        <row r="90">
          <cell r="B90" t="str">
            <v>Stát</v>
          </cell>
          <cell r="D90" t="str">
            <v>Slovensko</v>
          </cell>
          <cell r="E90" t="str">
            <v>Více dnů</v>
          </cell>
          <cell r="G90" t="str">
            <v>Zájezdovým autobusem</v>
          </cell>
          <cell r="I90" t="str">
            <v>Nabídka katalogu CK</v>
          </cell>
          <cell r="K90" t="str">
            <v>S přáteli</v>
          </cell>
          <cell r="L90" t="str">
            <v>Poznání</v>
          </cell>
          <cell r="M90" t="str">
            <v>Poprvé</v>
          </cell>
          <cell r="O90" t="str">
            <v>ANO</v>
          </cell>
          <cell r="P90" t="str">
            <v>ANO</v>
          </cell>
          <cell r="Q90" t="str">
            <v>NE</v>
          </cell>
          <cell r="R90" t="str">
            <v>NE</v>
          </cell>
          <cell r="S90" t="str">
            <v>NE</v>
          </cell>
          <cell r="T90" t="str">
            <v>NE</v>
          </cell>
          <cell r="U90" t="str">
            <v>NE</v>
          </cell>
          <cell r="V90" t="str">
            <v>NE</v>
          </cell>
          <cell r="W90" t="str">
            <v>NE</v>
          </cell>
          <cell r="X90" t="str">
            <v>NE</v>
          </cell>
          <cell r="Z90" t="str">
            <v>NEVÍM</v>
          </cell>
          <cell r="AA90" t="str">
            <v>Spíše spokojen/a</v>
          </cell>
          <cell r="AB90">
            <v>1</v>
          </cell>
          <cell r="AC90">
            <v>2</v>
          </cell>
          <cell r="AD90">
            <v>0</v>
          </cell>
          <cell r="AE90">
            <v>0</v>
          </cell>
          <cell r="AF90">
            <v>1</v>
          </cell>
          <cell r="AG90">
            <v>1</v>
          </cell>
          <cell r="AH90">
            <v>0</v>
          </cell>
          <cell r="AI90">
            <v>0</v>
          </cell>
          <cell r="AJ90">
            <v>1</v>
          </cell>
          <cell r="AK90">
            <v>0</v>
          </cell>
          <cell r="AM90" t="str">
            <v>Hotel</v>
          </cell>
          <cell r="AP90" t="str">
            <v>ŽENA</v>
          </cell>
          <cell r="AQ90" t="str">
            <v>VOŠ + VŠ</v>
          </cell>
          <cell r="AR90" t="str">
            <v>65 let a více</v>
          </cell>
        </row>
        <row r="91">
          <cell r="B91" t="str">
            <v>Olomoucko</v>
          </cell>
          <cell r="E91" t="str">
            <v>2 dny</v>
          </cell>
          <cell r="G91" t="str">
            <v>Autem</v>
          </cell>
          <cell r="I91" t="str">
            <v>Nabídka katalogu CK</v>
          </cell>
          <cell r="K91" t="str">
            <v>S přáteli</v>
          </cell>
          <cell r="L91" t="str">
            <v>Služební cesta</v>
          </cell>
          <cell r="M91" t="str">
            <v>Poprvé</v>
          </cell>
          <cell r="O91" t="str">
            <v>ANO</v>
          </cell>
          <cell r="P91" t="str">
            <v>ANO</v>
          </cell>
          <cell r="Q91" t="str">
            <v>NE</v>
          </cell>
          <cell r="R91" t="str">
            <v>NE</v>
          </cell>
          <cell r="S91" t="str">
            <v>NE</v>
          </cell>
          <cell r="T91" t="str">
            <v>NE</v>
          </cell>
          <cell r="U91" t="str">
            <v>NE</v>
          </cell>
          <cell r="V91" t="str">
            <v>NE</v>
          </cell>
          <cell r="W91" t="str">
            <v>NE</v>
          </cell>
          <cell r="X91" t="str">
            <v>NE</v>
          </cell>
          <cell r="Z91" t="str">
            <v>NEVÍM</v>
          </cell>
          <cell r="AA91" t="str">
            <v>Velmi spokojen/a</v>
          </cell>
          <cell r="AB91">
            <v>1</v>
          </cell>
          <cell r="AC91">
            <v>2</v>
          </cell>
          <cell r="AD91">
            <v>3</v>
          </cell>
          <cell r="AE91">
            <v>1</v>
          </cell>
          <cell r="AF91">
            <v>0</v>
          </cell>
          <cell r="AG91">
            <v>1</v>
          </cell>
          <cell r="AH91">
            <v>1</v>
          </cell>
          <cell r="AI91">
            <v>1</v>
          </cell>
          <cell r="AJ91">
            <v>1</v>
          </cell>
          <cell r="AK91">
            <v>0</v>
          </cell>
          <cell r="AM91" t="str">
            <v>Hotel</v>
          </cell>
          <cell r="AP91" t="str">
            <v>ŽENA</v>
          </cell>
          <cell r="AQ91" t="str">
            <v>VOŠ + VŠ</v>
          </cell>
          <cell r="AR91" t="str">
            <v>35 - 49 let</v>
          </cell>
        </row>
        <row r="92">
          <cell r="B92" t="str">
            <v>Stát</v>
          </cell>
          <cell r="D92" t="str">
            <v>Slovensko</v>
          </cell>
          <cell r="E92" t="str">
            <v>Více dnů</v>
          </cell>
          <cell r="G92" t="str">
            <v>Autem</v>
          </cell>
          <cell r="I92" t="str">
            <v>Doporučení přátel, blízkých</v>
          </cell>
          <cell r="K92" t="str">
            <v>S partnerem</v>
          </cell>
          <cell r="L92" t="str">
            <v>Relaxace</v>
          </cell>
          <cell r="M92" t="str">
            <v>Podruhé</v>
          </cell>
          <cell r="O92" t="str">
            <v>ANO</v>
          </cell>
          <cell r="P92" t="str">
            <v>ANO</v>
          </cell>
          <cell r="Q92" t="str">
            <v>ANO</v>
          </cell>
          <cell r="R92" t="str">
            <v>ANO</v>
          </cell>
          <cell r="S92" t="str">
            <v>ANO</v>
          </cell>
          <cell r="T92" t="str">
            <v>NE</v>
          </cell>
          <cell r="U92" t="str">
            <v>ANO</v>
          </cell>
          <cell r="V92" t="str">
            <v>NE</v>
          </cell>
          <cell r="W92" t="str">
            <v>NE</v>
          </cell>
          <cell r="X92" t="str">
            <v>ANO</v>
          </cell>
          <cell r="Z92" t="str">
            <v>ANO</v>
          </cell>
          <cell r="AA92" t="str">
            <v>Velmi spokojen/a</v>
          </cell>
          <cell r="AB92">
            <v>1</v>
          </cell>
          <cell r="AC92">
            <v>1</v>
          </cell>
          <cell r="AD92">
            <v>2</v>
          </cell>
          <cell r="AE92">
            <v>1</v>
          </cell>
          <cell r="AF92">
            <v>3</v>
          </cell>
          <cell r="AG92">
            <v>2</v>
          </cell>
          <cell r="AH92">
            <v>2</v>
          </cell>
          <cell r="AI92">
            <v>1</v>
          </cell>
          <cell r="AJ92">
            <v>1</v>
          </cell>
          <cell r="AK92">
            <v>2</v>
          </cell>
          <cell r="AM92" t="str">
            <v>U známých</v>
          </cell>
          <cell r="AP92" t="str">
            <v>MUŽ</v>
          </cell>
          <cell r="AQ92" t="str">
            <v>VYUČEN/A</v>
          </cell>
          <cell r="AR92" t="str">
            <v>26 - 34 let</v>
          </cell>
        </row>
        <row r="93">
          <cell r="B93" t="str">
            <v>Olomoucko</v>
          </cell>
          <cell r="E93" t="str">
            <v>2 dny</v>
          </cell>
          <cell r="G93" t="str">
            <v>Autem</v>
          </cell>
          <cell r="I93" t="str">
            <v>Nabídka katalogu CK</v>
          </cell>
          <cell r="K93" t="str">
            <v>S přáteli</v>
          </cell>
          <cell r="L93" t="str">
            <v>Služební cesta</v>
          </cell>
          <cell r="M93" t="str">
            <v>Poprvé</v>
          </cell>
          <cell r="O93" t="str">
            <v>ANO</v>
          </cell>
          <cell r="P93" t="str">
            <v>ANO</v>
          </cell>
          <cell r="Q93" t="str">
            <v>NE</v>
          </cell>
          <cell r="R93" t="str">
            <v>NE</v>
          </cell>
          <cell r="S93" t="str">
            <v>NE</v>
          </cell>
          <cell r="T93" t="str">
            <v>NE</v>
          </cell>
          <cell r="U93" t="str">
            <v>NE</v>
          </cell>
          <cell r="V93" t="str">
            <v>NE</v>
          </cell>
          <cell r="W93" t="str">
            <v>NE</v>
          </cell>
          <cell r="X93" t="str">
            <v>NE</v>
          </cell>
          <cell r="Z93" t="str">
            <v>NEVÍM</v>
          </cell>
          <cell r="AA93" t="str">
            <v>Velmi spokojen/a</v>
          </cell>
          <cell r="AB93">
            <v>1</v>
          </cell>
          <cell r="AC93">
            <v>2</v>
          </cell>
          <cell r="AD93">
            <v>3</v>
          </cell>
          <cell r="AE93">
            <v>1</v>
          </cell>
          <cell r="AF93">
            <v>0</v>
          </cell>
          <cell r="AG93">
            <v>1</v>
          </cell>
          <cell r="AH93">
            <v>1</v>
          </cell>
          <cell r="AI93">
            <v>0</v>
          </cell>
          <cell r="AJ93">
            <v>1</v>
          </cell>
          <cell r="AK93">
            <v>0</v>
          </cell>
          <cell r="AM93" t="str">
            <v>Hotel</v>
          </cell>
          <cell r="AP93" t="str">
            <v>MUŽ</v>
          </cell>
          <cell r="AQ93" t="str">
            <v>VOŠ + VŠ</v>
          </cell>
          <cell r="AR93" t="str">
            <v>35 - 49 let</v>
          </cell>
        </row>
        <row r="94">
          <cell r="B94" t="str">
            <v>Jiný kraj</v>
          </cell>
          <cell r="C94" t="str">
            <v>Praha</v>
          </cell>
          <cell r="E94" t="str">
            <v>1 den</v>
          </cell>
          <cell r="G94" t="str">
            <v>Autem</v>
          </cell>
          <cell r="I94" t="str">
            <v>Jiné</v>
          </cell>
          <cell r="K94" t="str">
            <v>S rodinou</v>
          </cell>
          <cell r="L94" t="str">
            <v>Relaxace</v>
          </cell>
          <cell r="M94" t="str">
            <v>Poprvé</v>
          </cell>
          <cell r="O94" t="str">
            <v>ANO</v>
          </cell>
          <cell r="P94" t="str">
            <v>ANO</v>
          </cell>
          <cell r="Q94" t="str">
            <v>NE</v>
          </cell>
          <cell r="R94" t="str">
            <v>NE</v>
          </cell>
          <cell r="S94" t="str">
            <v>NE</v>
          </cell>
          <cell r="T94" t="str">
            <v>NE</v>
          </cell>
          <cell r="U94" t="str">
            <v>NE</v>
          </cell>
          <cell r="V94" t="str">
            <v>NE</v>
          </cell>
          <cell r="W94" t="str">
            <v>NE</v>
          </cell>
          <cell r="X94" t="str">
            <v>NE</v>
          </cell>
          <cell r="Z94" t="str">
            <v>NEVÍM</v>
          </cell>
          <cell r="AA94" t="str">
            <v>Spíše spokojen/a</v>
          </cell>
          <cell r="AB94">
            <v>0</v>
          </cell>
          <cell r="AC94">
            <v>0</v>
          </cell>
          <cell r="AD94">
            <v>3</v>
          </cell>
          <cell r="AE94">
            <v>0</v>
          </cell>
          <cell r="AF94">
            <v>0</v>
          </cell>
          <cell r="AG94">
            <v>0</v>
          </cell>
          <cell r="AH94">
            <v>3</v>
          </cell>
          <cell r="AI94">
            <v>0</v>
          </cell>
          <cell r="AJ94">
            <v>0</v>
          </cell>
          <cell r="AK94">
            <v>0</v>
          </cell>
          <cell r="AM94" t="str">
            <v>Nejsem ubytován/a</v>
          </cell>
          <cell r="AP94" t="str">
            <v>ŽENA</v>
          </cell>
          <cell r="AQ94" t="str">
            <v>VOŠ + VŠ</v>
          </cell>
          <cell r="AR94" t="str">
            <v>26 - 34 let</v>
          </cell>
        </row>
        <row r="95">
          <cell r="B95" t="str">
            <v>Jiný kraj</v>
          </cell>
          <cell r="C95" t="str">
            <v>Jihomoravský</v>
          </cell>
          <cell r="E95" t="str">
            <v>1 den</v>
          </cell>
          <cell r="G95" t="str">
            <v>Autobusem</v>
          </cell>
          <cell r="I95" t="str">
            <v>Doporučení přátel, blízkých</v>
          </cell>
          <cell r="K95" t="str">
            <v>Sama</v>
          </cell>
          <cell r="L95" t="str">
            <v>Relaxace</v>
          </cell>
          <cell r="M95" t="str">
            <v>Poprvé</v>
          </cell>
          <cell r="O95" t="str">
            <v>NE</v>
          </cell>
          <cell r="P95" t="str">
            <v>NE</v>
          </cell>
          <cell r="Q95" t="str">
            <v>NE</v>
          </cell>
          <cell r="R95" t="str">
            <v>NE</v>
          </cell>
          <cell r="S95" t="str">
            <v>NE</v>
          </cell>
          <cell r="T95" t="str">
            <v>NE</v>
          </cell>
          <cell r="U95" t="str">
            <v>NE</v>
          </cell>
          <cell r="V95" t="str">
            <v>NE</v>
          </cell>
          <cell r="W95" t="str">
            <v>NE</v>
          </cell>
          <cell r="X95" t="str">
            <v>ANO</v>
          </cell>
          <cell r="Z95" t="str">
            <v>ANO</v>
          </cell>
          <cell r="AA95" t="str">
            <v>Spíše spokojen/a</v>
          </cell>
          <cell r="AB95">
            <v>2</v>
          </cell>
          <cell r="AC95">
            <v>1</v>
          </cell>
          <cell r="AD95">
            <v>2</v>
          </cell>
          <cell r="AE95">
            <v>1</v>
          </cell>
          <cell r="AF95">
            <v>3</v>
          </cell>
          <cell r="AG95">
            <v>2</v>
          </cell>
          <cell r="AH95">
            <v>1</v>
          </cell>
          <cell r="AI95">
            <v>3</v>
          </cell>
          <cell r="AJ95">
            <v>2</v>
          </cell>
          <cell r="AK95">
            <v>2</v>
          </cell>
          <cell r="AM95" t="str">
            <v>Nejsem ubytován/a</v>
          </cell>
          <cell r="AP95" t="str">
            <v>ŽENA</v>
          </cell>
          <cell r="AQ95" t="str">
            <v>VOŠ + VŠ</v>
          </cell>
          <cell r="AR95" t="str">
            <v>Do 25 let</v>
          </cell>
        </row>
        <row r="96">
          <cell r="B96" t="str">
            <v>Olomoucký kraj</v>
          </cell>
          <cell r="E96" t="str">
            <v>1 den</v>
          </cell>
          <cell r="G96" t="str">
            <v>Vlakem</v>
          </cell>
          <cell r="I96" t="str">
            <v>Mediální reklama</v>
          </cell>
          <cell r="K96" t="str">
            <v>S přáteli</v>
          </cell>
          <cell r="L96" t="str">
            <v>Návštěva kulturní akce</v>
          </cell>
          <cell r="M96" t="str">
            <v>Jsem tu po několikáté</v>
          </cell>
          <cell r="O96" t="str">
            <v>NE</v>
          </cell>
          <cell r="P96" t="str">
            <v>NE</v>
          </cell>
          <cell r="Q96" t="str">
            <v>NE</v>
          </cell>
          <cell r="R96" t="str">
            <v>NE</v>
          </cell>
          <cell r="S96" t="str">
            <v>NE</v>
          </cell>
          <cell r="T96" t="str">
            <v>NE</v>
          </cell>
          <cell r="U96" t="str">
            <v>NE</v>
          </cell>
          <cell r="V96" t="str">
            <v>NE</v>
          </cell>
          <cell r="W96" t="str">
            <v>NE</v>
          </cell>
          <cell r="X96" t="str">
            <v>NE</v>
          </cell>
          <cell r="Z96" t="str">
            <v>ANO</v>
          </cell>
          <cell r="AA96" t="str">
            <v>Velmi spokojen/a</v>
          </cell>
          <cell r="AB96">
            <v>0</v>
          </cell>
          <cell r="AC96">
            <v>0</v>
          </cell>
          <cell r="AD96">
            <v>0</v>
          </cell>
          <cell r="AE96">
            <v>0</v>
          </cell>
          <cell r="AF96">
            <v>0</v>
          </cell>
          <cell r="AG96">
            <v>0</v>
          </cell>
          <cell r="AH96">
            <v>0</v>
          </cell>
          <cell r="AI96">
            <v>0</v>
          </cell>
          <cell r="AJ96">
            <v>0</v>
          </cell>
          <cell r="AK96">
            <v>0</v>
          </cell>
          <cell r="AM96" t="str">
            <v>Nejsem ubytován/a</v>
          </cell>
          <cell r="AP96" t="str">
            <v>ŽENA</v>
          </cell>
          <cell r="AQ96" t="str">
            <v>VYUČEN/A</v>
          </cell>
          <cell r="AR96" t="str">
            <v>65 let a více</v>
          </cell>
        </row>
        <row r="97">
          <cell r="B97" t="str">
            <v>Olomoucký kraj</v>
          </cell>
          <cell r="E97" t="str">
            <v>Více dnů</v>
          </cell>
          <cell r="G97" t="str">
            <v>Autem</v>
          </cell>
          <cell r="I97" t="str">
            <v>Doporučení přátel, blízkých</v>
          </cell>
          <cell r="K97" t="str">
            <v>S rodinou</v>
          </cell>
          <cell r="L97" t="str">
            <v>Návštěva kulturní akce</v>
          </cell>
          <cell r="M97" t="str">
            <v>Jsem tu po několikáté</v>
          </cell>
          <cell r="O97" t="str">
            <v>ANO</v>
          </cell>
          <cell r="P97" t="str">
            <v>NE</v>
          </cell>
          <cell r="Q97" t="str">
            <v>NE</v>
          </cell>
          <cell r="R97" t="str">
            <v>NE</v>
          </cell>
          <cell r="S97" t="str">
            <v>NE</v>
          </cell>
          <cell r="T97" t="str">
            <v>NE</v>
          </cell>
          <cell r="U97" t="str">
            <v>NE</v>
          </cell>
          <cell r="V97" t="str">
            <v>NE</v>
          </cell>
          <cell r="W97" t="str">
            <v>NE</v>
          </cell>
          <cell r="X97" t="str">
            <v>NE</v>
          </cell>
          <cell r="Z97" t="str">
            <v>ANO</v>
          </cell>
          <cell r="AA97" t="str">
            <v>Spíše spokojen/a</v>
          </cell>
          <cell r="AB97">
            <v>0</v>
          </cell>
          <cell r="AC97">
            <v>2</v>
          </cell>
          <cell r="AD97">
            <v>3</v>
          </cell>
          <cell r="AE97">
            <v>3</v>
          </cell>
          <cell r="AF97">
            <v>0</v>
          </cell>
          <cell r="AG97">
            <v>0</v>
          </cell>
          <cell r="AH97">
            <v>0</v>
          </cell>
          <cell r="AI97">
            <v>0</v>
          </cell>
          <cell r="AJ97">
            <v>2</v>
          </cell>
          <cell r="AK97">
            <v>2</v>
          </cell>
          <cell r="AM97" t="str">
            <v>U známých</v>
          </cell>
          <cell r="AP97" t="str">
            <v>ŽENA</v>
          </cell>
          <cell r="AQ97" t="str">
            <v>VOŠ + VŠ</v>
          </cell>
          <cell r="AR97" t="str">
            <v>35 - 49 let</v>
          </cell>
        </row>
        <row r="98">
          <cell r="B98" t="str">
            <v>Jiný kraj</v>
          </cell>
          <cell r="C98" t="str">
            <v>Praha</v>
          </cell>
          <cell r="E98" t="str">
            <v>1 den</v>
          </cell>
          <cell r="G98" t="str">
            <v>Vlakem</v>
          </cell>
          <cell r="I98" t="str">
            <v>Doporučení přátel, blízkých</v>
          </cell>
          <cell r="K98" t="str">
            <v>S přáteli</v>
          </cell>
          <cell r="L98" t="str">
            <v>Poznání</v>
          </cell>
          <cell r="M98" t="str">
            <v>Poprvé</v>
          </cell>
          <cell r="O98" t="str">
            <v>ANO</v>
          </cell>
          <cell r="P98" t="str">
            <v>ANO</v>
          </cell>
          <cell r="Q98" t="str">
            <v>NE</v>
          </cell>
          <cell r="R98" t="str">
            <v>ANO</v>
          </cell>
          <cell r="S98" t="str">
            <v>NE</v>
          </cell>
          <cell r="T98" t="str">
            <v>ANO</v>
          </cell>
          <cell r="U98" t="str">
            <v>NE</v>
          </cell>
          <cell r="V98" t="str">
            <v>NE</v>
          </cell>
          <cell r="W98" t="str">
            <v>ANO</v>
          </cell>
          <cell r="X98" t="str">
            <v>NE</v>
          </cell>
          <cell r="Z98" t="str">
            <v>ANO</v>
          </cell>
          <cell r="AA98" t="str">
            <v>Spíše spokojen/a</v>
          </cell>
          <cell r="AB98">
            <v>0</v>
          </cell>
          <cell r="AC98">
            <v>3</v>
          </cell>
          <cell r="AD98">
            <v>3</v>
          </cell>
          <cell r="AE98">
            <v>0</v>
          </cell>
          <cell r="AF98">
            <v>0</v>
          </cell>
          <cell r="AG98">
            <v>0</v>
          </cell>
          <cell r="AH98">
            <v>2</v>
          </cell>
          <cell r="AI98">
            <v>1</v>
          </cell>
          <cell r="AJ98">
            <v>1</v>
          </cell>
          <cell r="AK98">
            <v>0</v>
          </cell>
          <cell r="AM98" t="str">
            <v>Nejsem ubytován/a</v>
          </cell>
          <cell r="AP98" t="str">
            <v>MUŽ</v>
          </cell>
          <cell r="AQ98" t="str">
            <v>SŠ s maturitou</v>
          </cell>
          <cell r="AR98" t="str">
            <v>Do 25 let</v>
          </cell>
        </row>
        <row r="99">
          <cell r="B99" t="str">
            <v>Jiný kraj</v>
          </cell>
          <cell r="C99" t="str">
            <v>Jihočeský</v>
          </cell>
          <cell r="E99" t="str">
            <v>Více dnů</v>
          </cell>
          <cell r="G99" t="str">
            <v>Autem</v>
          </cell>
          <cell r="I99" t="str">
            <v>Doporučení přátel, blízkých</v>
          </cell>
          <cell r="K99" t="str">
            <v>Sama</v>
          </cell>
          <cell r="L99" t="str">
            <v>Poznání</v>
          </cell>
          <cell r="M99" t="str">
            <v>Potřetí</v>
          </cell>
          <cell r="O99" t="str">
            <v>ANO</v>
          </cell>
          <cell r="P99" t="str">
            <v>NE</v>
          </cell>
          <cell r="Q99" t="str">
            <v>NE</v>
          </cell>
          <cell r="R99" t="str">
            <v>NE</v>
          </cell>
          <cell r="S99" t="str">
            <v>ANO</v>
          </cell>
          <cell r="T99" t="str">
            <v>NE</v>
          </cell>
          <cell r="U99" t="str">
            <v>NE</v>
          </cell>
          <cell r="V99" t="str">
            <v>ANO</v>
          </cell>
          <cell r="W99" t="str">
            <v>ANO</v>
          </cell>
          <cell r="X99" t="str">
            <v>ANO</v>
          </cell>
          <cell r="Z99" t="str">
            <v>ANO</v>
          </cell>
          <cell r="AA99" t="str">
            <v>Velmi spokojen/a</v>
          </cell>
          <cell r="AB99">
            <v>1</v>
          </cell>
          <cell r="AC99">
            <v>1</v>
          </cell>
          <cell r="AD99">
            <v>1</v>
          </cell>
          <cell r="AE99">
            <v>1</v>
          </cell>
          <cell r="AF99">
            <v>1</v>
          </cell>
          <cell r="AG99">
            <v>1</v>
          </cell>
          <cell r="AH99">
            <v>1</v>
          </cell>
          <cell r="AI99">
            <v>1</v>
          </cell>
          <cell r="AJ99">
            <v>1</v>
          </cell>
          <cell r="AK99">
            <v>1</v>
          </cell>
          <cell r="AM99" t="str">
            <v>U známých</v>
          </cell>
          <cell r="AP99" t="str">
            <v>MUŽ</v>
          </cell>
          <cell r="AQ99" t="str">
            <v>VYUČEN/A</v>
          </cell>
          <cell r="AR99" t="str">
            <v>50 - 65 let</v>
          </cell>
        </row>
        <row r="100">
          <cell r="B100" t="str">
            <v>Jiný kraj</v>
          </cell>
          <cell r="C100" t="str">
            <v>Karlovarský</v>
          </cell>
          <cell r="E100" t="str">
            <v>Více dnů</v>
          </cell>
          <cell r="G100" t="str">
            <v>Vlakem</v>
          </cell>
          <cell r="I100" t="str">
            <v>Mediální reklama</v>
          </cell>
          <cell r="K100" t="str">
            <v>S rodinou</v>
          </cell>
          <cell r="L100" t="str">
            <v>Návštěva kulturní akce</v>
          </cell>
          <cell r="M100" t="str">
            <v>Poprvé</v>
          </cell>
          <cell r="O100" t="str">
            <v>NE</v>
          </cell>
          <cell r="P100" t="str">
            <v>NE</v>
          </cell>
          <cell r="Q100" t="str">
            <v>NE</v>
          </cell>
          <cell r="R100" t="str">
            <v>ANO</v>
          </cell>
          <cell r="S100" t="str">
            <v>ANO</v>
          </cell>
          <cell r="T100" t="str">
            <v>NE</v>
          </cell>
          <cell r="U100" t="str">
            <v>NE</v>
          </cell>
          <cell r="V100" t="str">
            <v>NE</v>
          </cell>
          <cell r="W100" t="str">
            <v>ANO</v>
          </cell>
          <cell r="X100" t="str">
            <v>NE</v>
          </cell>
          <cell r="Z100" t="str">
            <v>ANO</v>
          </cell>
          <cell r="AA100" t="str">
            <v>Velmi spokojen/a</v>
          </cell>
          <cell r="AB100">
            <v>1</v>
          </cell>
          <cell r="AC100">
            <v>1</v>
          </cell>
          <cell r="AD100">
            <v>1</v>
          </cell>
          <cell r="AE100">
            <v>0</v>
          </cell>
          <cell r="AF100">
            <v>1</v>
          </cell>
          <cell r="AG100">
            <v>1</v>
          </cell>
          <cell r="AH100">
            <v>1</v>
          </cell>
          <cell r="AI100">
            <v>1</v>
          </cell>
          <cell r="AJ100">
            <v>1</v>
          </cell>
          <cell r="AK100">
            <v>1</v>
          </cell>
          <cell r="AM100" t="str">
            <v>Hotel</v>
          </cell>
          <cell r="AP100" t="str">
            <v>ŽENA</v>
          </cell>
          <cell r="AQ100" t="str">
            <v>SŠ s maturitou</v>
          </cell>
          <cell r="AR100" t="str">
            <v>35 - 49 let</v>
          </cell>
        </row>
        <row r="101">
          <cell r="B101" t="str">
            <v>Stát</v>
          </cell>
          <cell r="D101" t="str">
            <v>Slovensko</v>
          </cell>
          <cell r="E101" t="str">
            <v>1 den</v>
          </cell>
          <cell r="G101" t="str">
            <v>Autem</v>
          </cell>
          <cell r="I101" t="str">
            <v>Služební cesta</v>
          </cell>
          <cell r="K101" t="str">
            <v>Sama</v>
          </cell>
          <cell r="L101" t="str">
            <v>Služební cesta</v>
          </cell>
          <cell r="M101" t="str">
            <v>Poprvé</v>
          </cell>
          <cell r="O101" t="str">
            <v>NE</v>
          </cell>
          <cell r="P101" t="str">
            <v>NE</v>
          </cell>
          <cell r="Q101" t="str">
            <v>ANO</v>
          </cell>
          <cell r="R101" t="str">
            <v>NE</v>
          </cell>
          <cell r="S101" t="str">
            <v>NE</v>
          </cell>
          <cell r="T101" t="str">
            <v>NE</v>
          </cell>
          <cell r="U101" t="str">
            <v>NE</v>
          </cell>
          <cell r="V101" t="str">
            <v>NE</v>
          </cell>
          <cell r="W101" t="str">
            <v>NE</v>
          </cell>
          <cell r="X101" t="str">
            <v>NE</v>
          </cell>
          <cell r="Z101" t="str">
            <v>ANO</v>
          </cell>
          <cell r="AA101" t="str">
            <v>Spíše spokojen/a</v>
          </cell>
          <cell r="AB101">
            <v>0</v>
          </cell>
          <cell r="AC101">
            <v>1</v>
          </cell>
          <cell r="AD101">
            <v>1</v>
          </cell>
          <cell r="AE101">
            <v>0</v>
          </cell>
          <cell r="AF101">
            <v>0</v>
          </cell>
          <cell r="AG101">
            <v>0</v>
          </cell>
          <cell r="AH101">
            <v>0</v>
          </cell>
          <cell r="AI101">
            <v>0</v>
          </cell>
          <cell r="AJ101">
            <v>0</v>
          </cell>
          <cell r="AK101">
            <v>0</v>
          </cell>
          <cell r="AM101" t="str">
            <v>Nejsem ubytován/a</v>
          </cell>
          <cell r="AP101" t="str">
            <v>MUŽ</v>
          </cell>
          <cell r="AQ101" t="str">
            <v>VOŠ + VŠ</v>
          </cell>
          <cell r="AR101" t="str">
            <v>26 - 34 let</v>
          </cell>
        </row>
        <row r="102">
          <cell r="B102" t="str">
            <v>Jiný kraj</v>
          </cell>
          <cell r="C102" t="str">
            <v>Královehradecký</v>
          </cell>
          <cell r="E102" t="str">
            <v>2 dny</v>
          </cell>
          <cell r="G102" t="str">
            <v>Vlakem</v>
          </cell>
          <cell r="I102" t="str">
            <v>Nabídka katalogu CK</v>
          </cell>
          <cell r="K102" t="str">
            <v>S přáteli</v>
          </cell>
          <cell r="L102" t="str">
            <v>Poznání</v>
          </cell>
          <cell r="M102" t="str">
            <v>Poprvé</v>
          </cell>
          <cell r="O102" t="str">
            <v>ANO</v>
          </cell>
          <cell r="P102" t="str">
            <v>ANO</v>
          </cell>
          <cell r="Q102" t="str">
            <v>NE</v>
          </cell>
          <cell r="R102" t="str">
            <v>NE</v>
          </cell>
          <cell r="S102" t="str">
            <v>ANO</v>
          </cell>
          <cell r="T102" t="str">
            <v>NE</v>
          </cell>
          <cell r="U102" t="str">
            <v>NE</v>
          </cell>
          <cell r="V102" t="str">
            <v>ANO</v>
          </cell>
          <cell r="W102" t="str">
            <v>NE</v>
          </cell>
          <cell r="X102" t="str">
            <v>NE</v>
          </cell>
          <cell r="Z102" t="str">
            <v>ANO</v>
          </cell>
          <cell r="AA102" t="str">
            <v>Velmi spokojen/a</v>
          </cell>
          <cell r="AB102">
            <v>1</v>
          </cell>
          <cell r="AC102">
            <v>1</v>
          </cell>
          <cell r="AD102">
            <v>2</v>
          </cell>
          <cell r="AE102">
            <v>2</v>
          </cell>
          <cell r="AF102">
            <v>3</v>
          </cell>
          <cell r="AG102">
            <v>2</v>
          </cell>
          <cell r="AH102">
            <v>2</v>
          </cell>
          <cell r="AI102">
            <v>2</v>
          </cell>
          <cell r="AJ102">
            <v>2</v>
          </cell>
          <cell r="AK102">
            <v>2</v>
          </cell>
          <cell r="AM102" t="str">
            <v>Penzion</v>
          </cell>
          <cell r="AP102" t="str">
            <v>ŽENA</v>
          </cell>
          <cell r="AQ102" t="str">
            <v>SŠ s maturitou</v>
          </cell>
          <cell r="AR102" t="str">
            <v>50 - 65 let</v>
          </cell>
        </row>
        <row r="103">
          <cell r="B103" t="str">
            <v>Jiný kraj</v>
          </cell>
          <cell r="C103" t="str">
            <v>Liberecký</v>
          </cell>
          <cell r="E103" t="str">
            <v>Více dnů</v>
          </cell>
          <cell r="G103" t="str">
            <v>Autem</v>
          </cell>
          <cell r="I103" t="str">
            <v>Propagační materiály</v>
          </cell>
          <cell r="K103" t="str">
            <v>S přáteli</v>
          </cell>
          <cell r="L103" t="str">
            <v>Relaxace</v>
          </cell>
          <cell r="M103" t="str">
            <v>Poprvé</v>
          </cell>
          <cell r="O103" t="str">
            <v>ANO</v>
          </cell>
          <cell r="P103" t="str">
            <v>ANO</v>
          </cell>
          <cell r="Q103" t="str">
            <v>NE</v>
          </cell>
          <cell r="R103" t="str">
            <v>NE</v>
          </cell>
          <cell r="S103" t="str">
            <v>NE</v>
          </cell>
          <cell r="T103" t="str">
            <v>ANO</v>
          </cell>
          <cell r="U103" t="str">
            <v>ANO</v>
          </cell>
          <cell r="V103" t="str">
            <v>ANO</v>
          </cell>
          <cell r="W103" t="str">
            <v>NE</v>
          </cell>
          <cell r="X103" t="str">
            <v>NE</v>
          </cell>
          <cell r="Z103" t="str">
            <v>ANO</v>
          </cell>
          <cell r="AA103" t="str">
            <v>Spíše spokojen/a</v>
          </cell>
          <cell r="AB103">
            <v>3</v>
          </cell>
          <cell r="AC103">
            <v>4</v>
          </cell>
          <cell r="AD103">
            <v>5</v>
          </cell>
          <cell r="AE103">
            <v>1</v>
          </cell>
          <cell r="AF103">
            <v>3</v>
          </cell>
          <cell r="AG103">
            <v>1</v>
          </cell>
          <cell r="AH103">
            <v>2</v>
          </cell>
          <cell r="AI103">
            <v>0</v>
          </cell>
          <cell r="AJ103">
            <v>2</v>
          </cell>
          <cell r="AK103">
            <v>0</v>
          </cell>
          <cell r="AM103" t="str">
            <v>Hotel</v>
          </cell>
          <cell r="AP103" t="str">
            <v>ŽENA</v>
          </cell>
          <cell r="AQ103" t="str">
            <v>SŠ s maturitou</v>
          </cell>
          <cell r="AR103" t="str">
            <v>26 - 34 let</v>
          </cell>
        </row>
        <row r="104">
          <cell r="B104" t="str">
            <v>Jiný kraj</v>
          </cell>
          <cell r="C104" t="str">
            <v>Praha</v>
          </cell>
          <cell r="E104" t="str">
            <v>1 den</v>
          </cell>
          <cell r="G104" t="str">
            <v>Vlakem</v>
          </cell>
          <cell r="I104" t="str">
            <v>Služební cesta</v>
          </cell>
          <cell r="K104" t="str">
            <v>S kolegy</v>
          </cell>
          <cell r="L104" t="str">
            <v>Služební cesta</v>
          </cell>
          <cell r="M104" t="str">
            <v>Poprvé</v>
          </cell>
          <cell r="O104" t="str">
            <v>ANO</v>
          </cell>
          <cell r="P104" t="str">
            <v>ANO</v>
          </cell>
          <cell r="Q104" t="str">
            <v>NE</v>
          </cell>
          <cell r="R104" t="str">
            <v>NE</v>
          </cell>
          <cell r="S104" t="str">
            <v>NE</v>
          </cell>
          <cell r="T104" t="str">
            <v>NE</v>
          </cell>
          <cell r="U104" t="str">
            <v>NE</v>
          </cell>
          <cell r="V104" t="str">
            <v>NE</v>
          </cell>
          <cell r="W104" t="str">
            <v>NE</v>
          </cell>
          <cell r="X104" t="str">
            <v>NE</v>
          </cell>
          <cell r="Z104" t="str">
            <v>NEVÍM</v>
          </cell>
          <cell r="AA104" t="str">
            <v>Spíše spokojen/a</v>
          </cell>
          <cell r="AB104">
            <v>1</v>
          </cell>
          <cell r="AC104">
            <v>0</v>
          </cell>
          <cell r="AD104">
            <v>0</v>
          </cell>
          <cell r="AE104">
            <v>1</v>
          </cell>
          <cell r="AF104">
            <v>0</v>
          </cell>
          <cell r="AG104">
            <v>0</v>
          </cell>
          <cell r="AH104">
            <v>1</v>
          </cell>
          <cell r="AI104">
            <v>1</v>
          </cell>
          <cell r="AJ104">
            <v>1</v>
          </cell>
          <cell r="AK104">
            <v>0</v>
          </cell>
          <cell r="AM104" t="str">
            <v>Nejsem ubytován/a</v>
          </cell>
          <cell r="AP104" t="str">
            <v>MUŽ</v>
          </cell>
          <cell r="AQ104" t="str">
            <v>VOŠ + VŠ</v>
          </cell>
          <cell r="AR104" t="str">
            <v>35 - 49 let</v>
          </cell>
        </row>
        <row r="105">
          <cell r="B105" t="str">
            <v>Jiný kraj</v>
          </cell>
          <cell r="C105" t="str">
            <v>Praha</v>
          </cell>
          <cell r="E105" t="str">
            <v>1 den</v>
          </cell>
          <cell r="G105" t="str">
            <v>Vlakem</v>
          </cell>
          <cell r="I105" t="str">
            <v>Služební cesta</v>
          </cell>
          <cell r="K105" t="str">
            <v>S kolegy</v>
          </cell>
          <cell r="L105" t="str">
            <v>Služební cesta</v>
          </cell>
          <cell r="M105" t="str">
            <v>Poprvé</v>
          </cell>
          <cell r="O105" t="str">
            <v>ANO</v>
          </cell>
          <cell r="P105" t="str">
            <v>ANO</v>
          </cell>
          <cell r="Q105" t="str">
            <v>NE</v>
          </cell>
          <cell r="R105" t="str">
            <v>NE</v>
          </cell>
          <cell r="S105" t="str">
            <v>NE</v>
          </cell>
          <cell r="T105" t="str">
            <v>NE</v>
          </cell>
          <cell r="U105" t="str">
            <v>NE</v>
          </cell>
          <cell r="V105" t="str">
            <v>NE</v>
          </cell>
          <cell r="W105" t="str">
            <v>NE</v>
          </cell>
          <cell r="X105" t="str">
            <v>NE</v>
          </cell>
          <cell r="Z105" t="str">
            <v>NEVÍM</v>
          </cell>
          <cell r="AA105" t="str">
            <v>Spíše spokojen/a</v>
          </cell>
          <cell r="AB105">
            <v>1</v>
          </cell>
          <cell r="AC105">
            <v>0</v>
          </cell>
          <cell r="AD105">
            <v>0</v>
          </cell>
          <cell r="AE105">
            <v>1</v>
          </cell>
          <cell r="AF105">
            <v>0</v>
          </cell>
          <cell r="AG105">
            <v>0</v>
          </cell>
          <cell r="AH105">
            <v>1</v>
          </cell>
          <cell r="AI105">
            <v>1</v>
          </cell>
          <cell r="AJ105">
            <v>1</v>
          </cell>
          <cell r="AK105">
            <v>0</v>
          </cell>
          <cell r="AM105" t="str">
            <v>Nejsem ubytován/a</v>
          </cell>
          <cell r="AP105" t="str">
            <v>ŽENA</v>
          </cell>
          <cell r="AQ105" t="str">
            <v>VOŠ + VŠ</v>
          </cell>
          <cell r="AR105" t="str">
            <v>35 - 49 let</v>
          </cell>
        </row>
        <row r="106">
          <cell r="B106" t="str">
            <v>Olomoucký kraj</v>
          </cell>
          <cell r="E106" t="str">
            <v>1 den</v>
          </cell>
          <cell r="G106" t="str">
            <v>Vlakem</v>
          </cell>
          <cell r="I106" t="str">
            <v>Dobrá předchozí zkušenost</v>
          </cell>
          <cell r="K106" t="str">
            <v>S partnerem</v>
          </cell>
          <cell r="L106" t="str">
            <v>Poznání</v>
          </cell>
          <cell r="M106" t="str">
            <v>Podruhé</v>
          </cell>
          <cell r="O106" t="str">
            <v>ANO</v>
          </cell>
          <cell r="P106" t="str">
            <v>ANO</v>
          </cell>
          <cell r="Q106" t="str">
            <v>NE</v>
          </cell>
          <cell r="R106" t="str">
            <v>NE</v>
          </cell>
          <cell r="S106" t="str">
            <v>NE</v>
          </cell>
          <cell r="T106" t="str">
            <v>NE</v>
          </cell>
          <cell r="U106" t="str">
            <v>ANO</v>
          </cell>
          <cell r="V106" t="str">
            <v>NE</v>
          </cell>
          <cell r="W106" t="str">
            <v>NE</v>
          </cell>
          <cell r="X106" t="str">
            <v>NE</v>
          </cell>
          <cell r="Z106" t="str">
            <v>ANO</v>
          </cell>
          <cell r="AA106" t="str">
            <v>Velmi spokojen/a</v>
          </cell>
          <cell r="AB106">
            <v>1</v>
          </cell>
          <cell r="AC106">
            <v>0</v>
          </cell>
          <cell r="AD106">
            <v>0</v>
          </cell>
          <cell r="AE106">
            <v>1</v>
          </cell>
          <cell r="AF106">
            <v>0</v>
          </cell>
          <cell r="AG106">
            <v>1</v>
          </cell>
          <cell r="AH106">
            <v>1</v>
          </cell>
          <cell r="AI106">
            <v>1</v>
          </cell>
          <cell r="AJ106">
            <v>1</v>
          </cell>
          <cell r="AK106">
            <v>0</v>
          </cell>
          <cell r="AM106" t="str">
            <v>Nejsem ubytován/a</v>
          </cell>
          <cell r="AP106" t="str">
            <v>ŽENA</v>
          </cell>
          <cell r="AQ106" t="str">
            <v>VOŠ + VŠ</v>
          </cell>
          <cell r="AR106" t="str">
            <v>35 - 49 let</v>
          </cell>
        </row>
        <row r="107">
          <cell r="B107" t="str">
            <v>Olomoucký kraj</v>
          </cell>
          <cell r="E107" t="str">
            <v>1 den</v>
          </cell>
          <cell r="G107" t="str">
            <v>Vlakem</v>
          </cell>
          <cell r="I107" t="str">
            <v>Mediální reklama</v>
          </cell>
          <cell r="K107" t="str">
            <v>S přáteli</v>
          </cell>
          <cell r="L107" t="str">
            <v>Poznání</v>
          </cell>
          <cell r="M107" t="str">
            <v>Poprvé</v>
          </cell>
          <cell r="O107" t="str">
            <v>ANO</v>
          </cell>
          <cell r="P107" t="str">
            <v>ANO</v>
          </cell>
          <cell r="Q107" t="str">
            <v>NE</v>
          </cell>
          <cell r="R107" t="str">
            <v>NE</v>
          </cell>
          <cell r="S107" t="str">
            <v>NE</v>
          </cell>
          <cell r="T107" t="str">
            <v>NE</v>
          </cell>
          <cell r="U107" t="str">
            <v>NE</v>
          </cell>
          <cell r="V107" t="str">
            <v>NE</v>
          </cell>
          <cell r="W107" t="str">
            <v>NE</v>
          </cell>
          <cell r="X107" t="str">
            <v>NE</v>
          </cell>
          <cell r="Z107" t="str">
            <v>NEVÍM</v>
          </cell>
          <cell r="AA107" t="str">
            <v>Spíše spokojen/a</v>
          </cell>
          <cell r="AB107">
            <v>1</v>
          </cell>
          <cell r="AC107">
            <v>0</v>
          </cell>
          <cell r="AD107">
            <v>0</v>
          </cell>
          <cell r="AE107">
            <v>1</v>
          </cell>
          <cell r="AF107">
            <v>0</v>
          </cell>
          <cell r="AG107">
            <v>0</v>
          </cell>
          <cell r="AH107">
            <v>1</v>
          </cell>
          <cell r="AI107">
            <v>0</v>
          </cell>
          <cell r="AJ107">
            <v>1</v>
          </cell>
          <cell r="AK107">
            <v>0</v>
          </cell>
          <cell r="AM107" t="str">
            <v>Nejsem ubytován/a</v>
          </cell>
          <cell r="AP107" t="str">
            <v>MUŽ</v>
          </cell>
          <cell r="AQ107" t="str">
            <v>VOŠ + VŠ</v>
          </cell>
          <cell r="AR107" t="str">
            <v>35 - 49 let</v>
          </cell>
        </row>
        <row r="108">
          <cell r="B108" t="str">
            <v>Olomoucký kraj</v>
          </cell>
          <cell r="E108" t="str">
            <v>1 den</v>
          </cell>
          <cell r="G108" t="str">
            <v>Vlakem</v>
          </cell>
          <cell r="I108" t="str">
            <v>Mediální reklama</v>
          </cell>
          <cell r="K108" t="str">
            <v>S přáteli</v>
          </cell>
          <cell r="L108" t="str">
            <v>Poznání</v>
          </cell>
          <cell r="M108" t="str">
            <v>Poprvé</v>
          </cell>
          <cell r="O108" t="str">
            <v>ANO</v>
          </cell>
          <cell r="P108" t="str">
            <v>ANO</v>
          </cell>
          <cell r="Q108" t="str">
            <v>NE</v>
          </cell>
          <cell r="R108" t="str">
            <v>NE</v>
          </cell>
          <cell r="S108" t="str">
            <v>NE</v>
          </cell>
          <cell r="T108" t="str">
            <v>NE</v>
          </cell>
          <cell r="U108" t="str">
            <v>NE</v>
          </cell>
          <cell r="V108" t="str">
            <v>NE</v>
          </cell>
          <cell r="W108" t="str">
            <v>NE</v>
          </cell>
          <cell r="X108" t="str">
            <v>NE</v>
          </cell>
          <cell r="Z108" t="str">
            <v>NEVÍM</v>
          </cell>
          <cell r="AA108" t="str">
            <v>Spíše spokojen/a</v>
          </cell>
          <cell r="AB108">
            <v>1</v>
          </cell>
          <cell r="AC108">
            <v>0</v>
          </cell>
          <cell r="AD108">
            <v>0</v>
          </cell>
          <cell r="AE108">
            <v>1</v>
          </cell>
          <cell r="AF108">
            <v>0</v>
          </cell>
          <cell r="AG108">
            <v>0</v>
          </cell>
          <cell r="AH108">
            <v>1</v>
          </cell>
          <cell r="AI108">
            <v>0</v>
          </cell>
          <cell r="AJ108">
            <v>1</v>
          </cell>
          <cell r="AK108">
            <v>0</v>
          </cell>
          <cell r="AM108" t="str">
            <v>Nejsem ubytován/a</v>
          </cell>
          <cell r="AP108" t="str">
            <v>ŽENA</v>
          </cell>
          <cell r="AQ108" t="str">
            <v>VOŠ + VŠ</v>
          </cell>
          <cell r="AR108" t="str">
            <v>26 - 34 let</v>
          </cell>
        </row>
        <row r="109">
          <cell r="B109" t="str">
            <v>Olomoucký kraj</v>
          </cell>
          <cell r="E109" t="str">
            <v>1 den</v>
          </cell>
          <cell r="G109" t="str">
            <v>Vlakem</v>
          </cell>
          <cell r="I109" t="str">
            <v>Dobrá předchozí zkušenost</v>
          </cell>
          <cell r="K109" t="str">
            <v>S partnerem</v>
          </cell>
          <cell r="L109" t="str">
            <v>Poznání</v>
          </cell>
          <cell r="M109" t="str">
            <v>Podruhé</v>
          </cell>
          <cell r="O109" t="str">
            <v>ANO</v>
          </cell>
          <cell r="P109" t="str">
            <v>ANO</v>
          </cell>
          <cell r="Q109" t="str">
            <v>NE</v>
          </cell>
          <cell r="R109" t="str">
            <v>NE</v>
          </cell>
          <cell r="S109" t="str">
            <v>NE</v>
          </cell>
          <cell r="T109" t="str">
            <v>NE</v>
          </cell>
          <cell r="U109" t="str">
            <v>NE</v>
          </cell>
          <cell r="V109" t="str">
            <v>NE</v>
          </cell>
          <cell r="W109" t="str">
            <v>NE</v>
          </cell>
          <cell r="X109" t="str">
            <v>NE</v>
          </cell>
          <cell r="Z109" t="str">
            <v>ANO</v>
          </cell>
          <cell r="AA109" t="str">
            <v>Velmi spokojen/a</v>
          </cell>
          <cell r="AB109">
            <v>1</v>
          </cell>
          <cell r="AC109">
            <v>0</v>
          </cell>
          <cell r="AD109">
            <v>0</v>
          </cell>
          <cell r="AE109">
            <v>1</v>
          </cell>
          <cell r="AF109">
            <v>0</v>
          </cell>
          <cell r="AG109">
            <v>0</v>
          </cell>
          <cell r="AH109">
            <v>1</v>
          </cell>
          <cell r="AI109">
            <v>1</v>
          </cell>
          <cell r="AJ109">
            <v>1</v>
          </cell>
          <cell r="AK109">
            <v>0</v>
          </cell>
          <cell r="AM109" t="str">
            <v>Nejsem ubytován/a</v>
          </cell>
          <cell r="AP109" t="str">
            <v>MUŽ</v>
          </cell>
          <cell r="AQ109" t="str">
            <v>VOŠ + VŠ</v>
          </cell>
          <cell r="AR109" t="str">
            <v>35 - 49 let</v>
          </cell>
        </row>
        <row r="110">
          <cell r="B110" t="str">
            <v>Olomoucký kraj</v>
          </cell>
          <cell r="E110" t="str">
            <v>1 den</v>
          </cell>
          <cell r="G110" t="str">
            <v>Vlakem</v>
          </cell>
          <cell r="I110" t="str">
            <v>Mediální reklama</v>
          </cell>
          <cell r="K110" t="str">
            <v>S přáteli</v>
          </cell>
          <cell r="L110" t="str">
            <v>Poznání</v>
          </cell>
          <cell r="M110" t="str">
            <v>Poprvé</v>
          </cell>
          <cell r="O110" t="str">
            <v>ANO</v>
          </cell>
          <cell r="P110" t="str">
            <v>ANO</v>
          </cell>
          <cell r="Q110" t="str">
            <v>NE</v>
          </cell>
          <cell r="R110" t="str">
            <v>NE</v>
          </cell>
          <cell r="S110" t="str">
            <v>NE</v>
          </cell>
          <cell r="T110" t="str">
            <v>NE</v>
          </cell>
          <cell r="U110" t="str">
            <v>NE</v>
          </cell>
          <cell r="V110" t="str">
            <v>NE</v>
          </cell>
          <cell r="W110" t="str">
            <v>NE</v>
          </cell>
          <cell r="X110" t="str">
            <v>NE</v>
          </cell>
          <cell r="Z110" t="str">
            <v>NEVÍM</v>
          </cell>
          <cell r="AA110" t="str">
            <v>Spíše spokojen/a</v>
          </cell>
          <cell r="AB110">
            <v>1</v>
          </cell>
          <cell r="AC110">
            <v>0</v>
          </cell>
          <cell r="AD110">
            <v>0</v>
          </cell>
          <cell r="AE110">
            <v>1</v>
          </cell>
          <cell r="AF110">
            <v>0</v>
          </cell>
          <cell r="AG110">
            <v>0</v>
          </cell>
          <cell r="AH110">
            <v>1</v>
          </cell>
          <cell r="AI110">
            <v>0</v>
          </cell>
          <cell r="AJ110">
            <v>1</v>
          </cell>
          <cell r="AK110">
            <v>0</v>
          </cell>
          <cell r="AM110" t="str">
            <v>Nejsem ubytován/a</v>
          </cell>
          <cell r="AP110" t="str">
            <v>ŽENA</v>
          </cell>
          <cell r="AQ110" t="str">
            <v>VOŠ + VŠ</v>
          </cell>
          <cell r="AR110" t="str">
            <v>35 - 49 let</v>
          </cell>
        </row>
        <row r="111">
          <cell r="B111" t="str">
            <v>Olomoucký kraj</v>
          </cell>
          <cell r="E111" t="str">
            <v>1 den</v>
          </cell>
          <cell r="G111" t="str">
            <v>Vlakem</v>
          </cell>
          <cell r="I111" t="str">
            <v>Mediální reklama</v>
          </cell>
          <cell r="K111" t="str">
            <v>S přáteli</v>
          </cell>
          <cell r="L111" t="str">
            <v>Poznání</v>
          </cell>
          <cell r="M111" t="str">
            <v>Poprvé</v>
          </cell>
          <cell r="O111" t="str">
            <v>ANO</v>
          </cell>
          <cell r="P111" t="str">
            <v>ANO</v>
          </cell>
          <cell r="Q111" t="str">
            <v>NE</v>
          </cell>
          <cell r="R111" t="str">
            <v>NE</v>
          </cell>
          <cell r="S111" t="str">
            <v>NE</v>
          </cell>
          <cell r="T111" t="str">
            <v>NE</v>
          </cell>
          <cell r="U111" t="str">
            <v>NE</v>
          </cell>
          <cell r="V111" t="str">
            <v>NE</v>
          </cell>
          <cell r="W111" t="str">
            <v>NE</v>
          </cell>
          <cell r="X111" t="str">
            <v>NE</v>
          </cell>
          <cell r="Z111" t="str">
            <v>NEVÍM</v>
          </cell>
          <cell r="AA111" t="str">
            <v>Spíše spokojen/a</v>
          </cell>
          <cell r="AB111">
            <v>1</v>
          </cell>
          <cell r="AC111">
            <v>0</v>
          </cell>
          <cell r="AD111">
            <v>0</v>
          </cell>
          <cell r="AE111">
            <v>1</v>
          </cell>
          <cell r="AF111">
            <v>0</v>
          </cell>
          <cell r="AG111">
            <v>0</v>
          </cell>
          <cell r="AH111">
            <v>2</v>
          </cell>
          <cell r="AI111">
            <v>0</v>
          </cell>
          <cell r="AJ111">
            <v>1</v>
          </cell>
          <cell r="AK111">
            <v>0</v>
          </cell>
          <cell r="AM111" t="str">
            <v>Nejsem ubytován/a</v>
          </cell>
          <cell r="AP111" t="str">
            <v>MUŽ</v>
          </cell>
          <cell r="AQ111" t="str">
            <v>VOŠ + VŠ</v>
          </cell>
          <cell r="AR111" t="str">
            <v>26 - 34 let</v>
          </cell>
        </row>
        <row r="112">
          <cell r="B112" t="str">
            <v>Olomoucký kraj</v>
          </cell>
          <cell r="E112" t="str">
            <v>1 den</v>
          </cell>
          <cell r="G112" t="str">
            <v>Vlakem</v>
          </cell>
          <cell r="I112" t="str">
            <v>Mediální reklama</v>
          </cell>
          <cell r="K112" t="str">
            <v>S přáteli</v>
          </cell>
          <cell r="L112" t="str">
            <v>Poznání</v>
          </cell>
          <cell r="M112" t="str">
            <v>Poprvé</v>
          </cell>
          <cell r="O112" t="str">
            <v>ANO</v>
          </cell>
          <cell r="P112" t="str">
            <v>ANO</v>
          </cell>
          <cell r="Q112" t="str">
            <v>NE</v>
          </cell>
          <cell r="R112" t="str">
            <v>NE</v>
          </cell>
          <cell r="S112" t="str">
            <v>NE</v>
          </cell>
          <cell r="T112" t="str">
            <v>NE</v>
          </cell>
          <cell r="U112" t="str">
            <v>NE</v>
          </cell>
          <cell r="V112" t="str">
            <v>NE</v>
          </cell>
          <cell r="W112" t="str">
            <v>NE</v>
          </cell>
          <cell r="X112" t="str">
            <v>NE</v>
          </cell>
          <cell r="Z112" t="str">
            <v>NEVÍM</v>
          </cell>
          <cell r="AA112" t="str">
            <v>Spíše spokojen/a</v>
          </cell>
          <cell r="AB112">
            <v>1</v>
          </cell>
          <cell r="AC112">
            <v>0</v>
          </cell>
          <cell r="AD112">
            <v>0</v>
          </cell>
          <cell r="AE112">
            <v>1</v>
          </cell>
          <cell r="AF112">
            <v>0</v>
          </cell>
          <cell r="AG112">
            <v>1</v>
          </cell>
          <cell r="AH112">
            <v>1</v>
          </cell>
          <cell r="AI112">
            <v>0</v>
          </cell>
          <cell r="AJ112">
            <v>1</v>
          </cell>
          <cell r="AK112">
            <v>0</v>
          </cell>
          <cell r="AM112" t="str">
            <v>Nejsem ubytován/a</v>
          </cell>
          <cell r="AP112" t="str">
            <v>MUŽ</v>
          </cell>
          <cell r="AQ112" t="str">
            <v>VOŠ + VŠ</v>
          </cell>
          <cell r="AR112" t="str">
            <v>35 - 49 let</v>
          </cell>
        </row>
        <row r="113">
          <cell r="B113" t="str">
            <v>Jiný kraj</v>
          </cell>
          <cell r="C113" t="str">
            <v>Praha</v>
          </cell>
          <cell r="E113" t="str">
            <v>2 dny</v>
          </cell>
          <cell r="G113" t="str">
            <v>Vlakem</v>
          </cell>
          <cell r="I113" t="str">
            <v>Dobrá předchozí zkušenost</v>
          </cell>
          <cell r="K113" t="str">
            <v>S přáteli</v>
          </cell>
          <cell r="L113" t="str">
            <v>Návštěva kulturní akce</v>
          </cell>
          <cell r="M113" t="str">
            <v>Potřetí</v>
          </cell>
          <cell r="O113" t="str">
            <v>ANO</v>
          </cell>
          <cell r="P113" t="str">
            <v>ANO</v>
          </cell>
          <cell r="Q113" t="str">
            <v>NE</v>
          </cell>
          <cell r="R113" t="str">
            <v>NE</v>
          </cell>
          <cell r="S113" t="str">
            <v>NE</v>
          </cell>
          <cell r="T113" t="str">
            <v>NE</v>
          </cell>
          <cell r="U113" t="str">
            <v>ANO</v>
          </cell>
          <cell r="V113" t="str">
            <v>NE</v>
          </cell>
          <cell r="W113" t="str">
            <v>NE</v>
          </cell>
          <cell r="X113" t="str">
            <v>NE</v>
          </cell>
          <cell r="Z113" t="str">
            <v>ANO</v>
          </cell>
          <cell r="AA113" t="str">
            <v>Velmi spokojen/a</v>
          </cell>
          <cell r="AB113">
            <v>0</v>
          </cell>
          <cell r="AC113">
            <v>0</v>
          </cell>
          <cell r="AD113">
            <v>1</v>
          </cell>
          <cell r="AE113">
            <v>0</v>
          </cell>
          <cell r="AF113">
            <v>1</v>
          </cell>
          <cell r="AG113">
            <v>2</v>
          </cell>
          <cell r="AH113">
            <v>3</v>
          </cell>
          <cell r="AI113">
            <v>2</v>
          </cell>
          <cell r="AJ113">
            <v>1</v>
          </cell>
          <cell r="AK113">
            <v>0</v>
          </cell>
          <cell r="AM113" t="str">
            <v>U známých</v>
          </cell>
          <cell r="AP113" t="str">
            <v>ŽENA</v>
          </cell>
          <cell r="AQ113" t="str">
            <v>SŠ s maturitou</v>
          </cell>
          <cell r="AR113" t="str">
            <v>Do 25 let</v>
          </cell>
        </row>
        <row r="114">
          <cell r="B114" t="str">
            <v>Jiný kraj</v>
          </cell>
          <cell r="C114" t="str">
            <v>Moravskoslezský</v>
          </cell>
          <cell r="E114" t="str">
            <v>Více dnů</v>
          </cell>
          <cell r="G114" t="str">
            <v>Autem</v>
          </cell>
          <cell r="I114" t="str">
            <v>Doporučení přátel, blízkých</v>
          </cell>
          <cell r="K114" t="str">
            <v>S rodinou</v>
          </cell>
          <cell r="L114" t="str">
            <v>Poznání</v>
          </cell>
          <cell r="M114" t="str">
            <v>Jsem tu po několikáté</v>
          </cell>
          <cell r="O114" t="str">
            <v>ANO</v>
          </cell>
          <cell r="P114" t="str">
            <v>ANO</v>
          </cell>
          <cell r="Q114" t="str">
            <v>NE</v>
          </cell>
          <cell r="R114" t="str">
            <v>NE</v>
          </cell>
          <cell r="S114" t="str">
            <v>NE</v>
          </cell>
          <cell r="T114" t="str">
            <v>NE</v>
          </cell>
          <cell r="U114" t="str">
            <v>ANO</v>
          </cell>
          <cell r="V114" t="str">
            <v>ANO</v>
          </cell>
          <cell r="W114" t="str">
            <v>NE</v>
          </cell>
          <cell r="X114" t="str">
            <v>NE</v>
          </cell>
          <cell r="Z114" t="str">
            <v>ANO</v>
          </cell>
          <cell r="AA114" t="str">
            <v>Velmi spokojen/a</v>
          </cell>
          <cell r="AB114">
            <v>0</v>
          </cell>
          <cell r="AC114">
            <v>3</v>
          </cell>
          <cell r="AD114">
            <v>4</v>
          </cell>
          <cell r="AE114">
            <v>3</v>
          </cell>
          <cell r="AF114">
            <v>1</v>
          </cell>
          <cell r="AG114">
            <v>0</v>
          </cell>
          <cell r="AH114">
            <v>2</v>
          </cell>
          <cell r="AI114">
            <v>1</v>
          </cell>
          <cell r="AJ114">
            <v>2</v>
          </cell>
          <cell r="AK114">
            <v>0</v>
          </cell>
          <cell r="AM114" t="str">
            <v>U známých</v>
          </cell>
          <cell r="AP114" t="str">
            <v>ŽENA</v>
          </cell>
          <cell r="AQ114" t="str">
            <v>ZŠ</v>
          </cell>
          <cell r="AR114" t="str">
            <v>Do 25 let</v>
          </cell>
        </row>
        <row r="115">
          <cell r="B115" t="str">
            <v>Stát</v>
          </cell>
          <cell r="D115" t="str">
            <v>Japonsko</v>
          </cell>
          <cell r="E115" t="str">
            <v>Více dnů</v>
          </cell>
          <cell r="G115" t="str">
            <v>Zájezdovým autobusem</v>
          </cell>
          <cell r="I115" t="str">
            <v>Doporučení přátel, blízkých</v>
          </cell>
          <cell r="K115" t="str">
            <v>S partnerem</v>
          </cell>
          <cell r="L115" t="str">
            <v>Relaxace</v>
          </cell>
          <cell r="M115" t="str">
            <v>Poprvé</v>
          </cell>
          <cell r="O115" t="str">
            <v>NE</v>
          </cell>
          <cell r="P115" t="str">
            <v>ANO</v>
          </cell>
          <cell r="Q115" t="str">
            <v>ANO</v>
          </cell>
          <cell r="R115" t="str">
            <v>ANO</v>
          </cell>
          <cell r="S115" t="str">
            <v>NE</v>
          </cell>
          <cell r="T115" t="str">
            <v>ANO</v>
          </cell>
          <cell r="U115" t="str">
            <v>ANO</v>
          </cell>
          <cell r="V115" t="str">
            <v>ANO</v>
          </cell>
          <cell r="W115" t="str">
            <v>NE</v>
          </cell>
          <cell r="X115" t="str">
            <v>ANO</v>
          </cell>
          <cell r="Z115" t="str">
            <v>NE</v>
          </cell>
          <cell r="AA115" t="str">
            <v>Spíše spokojen/a</v>
          </cell>
          <cell r="AB115">
            <v>2</v>
          </cell>
          <cell r="AC115">
            <v>2</v>
          </cell>
          <cell r="AD115">
            <v>3</v>
          </cell>
          <cell r="AE115">
            <v>2</v>
          </cell>
          <cell r="AF115">
            <v>1</v>
          </cell>
          <cell r="AG115">
            <v>0</v>
          </cell>
          <cell r="AH115">
            <v>4</v>
          </cell>
          <cell r="AI115">
            <v>4</v>
          </cell>
          <cell r="AJ115">
            <v>4</v>
          </cell>
          <cell r="AK115">
            <v>4</v>
          </cell>
          <cell r="AM115" t="str">
            <v>Penzion</v>
          </cell>
          <cell r="AP115" t="str">
            <v>MUŽ</v>
          </cell>
          <cell r="AQ115" t="str">
            <v>VOŠ + VŠ</v>
          </cell>
          <cell r="AR115" t="str">
            <v>Do 25 let</v>
          </cell>
        </row>
        <row r="116">
          <cell r="B116" t="str">
            <v>Stát</v>
          </cell>
          <cell r="D116" t="str">
            <v>UK</v>
          </cell>
          <cell r="E116" t="str">
            <v>2 dny</v>
          </cell>
          <cell r="G116" t="str">
            <v>Vlakem</v>
          </cell>
          <cell r="I116" t="str">
            <v>Mediální reklama</v>
          </cell>
          <cell r="K116" t="str">
            <v>S partnerem</v>
          </cell>
          <cell r="L116" t="str">
            <v>Poznání</v>
          </cell>
          <cell r="M116" t="str">
            <v>Poprvé</v>
          </cell>
          <cell r="O116" t="str">
            <v>ANO</v>
          </cell>
          <cell r="P116" t="str">
            <v>ANO</v>
          </cell>
          <cell r="Q116" t="str">
            <v>ANO</v>
          </cell>
          <cell r="R116" t="str">
            <v>ANO</v>
          </cell>
          <cell r="S116" t="str">
            <v>NE</v>
          </cell>
          <cell r="T116" t="str">
            <v>NE</v>
          </cell>
          <cell r="U116" t="str">
            <v>ANO</v>
          </cell>
          <cell r="V116" t="str">
            <v>ANO</v>
          </cell>
          <cell r="W116" t="str">
            <v>NE</v>
          </cell>
          <cell r="X116" t="str">
            <v>ANO</v>
          </cell>
          <cell r="Z116" t="str">
            <v>ANO</v>
          </cell>
          <cell r="AA116" t="str">
            <v>Velmi spokojen/a</v>
          </cell>
          <cell r="AB116">
            <v>1</v>
          </cell>
          <cell r="AC116">
            <v>1</v>
          </cell>
          <cell r="AD116">
            <v>1</v>
          </cell>
          <cell r="AE116">
            <v>2</v>
          </cell>
          <cell r="AF116">
            <v>1</v>
          </cell>
          <cell r="AG116">
            <v>1</v>
          </cell>
          <cell r="AH116">
            <v>3</v>
          </cell>
          <cell r="AI116">
            <v>1</v>
          </cell>
          <cell r="AJ116">
            <v>2</v>
          </cell>
          <cell r="AK116">
            <v>1</v>
          </cell>
          <cell r="AM116" t="str">
            <v>Hotel</v>
          </cell>
          <cell r="AP116" t="str">
            <v>ŽENA</v>
          </cell>
          <cell r="AQ116" t="str">
            <v>VYUČEN/A</v>
          </cell>
          <cell r="AR116" t="str">
            <v>26 - 34 let</v>
          </cell>
        </row>
        <row r="117">
          <cell r="B117" t="str">
            <v>Stát</v>
          </cell>
          <cell r="D117" t="str">
            <v>UK</v>
          </cell>
          <cell r="E117" t="str">
            <v>2 dny</v>
          </cell>
          <cell r="G117" t="str">
            <v>Vlakem</v>
          </cell>
          <cell r="I117" t="str">
            <v>Doporučení přátel, blízkých</v>
          </cell>
          <cell r="K117" t="str">
            <v>S přáteli</v>
          </cell>
          <cell r="L117" t="str">
            <v>Poznání</v>
          </cell>
          <cell r="M117" t="str">
            <v>Podruhé</v>
          </cell>
          <cell r="O117" t="str">
            <v>NE</v>
          </cell>
          <cell r="P117" t="str">
            <v>NE</v>
          </cell>
          <cell r="Q117" t="str">
            <v>NE</v>
          </cell>
          <cell r="R117" t="str">
            <v>ANO</v>
          </cell>
          <cell r="S117" t="str">
            <v>NE</v>
          </cell>
          <cell r="T117" t="str">
            <v>NE</v>
          </cell>
          <cell r="U117" t="str">
            <v>NE</v>
          </cell>
          <cell r="V117" t="str">
            <v>ANO</v>
          </cell>
          <cell r="W117" t="str">
            <v>NE</v>
          </cell>
          <cell r="X117" t="str">
            <v>NE</v>
          </cell>
          <cell r="Z117" t="str">
            <v>ANO</v>
          </cell>
          <cell r="AA117" t="str">
            <v>Spíše spokojen/a</v>
          </cell>
          <cell r="AB117">
            <v>0</v>
          </cell>
          <cell r="AC117">
            <v>4</v>
          </cell>
          <cell r="AD117">
            <v>1</v>
          </cell>
          <cell r="AE117">
            <v>2</v>
          </cell>
          <cell r="AF117">
            <v>5</v>
          </cell>
          <cell r="AG117">
            <v>3</v>
          </cell>
          <cell r="AH117">
            <v>1</v>
          </cell>
          <cell r="AI117">
            <v>4</v>
          </cell>
          <cell r="AJ117">
            <v>1</v>
          </cell>
          <cell r="AK117">
            <v>5</v>
          </cell>
          <cell r="AM117" t="str">
            <v>U známých</v>
          </cell>
          <cell r="AP117" t="str">
            <v>ŽENA</v>
          </cell>
          <cell r="AQ117" t="str">
            <v>SŠ s maturitou</v>
          </cell>
          <cell r="AR117" t="str">
            <v>26 - 34 let</v>
          </cell>
        </row>
        <row r="118">
          <cell r="B118" t="str">
            <v>Jiný kraj</v>
          </cell>
          <cell r="C118" t="str">
            <v>Praha</v>
          </cell>
          <cell r="E118" t="str">
            <v>Více dnů</v>
          </cell>
          <cell r="G118" t="str">
            <v>Vlakem</v>
          </cell>
          <cell r="I118" t="str">
            <v>Mediální reklama</v>
          </cell>
          <cell r="K118" t="str">
            <v>S přáteli</v>
          </cell>
          <cell r="L118" t="str">
            <v>Návštěva sportovní akce</v>
          </cell>
          <cell r="M118" t="str">
            <v>Potřetí</v>
          </cell>
          <cell r="O118" t="str">
            <v>ANO</v>
          </cell>
          <cell r="P118" t="str">
            <v>ANO</v>
          </cell>
          <cell r="Q118" t="str">
            <v>ANO</v>
          </cell>
          <cell r="R118" t="str">
            <v>NE</v>
          </cell>
          <cell r="S118" t="str">
            <v>ANO</v>
          </cell>
          <cell r="T118" t="str">
            <v>NE</v>
          </cell>
          <cell r="U118" t="str">
            <v>NE</v>
          </cell>
          <cell r="V118" t="str">
            <v>ANO</v>
          </cell>
          <cell r="W118" t="str">
            <v>NE</v>
          </cell>
          <cell r="X118" t="str">
            <v>ANO</v>
          </cell>
          <cell r="Z118" t="str">
            <v>SPÍŠE NE</v>
          </cell>
          <cell r="AA118" t="str">
            <v>Spíše spokojen/a</v>
          </cell>
          <cell r="AB118">
            <v>1</v>
          </cell>
          <cell r="AC118">
            <v>0</v>
          </cell>
          <cell r="AD118">
            <v>0</v>
          </cell>
          <cell r="AE118">
            <v>1</v>
          </cell>
          <cell r="AF118">
            <v>3</v>
          </cell>
          <cell r="AG118">
            <v>0</v>
          </cell>
          <cell r="AH118">
            <v>2</v>
          </cell>
          <cell r="AI118">
            <v>0</v>
          </cell>
          <cell r="AJ118">
            <v>0</v>
          </cell>
          <cell r="AK118">
            <v>0</v>
          </cell>
          <cell r="AM118" t="str">
            <v>Hotel</v>
          </cell>
          <cell r="AP118" t="str">
            <v>MUŽ</v>
          </cell>
          <cell r="AQ118" t="str">
            <v>SŠ s maturitou</v>
          </cell>
          <cell r="AR118" t="str">
            <v>26 - 34 let</v>
          </cell>
        </row>
        <row r="119">
          <cell r="B119" t="str">
            <v>Stát</v>
          </cell>
          <cell r="D119" t="str">
            <v>Německo </v>
          </cell>
          <cell r="E119" t="str">
            <v>Více dnů</v>
          </cell>
          <cell r="G119" t="str">
            <v>Vlakem</v>
          </cell>
          <cell r="I119" t="str">
            <v>Dobrá předchozí zkušenost</v>
          </cell>
          <cell r="K119" t="str">
            <v>S partnerem</v>
          </cell>
          <cell r="L119" t="str">
            <v>Návštěva přátel, příbuzných</v>
          </cell>
          <cell r="M119" t="str">
            <v>Jsem tu po několikáté</v>
          </cell>
          <cell r="O119" t="str">
            <v>ANO</v>
          </cell>
          <cell r="P119" t="str">
            <v>ANO</v>
          </cell>
          <cell r="Q119" t="str">
            <v>ANO</v>
          </cell>
          <cell r="R119" t="str">
            <v>ANO</v>
          </cell>
          <cell r="S119" t="str">
            <v>ANO</v>
          </cell>
          <cell r="T119" t="str">
            <v>ANO</v>
          </cell>
          <cell r="U119" t="str">
            <v>ANO</v>
          </cell>
          <cell r="V119" t="str">
            <v>ANO</v>
          </cell>
          <cell r="W119" t="str">
            <v>ANO</v>
          </cell>
          <cell r="X119" t="str">
            <v>ANO</v>
          </cell>
          <cell r="Z119" t="str">
            <v>ANO</v>
          </cell>
          <cell r="AA119" t="str">
            <v>Spíše spokojen/a</v>
          </cell>
          <cell r="AB119">
            <v>2</v>
          </cell>
          <cell r="AC119">
            <v>2</v>
          </cell>
          <cell r="AD119">
            <v>3</v>
          </cell>
          <cell r="AE119">
            <v>4</v>
          </cell>
          <cell r="AF119">
            <v>5</v>
          </cell>
          <cell r="AG119">
            <v>3</v>
          </cell>
          <cell r="AH119">
            <v>4</v>
          </cell>
          <cell r="AI119">
            <v>2</v>
          </cell>
          <cell r="AJ119">
            <v>3</v>
          </cell>
          <cell r="AK119">
            <v>4</v>
          </cell>
          <cell r="AM119" t="str">
            <v>Hotel</v>
          </cell>
          <cell r="AP119" t="str">
            <v>ŽENA</v>
          </cell>
          <cell r="AQ119" t="str">
            <v>VOŠ + VŠ</v>
          </cell>
          <cell r="AR119" t="str">
            <v>50 - 65 let</v>
          </cell>
        </row>
        <row r="120">
          <cell r="B120" t="str">
            <v>Olomoucký kraj</v>
          </cell>
          <cell r="E120" t="str">
            <v>2 dny</v>
          </cell>
          <cell r="G120" t="str">
            <v>Vlakem</v>
          </cell>
          <cell r="I120" t="str">
            <v>Doporučení přátel, blízkých</v>
          </cell>
          <cell r="K120" t="str">
            <v>S kolegy</v>
          </cell>
          <cell r="L120" t="str">
            <v>Poznání</v>
          </cell>
          <cell r="M120" t="str">
            <v>Jsem tu po několikáté</v>
          </cell>
          <cell r="O120" t="str">
            <v>ANO</v>
          </cell>
          <cell r="P120" t="str">
            <v>NE</v>
          </cell>
          <cell r="Q120" t="str">
            <v>ANO</v>
          </cell>
          <cell r="R120" t="str">
            <v>NE</v>
          </cell>
          <cell r="S120" t="str">
            <v>ANO</v>
          </cell>
          <cell r="T120" t="str">
            <v>NE</v>
          </cell>
          <cell r="U120" t="str">
            <v>NE</v>
          </cell>
          <cell r="V120" t="str">
            <v>ANO</v>
          </cell>
          <cell r="W120" t="str">
            <v>NE</v>
          </cell>
          <cell r="X120" t="str">
            <v>ANO</v>
          </cell>
          <cell r="Z120" t="str">
            <v>ANO</v>
          </cell>
          <cell r="AA120" t="str">
            <v>Velmi spokojen/a</v>
          </cell>
          <cell r="AB120">
            <v>1</v>
          </cell>
          <cell r="AC120">
            <v>2</v>
          </cell>
          <cell r="AD120">
            <v>5</v>
          </cell>
          <cell r="AE120">
            <v>1</v>
          </cell>
          <cell r="AF120">
            <v>4</v>
          </cell>
          <cell r="AG120">
            <v>3</v>
          </cell>
          <cell r="AH120">
            <v>1</v>
          </cell>
          <cell r="AI120">
            <v>3</v>
          </cell>
          <cell r="AJ120">
            <v>1</v>
          </cell>
          <cell r="AK120">
            <v>2</v>
          </cell>
          <cell r="AM120" t="str">
            <v>Penzion</v>
          </cell>
          <cell r="AP120" t="str">
            <v>MUŽ</v>
          </cell>
          <cell r="AQ120" t="str">
            <v>SŠ s maturitou</v>
          </cell>
          <cell r="AR120" t="str">
            <v>26 - 34 let</v>
          </cell>
        </row>
        <row r="121">
          <cell r="B121" t="str">
            <v>Olomoucko</v>
          </cell>
          <cell r="E121" t="str">
            <v>1 den</v>
          </cell>
          <cell r="G121" t="str">
            <v>Vlakem</v>
          </cell>
          <cell r="I121" t="str">
            <v>Dobrá předchozí zkušenost</v>
          </cell>
          <cell r="K121" t="str">
            <v>S přáteli</v>
          </cell>
          <cell r="L121" t="str">
            <v>Relaxace</v>
          </cell>
          <cell r="M121" t="str">
            <v>Podruhé</v>
          </cell>
          <cell r="O121" t="str">
            <v>ANO</v>
          </cell>
          <cell r="P121" t="str">
            <v>ANO</v>
          </cell>
          <cell r="Q121" t="str">
            <v>NE</v>
          </cell>
          <cell r="R121" t="str">
            <v>NE</v>
          </cell>
          <cell r="S121" t="str">
            <v>NE</v>
          </cell>
          <cell r="T121" t="str">
            <v>NE</v>
          </cell>
          <cell r="U121" t="str">
            <v>ANO</v>
          </cell>
          <cell r="V121" t="str">
            <v>NE</v>
          </cell>
          <cell r="W121" t="str">
            <v>NE</v>
          </cell>
          <cell r="X121" t="str">
            <v>ANO</v>
          </cell>
          <cell r="Z121" t="str">
            <v>ANO</v>
          </cell>
          <cell r="AA121" t="str">
            <v>Velmi spokojen/a</v>
          </cell>
          <cell r="AB121">
            <v>1</v>
          </cell>
          <cell r="AC121">
            <v>0</v>
          </cell>
          <cell r="AD121">
            <v>0</v>
          </cell>
          <cell r="AE121">
            <v>1</v>
          </cell>
          <cell r="AF121">
            <v>0</v>
          </cell>
          <cell r="AG121">
            <v>1</v>
          </cell>
          <cell r="AH121">
            <v>1</v>
          </cell>
          <cell r="AI121">
            <v>1</v>
          </cell>
          <cell r="AJ121">
            <v>1</v>
          </cell>
          <cell r="AK121">
            <v>0</v>
          </cell>
          <cell r="AM121" t="str">
            <v>Nejsem ubytován/a</v>
          </cell>
          <cell r="AP121" t="str">
            <v>ŽENA</v>
          </cell>
          <cell r="AQ121" t="str">
            <v>VOŠ + VŠ</v>
          </cell>
          <cell r="AR121" t="str">
            <v>26 - 34 let</v>
          </cell>
        </row>
        <row r="122">
          <cell r="B122" t="str">
            <v>Olomoucko</v>
          </cell>
          <cell r="E122" t="str">
            <v>1 den</v>
          </cell>
          <cell r="G122" t="str">
            <v>Vlakem</v>
          </cell>
          <cell r="I122" t="str">
            <v>Doporučení přátel, blízkých</v>
          </cell>
          <cell r="K122" t="str">
            <v>S rodinou</v>
          </cell>
          <cell r="L122" t="str">
            <v>Poznání</v>
          </cell>
          <cell r="M122" t="str">
            <v>Poprvé</v>
          </cell>
          <cell r="O122" t="str">
            <v>ANO</v>
          </cell>
          <cell r="P122" t="str">
            <v>ANO</v>
          </cell>
          <cell r="Q122" t="str">
            <v>NE</v>
          </cell>
          <cell r="R122" t="str">
            <v>NE</v>
          </cell>
          <cell r="S122" t="str">
            <v>NE</v>
          </cell>
          <cell r="T122" t="str">
            <v>NE</v>
          </cell>
          <cell r="U122" t="str">
            <v>NE</v>
          </cell>
          <cell r="V122" t="str">
            <v>NE</v>
          </cell>
          <cell r="W122" t="str">
            <v>NE</v>
          </cell>
          <cell r="X122" t="str">
            <v>NE</v>
          </cell>
          <cell r="Z122" t="str">
            <v>NEVÍM</v>
          </cell>
          <cell r="AA122" t="str">
            <v>Spíše spokojen/a</v>
          </cell>
          <cell r="AB122">
            <v>1</v>
          </cell>
          <cell r="AC122">
            <v>0</v>
          </cell>
          <cell r="AD122">
            <v>0</v>
          </cell>
          <cell r="AE122">
            <v>1</v>
          </cell>
          <cell r="AF122">
            <v>0</v>
          </cell>
          <cell r="AG122">
            <v>0</v>
          </cell>
          <cell r="AH122">
            <v>1</v>
          </cell>
          <cell r="AI122">
            <v>0</v>
          </cell>
          <cell r="AJ122">
            <v>1</v>
          </cell>
          <cell r="AK122">
            <v>0</v>
          </cell>
          <cell r="AM122" t="str">
            <v>Nejsem ubytován/a</v>
          </cell>
          <cell r="AP122" t="str">
            <v>ŽENA</v>
          </cell>
          <cell r="AQ122" t="str">
            <v>VOŠ + VŠ</v>
          </cell>
          <cell r="AR122" t="str">
            <v>35 - 49 let</v>
          </cell>
        </row>
        <row r="123">
          <cell r="B123" t="str">
            <v>Olomoucko</v>
          </cell>
          <cell r="E123" t="str">
            <v>1 den</v>
          </cell>
          <cell r="G123" t="str">
            <v>Vlakem</v>
          </cell>
          <cell r="I123" t="str">
            <v>Dobrá předchozí zkušenost</v>
          </cell>
          <cell r="K123" t="str">
            <v>S přáteli</v>
          </cell>
          <cell r="L123" t="str">
            <v>Relaxace</v>
          </cell>
          <cell r="M123" t="str">
            <v>Podruhé</v>
          </cell>
          <cell r="O123" t="str">
            <v>ANO</v>
          </cell>
          <cell r="P123" t="str">
            <v>ANO</v>
          </cell>
          <cell r="Q123" t="str">
            <v>NE</v>
          </cell>
          <cell r="R123" t="str">
            <v>NE</v>
          </cell>
          <cell r="S123" t="str">
            <v>NE</v>
          </cell>
          <cell r="T123" t="str">
            <v>NE</v>
          </cell>
          <cell r="U123" t="str">
            <v>ANO</v>
          </cell>
          <cell r="V123" t="str">
            <v>NE</v>
          </cell>
          <cell r="W123" t="str">
            <v>NE</v>
          </cell>
          <cell r="X123" t="str">
            <v>ANO</v>
          </cell>
          <cell r="Z123" t="str">
            <v>ANO</v>
          </cell>
          <cell r="AA123" t="str">
            <v>Velmi spokojen/a</v>
          </cell>
          <cell r="AB123">
            <v>1</v>
          </cell>
          <cell r="AC123">
            <v>0</v>
          </cell>
          <cell r="AD123">
            <v>0</v>
          </cell>
          <cell r="AE123">
            <v>1</v>
          </cell>
          <cell r="AF123">
            <v>0</v>
          </cell>
          <cell r="AG123">
            <v>1</v>
          </cell>
          <cell r="AH123">
            <v>1</v>
          </cell>
          <cell r="AI123">
            <v>1</v>
          </cell>
          <cell r="AJ123">
            <v>1</v>
          </cell>
          <cell r="AK123">
            <v>0</v>
          </cell>
          <cell r="AM123" t="str">
            <v>Nejsem ubytován/a</v>
          </cell>
          <cell r="AP123" t="str">
            <v>ŽENA</v>
          </cell>
          <cell r="AQ123" t="str">
            <v>VOŠ + VŠ</v>
          </cell>
          <cell r="AR123" t="str">
            <v>26 - 34 let</v>
          </cell>
        </row>
        <row r="124">
          <cell r="B124" t="str">
            <v>Odkud jste do Olomouce přijel/a?</v>
          </cell>
          <cell r="C124" t="str">
            <v>Kraj</v>
          </cell>
          <cell r="D124" t="str">
            <v>Stát</v>
          </cell>
          <cell r="E124" t="str">
            <v>Jak dlouho se v Olomouci zdržíte?</v>
          </cell>
          <cell r="G124" t="str">
            <v>Jakým dopravním prostředkem jste do Olomouce přicestoval/a?</v>
          </cell>
          <cell r="I124" t="str">
            <v>Co Vás ovlivnilo při výběru cesty právě do Olomouce?</v>
          </cell>
          <cell r="K124" t="str">
            <v>S kým jste do Olomouce přijel/a?</v>
          </cell>
          <cell r="L124" t="str">
            <v>Důvod Vaší návštěvy?</v>
          </cell>
          <cell r="M124" t="str">
            <v>V Olomouci jste:</v>
          </cell>
          <cell r="O124" t="str">
            <v>Navštívený cíl - Sloup NT</v>
          </cell>
          <cell r="P124" t="str">
            <v>Navštívěný cíl - Radnice s orlojem</v>
          </cell>
          <cell r="Q124" t="str">
            <v>Navštívený cíl - Expozice na radnici</v>
          </cell>
          <cell r="R124" t="str">
            <v>Navštívený cíl - Arcidiecézní muzeum</v>
          </cell>
          <cell r="S124" t="str">
            <v>Navštívený cíl - Arcibiskupský palác</v>
          </cell>
          <cell r="T124" t="str">
            <v>Navštívený cíl - Sbírkové skleníky</v>
          </cell>
          <cell r="U124" t="str">
            <v>Navštívený cíl - Olomoucké parky</v>
          </cell>
          <cell r="V124" t="str">
            <v>Navštívený cíl - ZOO</v>
          </cell>
          <cell r="W124" t="str">
            <v>Navštívený cíl - Muzeum Veteran Arena</v>
          </cell>
          <cell r="X124" t="str">
            <v>Navštívený cíl - Aquapark</v>
          </cell>
          <cell r="Z124" t="str">
            <v>Uvažujete, že se do Olomouce opět vrátíte?</v>
          </cell>
          <cell r="AA124" t="str">
            <v>Jak jste celkově spokojen/a s místem Vašeho výletu/pobytu?</v>
          </cell>
          <cell r="AB124" t="str">
            <v>Informační centrum</v>
          </cell>
          <cell r="AC124" t="str">
            <v>Silnice, komunikace</v>
          </cell>
          <cell r="AD124" t="str">
            <v>Parkování</v>
          </cell>
          <cell r="AE124" t="str">
            <v>Informační a orientační systém</v>
          </cell>
          <cell r="AF124" t="str">
            <v>MHD</v>
          </cell>
          <cell r="AG124" t="str">
            <v>Ubytování</v>
          </cell>
          <cell r="AH124" t="str">
            <v>Stravování</v>
          </cell>
          <cell r="AI124" t="str">
            <v>Sportovní vyžití</v>
          </cell>
          <cell r="AJ124" t="str">
            <v>Kulturní vyžití</v>
          </cell>
          <cell r="AK124" t="str">
            <v>Atrakce pro rodiny s dětmi</v>
          </cell>
          <cell r="AM124" t="str">
            <v>Kde jste ubytován/a</v>
          </cell>
          <cell r="AP124" t="str">
            <v>Pohlaví</v>
          </cell>
          <cell r="AQ124" t="str">
            <v>Vzdělání</v>
          </cell>
          <cell r="AR124" t="str">
            <v>Věk</v>
          </cell>
        </row>
        <row r="125">
          <cell r="B125" t="str">
            <v>Olomoucko</v>
          </cell>
          <cell r="E125" t="str">
            <v>1 den</v>
          </cell>
          <cell r="G125" t="str">
            <v>Vlakem</v>
          </cell>
          <cell r="I125" t="str">
            <v>Dobrá předchozí zkušenost</v>
          </cell>
          <cell r="K125" t="str">
            <v>S přáteli</v>
          </cell>
          <cell r="L125" t="str">
            <v>Poznání</v>
          </cell>
          <cell r="M125" t="str">
            <v>Jsem tu po několikáté</v>
          </cell>
          <cell r="O125" t="str">
            <v>ANO</v>
          </cell>
          <cell r="P125" t="str">
            <v>ANO</v>
          </cell>
          <cell r="Q125" t="str">
            <v>NE</v>
          </cell>
          <cell r="R125" t="str">
            <v>NE</v>
          </cell>
          <cell r="S125" t="str">
            <v>NE</v>
          </cell>
          <cell r="T125" t="str">
            <v>NE</v>
          </cell>
          <cell r="U125" t="str">
            <v>ANO</v>
          </cell>
          <cell r="V125" t="str">
            <v>ANO</v>
          </cell>
          <cell r="W125" t="str">
            <v>NE</v>
          </cell>
          <cell r="X125" t="str">
            <v>NE</v>
          </cell>
          <cell r="Z125" t="str">
            <v>ANO</v>
          </cell>
          <cell r="AA125" t="str">
            <v>Velmi spokojen/a</v>
          </cell>
          <cell r="AB125">
            <v>1</v>
          </cell>
          <cell r="AC125">
            <v>0</v>
          </cell>
          <cell r="AD125">
            <v>0</v>
          </cell>
          <cell r="AE125">
            <v>1</v>
          </cell>
          <cell r="AF125">
            <v>0</v>
          </cell>
          <cell r="AG125">
            <v>1</v>
          </cell>
          <cell r="AH125">
            <v>1</v>
          </cell>
          <cell r="AI125">
            <v>1</v>
          </cell>
          <cell r="AJ125">
            <v>1</v>
          </cell>
          <cell r="AK125">
            <v>0</v>
          </cell>
          <cell r="AM125" t="str">
            <v>Nejsem ubytován/a</v>
          </cell>
          <cell r="AP125" t="str">
            <v>MUŽ</v>
          </cell>
          <cell r="AQ125" t="str">
            <v>VOŠ + VŠ</v>
          </cell>
          <cell r="AR125" t="str">
            <v>26 - 34 let</v>
          </cell>
        </row>
        <row r="126">
          <cell r="B126" t="str">
            <v>Olomoucko</v>
          </cell>
          <cell r="E126" t="str">
            <v>1 den</v>
          </cell>
          <cell r="G126" t="str">
            <v>Vlakem</v>
          </cell>
          <cell r="I126" t="str">
            <v>Dobrá předchozí zkušenost</v>
          </cell>
          <cell r="K126" t="str">
            <v>S přáteli</v>
          </cell>
          <cell r="L126" t="str">
            <v>Relaxace</v>
          </cell>
          <cell r="M126" t="str">
            <v>Podruhé</v>
          </cell>
          <cell r="O126" t="str">
            <v>ANO</v>
          </cell>
          <cell r="P126" t="str">
            <v>ANO</v>
          </cell>
          <cell r="Q126" t="str">
            <v>NE</v>
          </cell>
          <cell r="R126" t="str">
            <v>NE</v>
          </cell>
          <cell r="S126" t="str">
            <v>NE</v>
          </cell>
          <cell r="T126" t="str">
            <v>NE</v>
          </cell>
          <cell r="U126" t="str">
            <v>ANO</v>
          </cell>
          <cell r="V126" t="str">
            <v>NE</v>
          </cell>
          <cell r="W126" t="str">
            <v>NE</v>
          </cell>
          <cell r="X126" t="str">
            <v>ANO</v>
          </cell>
          <cell r="Z126" t="str">
            <v>ANO</v>
          </cell>
          <cell r="AA126" t="str">
            <v>Velmi spokojen/a</v>
          </cell>
          <cell r="AB126">
            <v>1</v>
          </cell>
          <cell r="AC126">
            <v>0</v>
          </cell>
          <cell r="AD126">
            <v>0</v>
          </cell>
          <cell r="AE126">
            <v>1</v>
          </cell>
          <cell r="AF126">
            <v>0</v>
          </cell>
          <cell r="AG126">
            <v>1</v>
          </cell>
          <cell r="AH126">
            <v>1</v>
          </cell>
          <cell r="AI126">
            <v>1</v>
          </cell>
          <cell r="AJ126">
            <v>1</v>
          </cell>
          <cell r="AK126">
            <v>0</v>
          </cell>
          <cell r="AM126" t="str">
            <v>Nejsem ubytován/a</v>
          </cell>
          <cell r="AP126" t="str">
            <v>MUŽ</v>
          </cell>
          <cell r="AQ126" t="str">
            <v>VOŠ + VŠ</v>
          </cell>
          <cell r="AR126" t="str">
            <v>26 - 34 let</v>
          </cell>
        </row>
        <row r="127">
          <cell r="B127" t="str">
            <v>Olomoucko</v>
          </cell>
          <cell r="E127" t="str">
            <v>1 den</v>
          </cell>
          <cell r="G127" t="str">
            <v>Vlakem</v>
          </cell>
          <cell r="I127" t="str">
            <v>Doporučení přátel, blízkých</v>
          </cell>
          <cell r="K127" t="str">
            <v>S rodinou</v>
          </cell>
          <cell r="L127" t="str">
            <v>Poznání</v>
          </cell>
          <cell r="M127" t="str">
            <v>Poprvé</v>
          </cell>
          <cell r="O127" t="str">
            <v>ANO</v>
          </cell>
          <cell r="P127" t="str">
            <v>ANO</v>
          </cell>
          <cell r="Q127" t="str">
            <v>NE</v>
          </cell>
          <cell r="R127" t="str">
            <v>NE</v>
          </cell>
          <cell r="S127" t="str">
            <v>NE</v>
          </cell>
          <cell r="T127" t="str">
            <v>NE</v>
          </cell>
          <cell r="U127" t="str">
            <v>NE</v>
          </cell>
          <cell r="V127" t="str">
            <v>NE</v>
          </cell>
          <cell r="W127" t="str">
            <v>NE</v>
          </cell>
          <cell r="X127" t="str">
            <v>NE</v>
          </cell>
          <cell r="Z127" t="str">
            <v>NEVÍM</v>
          </cell>
          <cell r="AA127" t="str">
            <v>Spíše spokojen/a</v>
          </cell>
          <cell r="AB127">
            <v>1</v>
          </cell>
          <cell r="AC127">
            <v>0</v>
          </cell>
          <cell r="AD127">
            <v>0</v>
          </cell>
          <cell r="AE127">
            <v>1</v>
          </cell>
          <cell r="AF127">
            <v>0</v>
          </cell>
          <cell r="AG127">
            <v>0</v>
          </cell>
          <cell r="AH127">
            <v>1</v>
          </cell>
          <cell r="AI127">
            <v>0</v>
          </cell>
          <cell r="AJ127">
            <v>1</v>
          </cell>
          <cell r="AK127">
            <v>0</v>
          </cell>
          <cell r="AM127" t="str">
            <v>Nejsem ubytován/a</v>
          </cell>
          <cell r="AP127" t="str">
            <v>MUŽ</v>
          </cell>
          <cell r="AQ127" t="str">
            <v>VOŠ + VŠ</v>
          </cell>
          <cell r="AR127" t="str">
            <v>35 - 49 let</v>
          </cell>
        </row>
        <row r="128">
          <cell r="B128" t="str">
            <v>Olomoucko</v>
          </cell>
          <cell r="E128" t="str">
            <v>1 den</v>
          </cell>
          <cell r="G128" t="str">
            <v>Autem</v>
          </cell>
          <cell r="I128" t="str">
            <v>Doporučení přátel, blízkých</v>
          </cell>
          <cell r="K128" t="str">
            <v>S partnerem</v>
          </cell>
          <cell r="L128" t="str">
            <v>Poznání</v>
          </cell>
          <cell r="M128" t="str">
            <v>Poprvé</v>
          </cell>
          <cell r="O128" t="str">
            <v>ANO</v>
          </cell>
          <cell r="P128" t="str">
            <v>NE</v>
          </cell>
          <cell r="Q128" t="str">
            <v>NE</v>
          </cell>
          <cell r="R128" t="str">
            <v>NE</v>
          </cell>
          <cell r="S128" t="str">
            <v>NE</v>
          </cell>
          <cell r="T128" t="str">
            <v>NE</v>
          </cell>
          <cell r="U128" t="str">
            <v>NE</v>
          </cell>
          <cell r="V128" t="str">
            <v>NE</v>
          </cell>
          <cell r="W128" t="str">
            <v>NE</v>
          </cell>
          <cell r="X128" t="str">
            <v>NE</v>
          </cell>
          <cell r="Z128" t="str">
            <v>ANO</v>
          </cell>
          <cell r="AA128" t="str">
            <v>Velmi spokojen/a</v>
          </cell>
          <cell r="AB128">
            <v>0</v>
          </cell>
          <cell r="AC128">
            <v>1</v>
          </cell>
          <cell r="AD128">
            <v>2</v>
          </cell>
          <cell r="AE128">
            <v>2</v>
          </cell>
          <cell r="AF128">
            <v>3</v>
          </cell>
          <cell r="AG128">
            <v>3</v>
          </cell>
          <cell r="AH128">
            <v>4</v>
          </cell>
          <cell r="AI128">
            <v>4</v>
          </cell>
          <cell r="AJ128">
            <v>2</v>
          </cell>
          <cell r="AK128">
            <v>2</v>
          </cell>
          <cell r="AM128" t="str">
            <v>Hotel</v>
          </cell>
          <cell r="AP128" t="str">
            <v>ŽENA</v>
          </cell>
          <cell r="AQ128" t="str">
            <v>VOŠ + VŠ</v>
          </cell>
          <cell r="AR128" t="str">
            <v>26 - 34 let</v>
          </cell>
        </row>
        <row r="129">
          <cell r="B129" t="str">
            <v>Olomoucko</v>
          </cell>
          <cell r="E129" t="str">
            <v>1 den</v>
          </cell>
          <cell r="G129" t="str">
            <v>Vlakem</v>
          </cell>
          <cell r="I129" t="str">
            <v>Dobrá předchozí zkušenost</v>
          </cell>
          <cell r="K129" t="str">
            <v>S přáteli</v>
          </cell>
          <cell r="L129" t="str">
            <v>Poznání</v>
          </cell>
          <cell r="M129" t="str">
            <v>Podruhé</v>
          </cell>
          <cell r="O129" t="str">
            <v>ANO</v>
          </cell>
          <cell r="P129" t="str">
            <v>ANO</v>
          </cell>
          <cell r="Q129" t="str">
            <v>NE</v>
          </cell>
          <cell r="R129" t="str">
            <v>NE</v>
          </cell>
          <cell r="S129" t="str">
            <v>NE</v>
          </cell>
          <cell r="T129" t="str">
            <v>NE</v>
          </cell>
          <cell r="U129" t="str">
            <v>ANO</v>
          </cell>
          <cell r="V129" t="str">
            <v>NE</v>
          </cell>
          <cell r="W129" t="str">
            <v>NE</v>
          </cell>
          <cell r="X129" t="str">
            <v>ANO</v>
          </cell>
          <cell r="Z129" t="str">
            <v>ANO</v>
          </cell>
          <cell r="AA129" t="str">
            <v>Velmi spokojen/a</v>
          </cell>
          <cell r="AB129">
            <v>1</v>
          </cell>
          <cell r="AC129">
            <v>0</v>
          </cell>
          <cell r="AD129">
            <v>0</v>
          </cell>
          <cell r="AE129">
            <v>1</v>
          </cell>
          <cell r="AF129">
            <v>0</v>
          </cell>
          <cell r="AG129">
            <v>1</v>
          </cell>
          <cell r="AH129">
            <v>1</v>
          </cell>
          <cell r="AI129">
            <v>1</v>
          </cell>
          <cell r="AJ129">
            <v>1</v>
          </cell>
          <cell r="AK129">
            <v>0</v>
          </cell>
          <cell r="AM129" t="str">
            <v>Nejsem ubytován/a</v>
          </cell>
          <cell r="AP129" t="str">
            <v>ŽENA</v>
          </cell>
          <cell r="AQ129" t="str">
            <v>VOŠ + VŠ</v>
          </cell>
          <cell r="AR129" t="str">
            <v>26 - 34 let</v>
          </cell>
        </row>
        <row r="130">
          <cell r="B130" t="str">
            <v>Olomoucký kraj</v>
          </cell>
          <cell r="E130" t="str">
            <v>2 dny</v>
          </cell>
          <cell r="G130" t="str">
            <v>Vlakem</v>
          </cell>
          <cell r="I130" t="str">
            <v>Mediální reklama</v>
          </cell>
          <cell r="K130" t="str">
            <v>S rodinou</v>
          </cell>
          <cell r="L130" t="str">
            <v>Poznání</v>
          </cell>
          <cell r="M130" t="str">
            <v>Poprvé</v>
          </cell>
          <cell r="O130" t="str">
            <v>ANO</v>
          </cell>
          <cell r="P130" t="str">
            <v>ANO</v>
          </cell>
          <cell r="Q130" t="str">
            <v>NE</v>
          </cell>
          <cell r="R130" t="str">
            <v>NE</v>
          </cell>
          <cell r="S130" t="str">
            <v>NE</v>
          </cell>
          <cell r="T130" t="str">
            <v>NE</v>
          </cell>
          <cell r="U130" t="str">
            <v>NE</v>
          </cell>
          <cell r="V130" t="str">
            <v>NE</v>
          </cell>
          <cell r="W130" t="str">
            <v>NE</v>
          </cell>
          <cell r="X130" t="str">
            <v>NE</v>
          </cell>
          <cell r="Z130" t="str">
            <v>NEVÍM</v>
          </cell>
          <cell r="AA130" t="str">
            <v>Spíše spokojen/a</v>
          </cell>
          <cell r="AB130">
            <v>1</v>
          </cell>
          <cell r="AC130">
            <v>0</v>
          </cell>
          <cell r="AD130">
            <v>0</v>
          </cell>
          <cell r="AE130">
            <v>1</v>
          </cell>
          <cell r="AF130">
            <v>0</v>
          </cell>
          <cell r="AG130">
            <v>0</v>
          </cell>
          <cell r="AH130">
            <v>1</v>
          </cell>
          <cell r="AI130">
            <v>0</v>
          </cell>
          <cell r="AJ130">
            <v>1</v>
          </cell>
          <cell r="AK130">
            <v>1</v>
          </cell>
          <cell r="AM130" t="str">
            <v>Penzion</v>
          </cell>
          <cell r="AP130" t="str">
            <v>MUŽ</v>
          </cell>
          <cell r="AQ130" t="str">
            <v>VOŠ + VŠ</v>
          </cell>
          <cell r="AR130" t="str">
            <v>35 - 49 let</v>
          </cell>
        </row>
        <row r="131">
          <cell r="B131" t="str">
            <v>Olomoucký kraj</v>
          </cell>
          <cell r="E131" t="str">
            <v>2 dny</v>
          </cell>
          <cell r="G131" t="str">
            <v>Vlakem</v>
          </cell>
          <cell r="I131" t="str">
            <v>Mediální reklama</v>
          </cell>
          <cell r="K131" t="str">
            <v>S rodinou</v>
          </cell>
          <cell r="L131" t="str">
            <v>Poznání</v>
          </cell>
          <cell r="M131" t="str">
            <v>Poprvé</v>
          </cell>
          <cell r="O131" t="str">
            <v>ANO</v>
          </cell>
          <cell r="P131" t="str">
            <v>ANO</v>
          </cell>
          <cell r="Q131" t="str">
            <v>NE</v>
          </cell>
          <cell r="R131" t="str">
            <v>NE</v>
          </cell>
          <cell r="S131" t="str">
            <v>NE</v>
          </cell>
          <cell r="T131" t="str">
            <v>NE</v>
          </cell>
          <cell r="U131" t="str">
            <v>NE</v>
          </cell>
          <cell r="V131" t="str">
            <v>NE</v>
          </cell>
          <cell r="W131" t="str">
            <v>NE</v>
          </cell>
          <cell r="X131" t="str">
            <v>NE</v>
          </cell>
          <cell r="Z131" t="str">
            <v>NEVÍM</v>
          </cell>
          <cell r="AA131" t="str">
            <v>Spíše spokojen/a</v>
          </cell>
          <cell r="AB131">
            <v>1</v>
          </cell>
          <cell r="AC131">
            <v>0</v>
          </cell>
          <cell r="AD131">
            <v>0</v>
          </cell>
          <cell r="AE131">
            <v>1</v>
          </cell>
          <cell r="AF131">
            <v>0</v>
          </cell>
          <cell r="AG131">
            <v>0</v>
          </cell>
          <cell r="AH131">
            <v>1</v>
          </cell>
          <cell r="AI131">
            <v>1</v>
          </cell>
          <cell r="AJ131">
            <v>1</v>
          </cell>
          <cell r="AK131">
            <v>1</v>
          </cell>
          <cell r="AM131" t="str">
            <v>Penzion</v>
          </cell>
          <cell r="AP131" t="str">
            <v>ŽENA</v>
          </cell>
          <cell r="AQ131" t="str">
            <v>VOŠ + VŠ</v>
          </cell>
          <cell r="AR131" t="str">
            <v>50 - 65 let</v>
          </cell>
        </row>
        <row r="132">
          <cell r="B132" t="str">
            <v>Olomoucký kraj</v>
          </cell>
          <cell r="E132" t="str">
            <v>2 dny</v>
          </cell>
          <cell r="G132" t="str">
            <v>Vlakem</v>
          </cell>
          <cell r="I132" t="str">
            <v>Mediální reklama</v>
          </cell>
          <cell r="K132" t="str">
            <v>S rodinou</v>
          </cell>
          <cell r="L132" t="str">
            <v>Poznání</v>
          </cell>
          <cell r="M132" t="str">
            <v>Poprvé</v>
          </cell>
          <cell r="O132" t="str">
            <v>ANO</v>
          </cell>
          <cell r="P132" t="str">
            <v>ANO</v>
          </cell>
          <cell r="Q132" t="str">
            <v>NE</v>
          </cell>
          <cell r="R132" t="str">
            <v>NE</v>
          </cell>
          <cell r="S132" t="str">
            <v>NE</v>
          </cell>
          <cell r="T132" t="str">
            <v>NE</v>
          </cell>
          <cell r="U132" t="str">
            <v>NE</v>
          </cell>
          <cell r="V132" t="str">
            <v>NE</v>
          </cell>
          <cell r="W132" t="str">
            <v>NE</v>
          </cell>
          <cell r="X132" t="str">
            <v>NE</v>
          </cell>
          <cell r="Z132" t="str">
            <v>NEVÍM</v>
          </cell>
          <cell r="AA132" t="str">
            <v>Spíše spokojen/a</v>
          </cell>
          <cell r="AB132">
            <v>1</v>
          </cell>
          <cell r="AC132">
            <v>0</v>
          </cell>
          <cell r="AD132">
            <v>0</v>
          </cell>
          <cell r="AE132">
            <v>1</v>
          </cell>
          <cell r="AF132">
            <v>0</v>
          </cell>
          <cell r="AG132">
            <v>0</v>
          </cell>
          <cell r="AH132">
            <v>1</v>
          </cell>
          <cell r="AI132">
            <v>1</v>
          </cell>
          <cell r="AJ132">
            <v>1</v>
          </cell>
          <cell r="AK132">
            <v>1</v>
          </cell>
          <cell r="AM132" t="str">
            <v>Nejsem ubytován/a</v>
          </cell>
          <cell r="AP132" t="str">
            <v>ŽENA</v>
          </cell>
          <cell r="AQ132" t="str">
            <v>SŠ s maturitou</v>
          </cell>
          <cell r="AR132" t="str">
            <v>26 - 34 let</v>
          </cell>
        </row>
        <row r="133">
          <cell r="B133" t="str">
            <v>Olomoucký kraj</v>
          </cell>
          <cell r="E133" t="str">
            <v>2 dny</v>
          </cell>
          <cell r="G133" t="str">
            <v>Vlakem</v>
          </cell>
          <cell r="I133" t="str">
            <v>Mediální reklama</v>
          </cell>
          <cell r="K133" t="str">
            <v>S rodinou</v>
          </cell>
          <cell r="L133" t="str">
            <v>Poznání</v>
          </cell>
          <cell r="M133" t="str">
            <v>Poprvé</v>
          </cell>
          <cell r="O133" t="str">
            <v>ANO</v>
          </cell>
          <cell r="P133" t="str">
            <v>ANO</v>
          </cell>
          <cell r="Q133" t="str">
            <v>NE</v>
          </cell>
          <cell r="R133" t="str">
            <v>NE</v>
          </cell>
          <cell r="S133" t="str">
            <v>NE</v>
          </cell>
          <cell r="T133" t="str">
            <v>NE</v>
          </cell>
          <cell r="U133" t="str">
            <v>NE</v>
          </cell>
          <cell r="V133" t="str">
            <v>NE</v>
          </cell>
          <cell r="W133" t="str">
            <v>NE</v>
          </cell>
          <cell r="X133" t="str">
            <v>NE</v>
          </cell>
          <cell r="Z133" t="str">
            <v>NEVÍM</v>
          </cell>
          <cell r="AA133" t="str">
            <v>Spíše spokojen/a</v>
          </cell>
          <cell r="AB133">
            <v>1</v>
          </cell>
          <cell r="AC133">
            <v>0</v>
          </cell>
          <cell r="AD133">
            <v>0</v>
          </cell>
          <cell r="AE133">
            <v>1</v>
          </cell>
          <cell r="AF133">
            <v>0</v>
          </cell>
          <cell r="AG133">
            <v>1</v>
          </cell>
          <cell r="AH133">
            <v>1</v>
          </cell>
          <cell r="AI133">
            <v>1</v>
          </cell>
          <cell r="AJ133">
            <v>1</v>
          </cell>
          <cell r="AK133">
            <v>1</v>
          </cell>
          <cell r="AM133" t="str">
            <v>Penzion</v>
          </cell>
          <cell r="AP133" t="str">
            <v>MUŽ</v>
          </cell>
          <cell r="AQ133" t="str">
            <v>VOŠ + VŠ</v>
          </cell>
          <cell r="AR133" t="str">
            <v>35 - 49 let</v>
          </cell>
        </row>
        <row r="134">
          <cell r="B134" t="str">
            <v>Olomoucký kraj</v>
          </cell>
          <cell r="E134" t="str">
            <v>2 dny</v>
          </cell>
          <cell r="G134" t="str">
            <v>Vlakem</v>
          </cell>
          <cell r="I134" t="str">
            <v>Mediální reklama</v>
          </cell>
          <cell r="K134" t="str">
            <v>S rodinou</v>
          </cell>
          <cell r="L134" t="str">
            <v>Poznání</v>
          </cell>
          <cell r="M134" t="str">
            <v>Poprvé</v>
          </cell>
          <cell r="O134" t="str">
            <v>ANO</v>
          </cell>
          <cell r="P134" t="str">
            <v>ANO</v>
          </cell>
          <cell r="Q134" t="str">
            <v>NE</v>
          </cell>
          <cell r="R134" t="str">
            <v>NE</v>
          </cell>
          <cell r="S134" t="str">
            <v>NE</v>
          </cell>
          <cell r="T134" t="str">
            <v>NE</v>
          </cell>
          <cell r="U134" t="str">
            <v>NE</v>
          </cell>
          <cell r="V134" t="str">
            <v>NE</v>
          </cell>
          <cell r="W134" t="str">
            <v>NE</v>
          </cell>
          <cell r="X134" t="str">
            <v>NE</v>
          </cell>
          <cell r="Z134" t="str">
            <v>NEVÍM</v>
          </cell>
          <cell r="AA134" t="str">
            <v>Spíše spokojen/a</v>
          </cell>
          <cell r="AB134">
            <v>1</v>
          </cell>
          <cell r="AC134">
            <v>0</v>
          </cell>
          <cell r="AD134">
            <v>0</v>
          </cell>
          <cell r="AE134">
            <v>1</v>
          </cell>
          <cell r="AF134">
            <v>0</v>
          </cell>
          <cell r="AG134">
            <v>1</v>
          </cell>
          <cell r="AH134">
            <v>1</v>
          </cell>
          <cell r="AI134">
            <v>1</v>
          </cell>
          <cell r="AJ134">
            <v>1</v>
          </cell>
          <cell r="AK134">
            <v>1</v>
          </cell>
          <cell r="AM134" t="str">
            <v>Penzion</v>
          </cell>
          <cell r="AP134" t="str">
            <v>ŽENA</v>
          </cell>
          <cell r="AQ134" t="str">
            <v>VOŠ + VŠ</v>
          </cell>
          <cell r="AR134" t="str">
            <v>35 - 49 let</v>
          </cell>
        </row>
        <row r="135">
          <cell r="B135" t="str">
            <v>Jiný kraj</v>
          </cell>
          <cell r="C135" t="str">
            <v>Praha</v>
          </cell>
          <cell r="E135" t="str">
            <v>1 den</v>
          </cell>
          <cell r="G135" t="str">
            <v>Vlakem</v>
          </cell>
          <cell r="I135" t="str">
            <v>Služební cesta</v>
          </cell>
          <cell r="K135" t="str">
            <v>S kolegy</v>
          </cell>
          <cell r="L135" t="str">
            <v>Služební cesta</v>
          </cell>
          <cell r="M135" t="str">
            <v>Poprvé</v>
          </cell>
          <cell r="O135" t="str">
            <v>ANO</v>
          </cell>
          <cell r="P135" t="str">
            <v>ANO</v>
          </cell>
          <cell r="Q135" t="str">
            <v>NE</v>
          </cell>
          <cell r="R135" t="str">
            <v>NE</v>
          </cell>
          <cell r="S135" t="str">
            <v>NE</v>
          </cell>
          <cell r="T135" t="str">
            <v>NE</v>
          </cell>
          <cell r="U135" t="str">
            <v>NE</v>
          </cell>
          <cell r="V135" t="str">
            <v>NE</v>
          </cell>
          <cell r="W135" t="str">
            <v>NE</v>
          </cell>
          <cell r="X135" t="str">
            <v>NE</v>
          </cell>
          <cell r="Z135" t="str">
            <v>NEVÍM</v>
          </cell>
          <cell r="AA135" t="str">
            <v>Spíše nespokojen/a</v>
          </cell>
          <cell r="AB135">
            <v>1</v>
          </cell>
          <cell r="AC135">
            <v>0</v>
          </cell>
          <cell r="AD135">
            <v>0</v>
          </cell>
          <cell r="AE135">
            <v>1</v>
          </cell>
          <cell r="AF135">
            <v>0</v>
          </cell>
          <cell r="AG135">
            <v>0</v>
          </cell>
          <cell r="AH135">
            <v>1</v>
          </cell>
          <cell r="AI135">
            <v>0</v>
          </cell>
          <cell r="AJ135">
            <v>1</v>
          </cell>
          <cell r="AK135">
            <v>0</v>
          </cell>
          <cell r="AM135" t="str">
            <v>Nejsem ubytován/a</v>
          </cell>
          <cell r="AP135" t="str">
            <v>MUŽ</v>
          </cell>
          <cell r="AQ135" t="str">
            <v>VOŠ + VŠ</v>
          </cell>
          <cell r="AR135" t="str">
            <v>35 - 49 let</v>
          </cell>
        </row>
        <row r="136">
          <cell r="B136" t="str">
            <v>Jiný kraj</v>
          </cell>
          <cell r="C136" t="str">
            <v>Středočeský</v>
          </cell>
          <cell r="E136" t="str">
            <v>Více dnů</v>
          </cell>
          <cell r="G136" t="str">
            <v>Vlakem</v>
          </cell>
          <cell r="I136" t="str">
            <v>Doporučení přátel, blízkých</v>
          </cell>
          <cell r="K136" t="str">
            <v>S rodinou</v>
          </cell>
          <cell r="L136" t="str">
            <v>Návštěva přátel, příbuzných</v>
          </cell>
          <cell r="M136" t="str">
            <v>Jsem tu po několikáté</v>
          </cell>
          <cell r="O136" t="str">
            <v>ANO</v>
          </cell>
          <cell r="P136" t="str">
            <v>ANO</v>
          </cell>
          <cell r="Q136" t="str">
            <v>NE</v>
          </cell>
          <cell r="R136" t="str">
            <v>NE</v>
          </cell>
          <cell r="S136" t="str">
            <v>ANO</v>
          </cell>
          <cell r="T136" t="str">
            <v>NE</v>
          </cell>
          <cell r="U136" t="str">
            <v>NE</v>
          </cell>
          <cell r="V136" t="str">
            <v>ANO</v>
          </cell>
          <cell r="W136" t="str">
            <v>NE</v>
          </cell>
          <cell r="X136" t="str">
            <v>ANO</v>
          </cell>
          <cell r="Z136" t="str">
            <v>ANO</v>
          </cell>
          <cell r="AA136" t="str">
            <v>Spíše spokojen/a</v>
          </cell>
          <cell r="AB136">
            <v>3</v>
          </cell>
          <cell r="AC136">
            <v>2</v>
          </cell>
          <cell r="AD136">
            <v>3</v>
          </cell>
          <cell r="AE136">
            <v>3</v>
          </cell>
          <cell r="AF136">
            <v>1</v>
          </cell>
          <cell r="AG136">
            <v>1</v>
          </cell>
          <cell r="AH136">
            <v>1</v>
          </cell>
          <cell r="AI136">
            <v>1</v>
          </cell>
          <cell r="AJ136">
            <v>2</v>
          </cell>
          <cell r="AK136">
            <v>2</v>
          </cell>
          <cell r="AM136" t="str">
            <v>V soukromí</v>
          </cell>
          <cell r="AP136" t="str">
            <v>ŽENA</v>
          </cell>
          <cell r="AQ136" t="str">
            <v>SŠ s maturitou</v>
          </cell>
          <cell r="AR136" t="str">
            <v>26 - 34 let</v>
          </cell>
        </row>
        <row r="137">
          <cell r="B137" t="str">
            <v>Jiný kraj</v>
          </cell>
          <cell r="C137" t="str">
            <v>Jihomoravský</v>
          </cell>
          <cell r="E137" t="str">
            <v>Více dnů</v>
          </cell>
          <cell r="G137" t="str">
            <v>Zájezdovým autobusem</v>
          </cell>
          <cell r="I137" t="str">
            <v>Dobrá předchozí zkušenost</v>
          </cell>
          <cell r="K137" t="str">
            <v>S přáteli</v>
          </cell>
          <cell r="L137" t="str">
            <v>Návštěva kulturní akce</v>
          </cell>
          <cell r="M137" t="str">
            <v>Jsem tu po několikáté</v>
          </cell>
          <cell r="O137" t="str">
            <v>ANO</v>
          </cell>
          <cell r="P137" t="str">
            <v>ANO</v>
          </cell>
          <cell r="Q137" t="str">
            <v>ANO</v>
          </cell>
          <cell r="R137" t="str">
            <v>NE</v>
          </cell>
          <cell r="S137" t="str">
            <v>NE</v>
          </cell>
          <cell r="T137" t="str">
            <v>ANO</v>
          </cell>
          <cell r="U137" t="str">
            <v>NE</v>
          </cell>
          <cell r="V137" t="str">
            <v>NE</v>
          </cell>
          <cell r="W137" t="str">
            <v>NE</v>
          </cell>
          <cell r="X137" t="str">
            <v>NE</v>
          </cell>
          <cell r="Z137" t="str">
            <v>ANO</v>
          </cell>
          <cell r="AA137" t="str">
            <v>Velmi spokojen/a</v>
          </cell>
          <cell r="AB137">
            <v>1</v>
          </cell>
          <cell r="AC137">
            <v>2</v>
          </cell>
          <cell r="AD137">
            <v>3</v>
          </cell>
          <cell r="AE137">
            <v>2</v>
          </cell>
          <cell r="AF137">
            <v>2</v>
          </cell>
          <cell r="AG137">
            <v>3</v>
          </cell>
          <cell r="AH137">
            <v>1</v>
          </cell>
          <cell r="AI137">
            <v>1</v>
          </cell>
          <cell r="AJ137">
            <v>2</v>
          </cell>
          <cell r="AK137">
            <v>1</v>
          </cell>
          <cell r="AM137" t="str">
            <v>Penzion</v>
          </cell>
          <cell r="AP137" t="str">
            <v>ŽENA</v>
          </cell>
          <cell r="AQ137" t="str">
            <v>SŠ s maturitou</v>
          </cell>
          <cell r="AR137" t="str">
            <v>50 - 65 let</v>
          </cell>
        </row>
        <row r="138">
          <cell r="B138" t="str">
            <v>Jiný kraj</v>
          </cell>
          <cell r="C138" t="str">
            <v>Vysočina</v>
          </cell>
          <cell r="E138" t="str">
            <v>1 den</v>
          </cell>
          <cell r="G138" t="str">
            <v>Autem</v>
          </cell>
          <cell r="I138" t="str">
            <v>Doporučení přátel, blízkých</v>
          </cell>
          <cell r="K138" t="str">
            <v>Sama</v>
          </cell>
          <cell r="L138" t="str">
            <v>Poznání</v>
          </cell>
          <cell r="M138" t="str">
            <v>Jsem tu po několikáté</v>
          </cell>
          <cell r="O138" t="str">
            <v>NE</v>
          </cell>
          <cell r="P138" t="str">
            <v>NE</v>
          </cell>
          <cell r="Q138" t="str">
            <v>ANO</v>
          </cell>
          <cell r="R138" t="str">
            <v>NE</v>
          </cell>
          <cell r="S138" t="str">
            <v>ANO</v>
          </cell>
          <cell r="T138" t="str">
            <v>NE</v>
          </cell>
          <cell r="U138" t="str">
            <v>NE</v>
          </cell>
          <cell r="V138" t="str">
            <v>ANO</v>
          </cell>
          <cell r="W138" t="str">
            <v>NE</v>
          </cell>
          <cell r="X138" t="str">
            <v>NE</v>
          </cell>
          <cell r="Z138" t="str">
            <v>NE</v>
          </cell>
          <cell r="AA138" t="str">
            <v>Spíše spokojen/a</v>
          </cell>
          <cell r="AB138">
            <v>2</v>
          </cell>
          <cell r="AC138">
            <v>1</v>
          </cell>
          <cell r="AD138">
            <v>2</v>
          </cell>
          <cell r="AE138">
            <v>3</v>
          </cell>
          <cell r="AF138">
            <v>0</v>
          </cell>
          <cell r="AG138">
            <v>1</v>
          </cell>
          <cell r="AH138">
            <v>1</v>
          </cell>
          <cell r="AI138">
            <v>3</v>
          </cell>
          <cell r="AJ138">
            <v>2</v>
          </cell>
          <cell r="AK138">
            <v>2</v>
          </cell>
          <cell r="AM138" t="str">
            <v>Penzion</v>
          </cell>
          <cell r="AP138" t="str">
            <v>MUŽ</v>
          </cell>
          <cell r="AQ138" t="str">
            <v>SŠ s maturitou</v>
          </cell>
          <cell r="AR138" t="str">
            <v>65 let a více</v>
          </cell>
        </row>
        <row r="139">
          <cell r="B139" t="str">
            <v>Stát</v>
          </cell>
          <cell r="D139" t="str">
            <v>Polsko</v>
          </cell>
          <cell r="E139" t="str">
            <v>Více dnů</v>
          </cell>
          <cell r="G139" t="str">
            <v>Autem</v>
          </cell>
          <cell r="I139" t="str">
            <v>Mediální reklama</v>
          </cell>
          <cell r="K139" t="str">
            <v>S partnerem</v>
          </cell>
          <cell r="L139" t="str">
            <v>Poznání</v>
          </cell>
          <cell r="M139" t="str">
            <v>Poprvé</v>
          </cell>
          <cell r="O139" t="str">
            <v>ANO</v>
          </cell>
          <cell r="P139" t="str">
            <v>ANO</v>
          </cell>
          <cell r="Q139" t="str">
            <v>NE</v>
          </cell>
          <cell r="R139" t="str">
            <v>NE</v>
          </cell>
          <cell r="S139" t="str">
            <v>NE</v>
          </cell>
          <cell r="T139" t="str">
            <v>NE</v>
          </cell>
          <cell r="U139" t="str">
            <v>ANO</v>
          </cell>
          <cell r="V139" t="str">
            <v>NE</v>
          </cell>
          <cell r="W139" t="str">
            <v>ANO</v>
          </cell>
          <cell r="X139" t="str">
            <v>NE</v>
          </cell>
          <cell r="Z139" t="str">
            <v>ANO</v>
          </cell>
          <cell r="AA139" t="str">
            <v>Velmi spokojen/a</v>
          </cell>
          <cell r="AB139">
            <v>1</v>
          </cell>
          <cell r="AC139">
            <v>2</v>
          </cell>
          <cell r="AD139">
            <v>1</v>
          </cell>
          <cell r="AE139">
            <v>1</v>
          </cell>
          <cell r="AF139">
            <v>2</v>
          </cell>
          <cell r="AG139">
            <v>1</v>
          </cell>
          <cell r="AH139">
            <v>2</v>
          </cell>
          <cell r="AI139">
            <v>0</v>
          </cell>
          <cell r="AJ139">
            <v>1</v>
          </cell>
          <cell r="AK139">
            <v>0</v>
          </cell>
          <cell r="AM139" t="str">
            <v>Hotel</v>
          </cell>
          <cell r="AP139" t="str">
            <v>MUŽ</v>
          </cell>
          <cell r="AQ139" t="str">
            <v>VOŠ + VŠ</v>
          </cell>
          <cell r="AR139" t="str">
            <v>35 - 49 let</v>
          </cell>
        </row>
        <row r="140">
          <cell r="B140" t="str">
            <v>Olomoucko</v>
          </cell>
          <cell r="E140" t="str">
            <v>1 den</v>
          </cell>
          <cell r="G140" t="str">
            <v>Vlakem</v>
          </cell>
          <cell r="I140" t="str">
            <v>Služební cesta</v>
          </cell>
          <cell r="K140" t="str">
            <v>Sama</v>
          </cell>
          <cell r="L140" t="str">
            <v>Služební cesta</v>
          </cell>
          <cell r="M140" t="str">
            <v>Jsem tu po několikáté</v>
          </cell>
          <cell r="O140" t="str">
            <v>ANO</v>
          </cell>
          <cell r="P140" t="str">
            <v>NE</v>
          </cell>
          <cell r="Q140" t="str">
            <v>NE</v>
          </cell>
          <cell r="R140" t="str">
            <v>NE</v>
          </cell>
          <cell r="S140" t="str">
            <v>NE</v>
          </cell>
          <cell r="T140" t="str">
            <v>NE</v>
          </cell>
          <cell r="U140" t="str">
            <v>NE</v>
          </cell>
          <cell r="V140" t="str">
            <v>NE</v>
          </cell>
          <cell r="W140" t="str">
            <v>NE</v>
          </cell>
          <cell r="X140" t="str">
            <v>NE</v>
          </cell>
          <cell r="Z140" t="str">
            <v>SPÍŠE NE</v>
          </cell>
          <cell r="AA140" t="str">
            <v>Spíše nespokojen/a</v>
          </cell>
          <cell r="AB140">
            <v>0</v>
          </cell>
          <cell r="AC140">
            <v>0</v>
          </cell>
          <cell r="AD140">
            <v>0</v>
          </cell>
          <cell r="AE140">
            <v>1</v>
          </cell>
          <cell r="AF140">
            <v>2</v>
          </cell>
          <cell r="AG140">
            <v>3</v>
          </cell>
          <cell r="AH140">
            <v>1</v>
          </cell>
          <cell r="AI140">
            <v>0</v>
          </cell>
          <cell r="AJ140">
            <v>0</v>
          </cell>
          <cell r="AK140">
            <v>0</v>
          </cell>
          <cell r="AM140" t="str">
            <v>Hotel</v>
          </cell>
          <cell r="AP140" t="str">
            <v>MUŽ</v>
          </cell>
          <cell r="AQ140" t="str">
            <v>VOŠ + VŠ</v>
          </cell>
          <cell r="AR140" t="str">
            <v>50 - 65 let</v>
          </cell>
        </row>
        <row r="141">
          <cell r="B141" t="str">
            <v>Jiný kraj</v>
          </cell>
          <cell r="C141" t="str">
            <v>Vysočina</v>
          </cell>
          <cell r="E141" t="str">
            <v>Více dnů</v>
          </cell>
          <cell r="G141" t="str">
            <v>Vlakem</v>
          </cell>
          <cell r="I141" t="str">
            <v>Doporučení přátel, blízkých</v>
          </cell>
          <cell r="K141" t="str">
            <v>S rodinou</v>
          </cell>
          <cell r="L141" t="str">
            <v>Návštěva přátel, příbuzných</v>
          </cell>
          <cell r="M141" t="str">
            <v>Poprvé</v>
          </cell>
          <cell r="O141" t="str">
            <v>ANO</v>
          </cell>
          <cell r="P141" t="str">
            <v>ANO</v>
          </cell>
          <cell r="Q141" t="str">
            <v>NE</v>
          </cell>
          <cell r="R141" t="str">
            <v>NE</v>
          </cell>
          <cell r="S141" t="str">
            <v>NE</v>
          </cell>
          <cell r="T141" t="str">
            <v>NE</v>
          </cell>
          <cell r="U141" t="str">
            <v>ANO</v>
          </cell>
          <cell r="V141" t="str">
            <v>ANO</v>
          </cell>
          <cell r="W141" t="str">
            <v>NE</v>
          </cell>
          <cell r="X141" t="str">
            <v>ANO</v>
          </cell>
          <cell r="Z141" t="str">
            <v>ANO</v>
          </cell>
          <cell r="AA141" t="str">
            <v>Velmi spokojen/a</v>
          </cell>
          <cell r="AB141">
            <v>0</v>
          </cell>
          <cell r="AC141">
            <v>0</v>
          </cell>
          <cell r="AD141">
            <v>0</v>
          </cell>
          <cell r="AE141">
            <v>1</v>
          </cell>
          <cell r="AF141">
            <v>2</v>
          </cell>
          <cell r="AG141">
            <v>0</v>
          </cell>
          <cell r="AH141">
            <v>2</v>
          </cell>
          <cell r="AI141">
            <v>1</v>
          </cell>
          <cell r="AJ141">
            <v>1</v>
          </cell>
          <cell r="AK141">
            <v>2</v>
          </cell>
          <cell r="AM141" t="str">
            <v>U známých</v>
          </cell>
          <cell r="AP141" t="str">
            <v>ŽENA</v>
          </cell>
          <cell r="AQ141" t="str">
            <v>SŠ s maturitou</v>
          </cell>
          <cell r="AR141" t="str">
            <v>35 - 49 let</v>
          </cell>
        </row>
        <row r="142">
          <cell r="B142" t="str">
            <v>Olomoucko</v>
          </cell>
          <cell r="E142" t="str">
            <v>1 den</v>
          </cell>
          <cell r="G142" t="str">
            <v>Na kole</v>
          </cell>
          <cell r="I142" t="str">
            <v>Doporučení přátel, blízkých</v>
          </cell>
          <cell r="K142" t="str">
            <v>S přáteli</v>
          </cell>
          <cell r="L142" t="str">
            <v>Relaxace</v>
          </cell>
          <cell r="M142" t="str">
            <v>Potřetí</v>
          </cell>
          <cell r="O142" t="str">
            <v>NE</v>
          </cell>
          <cell r="P142" t="str">
            <v>ANO</v>
          </cell>
          <cell r="Q142" t="str">
            <v>NE</v>
          </cell>
          <cell r="R142" t="str">
            <v>NE</v>
          </cell>
          <cell r="S142" t="str">
            <v>NE</v>
          </cell>
          <cell r="T142" t="str">
            <v>ANO</v>
          </cell>
          <cell r="U142" t="str">
            <v>NE</v>
          </cell>
          <cell r="V142" t="str">
            <v>NE</v>
          </cell>
          <cell r="W142" t="str">
            <v>NE</v>
          </cell>
          <cell r="X142" t="str">
            <v>NE</v>
          </cell>
          <cell r="Z142" t="str">
            <v>ANO</v>
          </cell>
          <cell r="AA142" t="str">
            <v>Spíše spokojen/a</v>
          </cell>
          <cell r="AB142">
            <v>0</v>
          </cell>
          <cell r="AC142">
            <v>0</v>
          </cell>
          <cell r="AD142">
            <v>0</v>
          </cell>
          <cell r="AE142">
            <v>0</v>
          </cell>
          <cell r="AF142">
            <v>0</v>
          </cell>
          <cell r="AG142">
            <v>0</v>
          </cell>
          <cell r="AH142">
            <v>1</v>
          </cell>
          <cell r="AI142">
            <v>1</v>
          </cell>
          <cell r="AJ142">
            <v>0</v>
          </cell>
          <cell r="AK142">
            <v>0</v>
          </cell>
          <cell r="AM142" t="str">
            <v>Nejsem ubytován/a</v>
          </cell>
          <cell r="AP142" t="str">
            <v>MUŽ</v>
          </cell>
          <cell r="AQ142" t="str">
            <v>VOŠ + VŠ</v>
          </cell>
          <cell r="AR142" t="str">
            <v>26 - 34 let</v>
          </cell>
        </row>
        <row r="143">
          <cell r="B143" t="str">
            <v>Stát</v>
          </cell>
          <cell r="D143" t="str">
            <v>Slovensko</v>
          </cell>
          <cell r="E143" t="str">
            <v>2 dny</v>
          </cell>
          <cell r="G143" t="str">
            <v>Vlakem</v>
          </cell>
          <cell r="I143" t="str">
            <v>Doporučení přátel, blízkých</v>
          </cell>
          <cell r="K143" t="str">
            <v>S přáteli</v>
          </cell>
          <cell r="L143" t="str">
            <v>Poznání</v>
          </cell>
          <cell r="M143" t="str">
            <v>Podruhé</v>
          </cell>
          <cell r="O143" t="str">
            <v>ANO</v>
          </cell>
          <cell r="P143" t="str">
            <v>ANO</v>
          </cell>
          <cell r="Q143" t="str">
            <v>ANO</v>
          </cell>
          <cell r="R143" t="str">
            <v>ANO</v>
          </cell>
          <cell r="S143" t="str">
            <v>ANO</v>
          </cell>
          <cell r="T143" t="str">
            <v>ANO</v>
          </cell>
          <cell r="U143" t="str">
            <v>ANO</v>
          </cell>
          <cell r="V143" t="str">
            <v>NE</v>
          </cell>
          <cell r="W143" t="str">
            <v>ANO</v>
          </cell>
          <cell r="X143" t="str">
            <v>NE</v>
          </cell>
          <cell r="Z143" t="str">
            <v>NEVÍM</v>
          </cell>
          <cell r="AA143" t="str">
            <v>Spíše spokojen/a</v>
          </cell>
          <cell r="AB143">
            <v>2</v>
          </cell>
          <cell r="AC143">
            <v>0</v>
          </cell>
          <cell r="AD143">
            <v>0</v>
          </cell>
          <cell r="AE143">
            <v>2</v>
          </cell>
          <cell r="AF143">
            <v>1</v>
          </cell>
          <cell r="AG143">
            <v>1</v>
          </cell>
          <cell r="AH143">
            <v>1</v>
          </cell>
          <cell r="AI143">
            <v>3</v>
          </cell>
          <cell r="AJ143">
            <v>3</v>
          </cell>
          <cell r="AK143">
            <v>0</v>
          </cell>
          <cell r="AM143" t="str">
            <v>Penzion</v>
          </cell>
          <cell r="AP143" t="str">
            <v>ŽENA</v>
          </cell>
          <cell r="AQ143" t="str">
            <v>SŠ s maturitou</v>
          </cell>
          <cell r="AR143" t="str">
            <v>65 let a více</v>
          </cell>
        </row>
        <row r="144">
          <cell r="B144" t="str">
            <v>Stát</v>
          </cell>
          <cell r="D144" t="str">
            <v>Slovensko</v>
          </cell>
          <cell r="E144" t="str">
            <v>1 den</v>
          </cell>
          <cell r="G144" t="str">
            <v>Autobusem</v>
          </cell>
          <cell r="I144" t="str">
            <v>Nabídka katalogu CK</v>
          </cell>
          <cell r="K144" t="str">
            <v>S partnerem</v>
          </cell>
          <cell r="L144" t="str">
            <v>Poznání</v>
          </cell>
          <cell r="M144" t="str">
            <v>Poprvé</v>
          </cell>
          <cell r="O144" t="str">
            <v>ANO</v>
          </cell>
          <cell r="P144" t="str">
            <v>ANO</v>
          </cell>
          <cell r="Q144" t="str">
            <v>NE</v>
          </cell>
          <cell r="R144" t="str">
            <v>NE</v>
          </cell>
          <cell r="S144" t="str">
            <v>NE</v>
          </cell>
          <cell r="T144" t="str">
            <v>NE</v>
          </cell>
          <cell r="U144" t="str">
            <v>NE</v>
          </cell>
          <cell r="V144" t="str">
            <v>NE</v>
          </cell>
          <cell r="W144" t="str">
            <v>NE</v>
          </cell>
          <cell r="X144" t="str">
            <v>NE</v>
          </cell>
          <cell r="Z144" t="str">
            <v>ANO</v>
          </cell>
          <cell r="AA144" t="str">
            <v>Velmi spokojen/a</v>
          </cell>
          <cell r="AB144">
            <v>1</v>
          </cell>
          <cell r="AC144">
            <v>2</v>
          </cell>
          <cell r="AD144">
            <v>0</v>
          </cell>
          <cell r="AE144">
            <v>0</v>
          </cell>
          <cell r="AF144">
            <v>0</v>
          </cell>
          <cell r="AG144">
            <v>0</v>
          </cell>
          <cell r="AH144">
            <v>0</v>
          </cell>
          <cell r="AI144">
            <v>0</v>
          </cell>
          <cell r="AJ144">
            <v>0</v>
          </cell>
          <cell r="AK144">
            <v>0</v>
          </cell>
          <cell r="AM144" t="str">
            <v>Jiné</v>
          </cell>
          <cell r="AP144" t="str">
            <v>MUŽ</v>
          </cell>
          <cell r="AQ144" t="str">
            <v>SŠ s maturitou</v>
          </cell>
          <cell r="AR144" t="str">
            <v>65 let a více</v>
          </cell>
        </row>
        <row r="145">
          <cell r="B145" t="str">
            <v>Stát</v>
          </cell>
          <cell r="D145" t="str">
            <v>Slovensko</v>
          </cell>
          <cell r="E145" t="str">
            <v>2 dny</v>
          </cell>
          <cell r="G145" t="str">
            <v>Vlakem</v>
          </cell>
          <cell r="I145" t="str">
            <v>Doporučení přátel, blízkých</v>
          </cell>
          <cell r="K145" t="str">
            <v>S přáteli</v>
          </cell>
          <cell r="L145" t="str">
            <v>Poznání</v>
          </cell>
          <cell r="M145" t="str">
            <v>Potřetí</v>
          </cell>
          <cell r="O145" t="str">
            <v>ANO</v>
          </cell>
          <cell r="P145" t="str">
            <v>ANO</v>
          </cell>
          <cell r="Q145" t="str">
            <v>ANO</v>
          </cell>
          <cell r="R145" t="str">
            <v>ANO</v>
          </cell>
          <cell r="S145" t="str">
            <v>ANO</v>
          </cell>
          <cell r="T145" t="str">
            <v>ANO</v>
          </cell>
          <cell r="U145" t="str">
            <v>ANO</v>
          </cell>
          <cell r="V145" t="str">
            <v>NE</v>
          </cell>
          <cell r="W145" t="str">
            <v>ANO</v>
          </cell>
          <cell r="X145" t="str">
            <v>NE</v>
          </cell>
          <cell r="Z145" t="str">
            <v>ANO</v>
          </cell>
          <cell r="AA145" t="str">
            <v>Spíše spokojen/a</v>
          </cell>
          <cell r="AB145">
            <v>1</v>
          </cell>
          <cell r="AC145">
            <v>1</v>
          </cell>
          <cell r="AD145">
            <v>1</v>
          </cell>
          <cell r="AE145">
            <v>1</v>
          </cell>
          <cell r="AF145">
            <v>2</v>
          </cell>
          <cell r="AG145">
            <v>1</v>
          </cell>
          <cell r="AH145">
            <v>1</v>
          </cell>
          <cell r="AI145">
            <v>2</v>
          </cell>
          <cell r="AJ145">
            <v>1</v>
          </cell>
          <cell r="AK145">
            <v>1</v>
          </cell>
          <cell r="AM145" t="str">
            <v>Penzion</v>
          </cell>
          <cell r="AP145" t="str">
            <v>ŽENA</v>
          </cell>
          <cell r="AQ145" t="str">
            <v>SŠ s maturitou</v>
          </cell>
          <cell r="AR145" t="str">
            <v>65 let a více</v>
          </cell>
        </row>
        <row r="146">
          <cell r="B146" t="str">
            <v>Stát</v>
          </cell>
          <cell r="D146" t="str">
            <v>Slovensko</v>
          </cell>
          <cell r="E146" t="str">
            <v>2 dny</v>
          </cell>
          <cell r="G146" t="str">
            <v>Vlakem</v>
          </cell>
          <cell r="I146" t="str">
            <v>Doporučení přátel, blízkých</v>
          </cell>
          <cell r="K146" t="str">
            <v>S přáteli</v>
          </cell>
          <cell r="L146" t="str">
            <v>Poznání</v>
          </cell>
          <cell r="M146" t="str">
            <v>Podruhé</v>
          </cell>
          <cell r="O146" t="str">
            <v>ANO</v>
          </cell>
          <cell r="P146" t="str">
            <v>ANO</v>
          </cell>
          <cell r="Q146" t="str">
            <v>ANO</v>
          </cell>
          <cell r="R146" t="str">
            <v>ANO</v>
          </cell>
          <cell r="S146" t="str">
            <v>ANO</v>
          </cell>
          <cell r="T146" t="str">
            <v>ANO</v>
          </cell>
          <cell r="U146" t="str">
            <v>ANO</v>
          </cell>
          <cell r="V146" t="str">
            <v>NE</v>
          </cell>
          <cell r="W146" t="str">
            <v>ANO</v>
          </cell>
          <cell r="X146" t="str">
            <v>NE</v>
          </cell>
          <cell r="Z146" t="str">
            <v>ANO</v>
          </cell>
          <cell r="AA146" t="str">
            <v>Velmi spokojen/a</v>
          </cell>
          <cell r="AB146">
            <v>3</v>
          </cell>
          <cell r="AC146">
            <v>0</v>
          </cell>
          <cell r="AD146">
            <v>0</v>
          </cell>
          <cell r="AE146">
            <v>3</v>
          </cell>
          <cell r="AF146">
            <v>1</v>
          </cell>
          <cell r="AG146">
            <v>2</v>
          </cell>
          <cell r="AH146">
            <v>1</v>
          </cell>
          <cell r="AI146">
            <v>0</v>
          </cell>
          <cell r="AJ146">
            <v>1</v>
          </cell>
          <cell r="AK146">
            <v>0</v>
          </cell>
          <cell r="AM146" t="str">
            <v>Penzion</v>
          </cell>
          <cell r="AP146" t="str">
            <v>ŽENA</v>
          </cell>
          <cell r="AQ146" t="str">
            <v>SŠ s maturitou</v>
          </cell>
          <cell r="AR146" t="str">
            <v>50 - 65 let</v>
          </cell>
        </row>
        <row r="147">
          <cell r="B147" t="str">
            <v>Jiný kraj</v>
          </cell>
          <cell r="C147" t="str">
            <v>Moravskoslezský</v>
          </cell>
          <cell r="E147" t="str">
            <v>2 dny</v>
          </cell>
          <cell r="G147" t="str">
            <v>Vlakem</v>
          </cell>
          <cell r="I147" t="str">
            <v>Dobrá předchozí zkušenost</v>
          </cell>
          <cell r="K147" t="str">
            <v>S rodinou</v>
          </cell>
          <cell r="L147" t="str">
            <v>Poznání</v>
          </cell>
          <cell r="M147" t="str">
            <v>Jsem tu po několikáté</v>
          </cell>
          <cell r="O147" t="str">
            <v>ANO</v>
          </cell>
          <cell r="P147" t="str">
            <v>ANO</v>
          </cell>
          <cell r="Q147" t="str">
            <v>NE</v>
          </cell>
          <cell r="R147" t="str">
            <v>NE</v>
          </cell>
          <cell r="S147" t="str">
            <v>NE</v>
          </cell>
          <cell r="T147" t="str">
            <v>NE</v>
          </cell>
          <cell r="U147" t="str">
            <v>ANO</v>
          </cell>
          <cell r="V147" t="str">
            <v>ANO</v>
          </cell>
          <cell r="W147" t="str">
            <v>NE</v>
          </cell>
          <cell r="X147" t="str">
            <v>ANO</v>
          </cell>
          <cell r="Z147" t="str">
            <v>ANO</v>
          </cell>
          <cell r="AA147" t="str">
            <v>Velmi spokojen/a</v>
          </cell>
          <cell r="AB147">
            <v>1</v>
          </cell>
          <cell r="AC147">
            <v>0</v>
          </cell>
          <cell r="AD147">
            <v>0</v>
          </cell>
          <cell r="AE147">
            <v>1</v>
          </cell>
          <cell r="AF147">
            <v>2</v>
          </cell>
          <cell r="AG147">
            <v>0</v>
          </cell>
          <cell r="AH147">
            <v>2</v>
          </cell>
          <cell r="AI147">
            <v>1</v>
          </cell>
          <cell r="AJ147">
            <v>1</v>
          </cell>
          <cell r="AK147">
            <v>1</v>
          </cell>
          <cell r="AM147" t="str">
            <v>U známých</v>
          </cell>
          <cell r="AP147" t="str">
            <v>ŽENA</v>
          </cell>
          <cell r="AQ147" t="str">
            <v>VOŠ + VŠ</v>
          </cell>
          <cell r="AR147" t="str">
            <v>35 - 49 let</v>
          </cell>
        </row>
        <row r="148">
          <cell r="B148" t="str">
            <v>Olomoucký kraj</v>
          </cell>
          <cell r="E148" t="str">
            <v>2 dny</v>
          </cell>
          <cell r="G148" t="str">
            <v>Na kole</v>
          </cell>
          <cell r="I148" t="str">
            <v>Jiné</v>
          </cell>
          <cell r="K148" t="str">
            <v>S rodinou</v>
          </cell>
          <cell r="L148" t="str">
            <v>Návštěva sportovní akce</v>
          </cell>
          <cell r="M148" t="str">
            <v>Podruhé</v>
          </cell>
          <cell r="O148" t="str">
            <v>NE</v>
          </cell>
          <cell r="P148" t="str">
            <v>NE</v>
          </cell>
          <cell r="Q148" t="str">
            <v>ANO</v>
          </cell>
          <cell r="R148" t="str">
            <v>NE</v>
          </cell>
          <cell r="S148" t="str">
            <v>NE</v>
          </cell>
          <cell r="T148" t="str">
            <v>ANO</v>
          </cell>
          <cell r="U148" t="str">
            <v>NE</v>
          </cell>
          <cell r="V148" t="str">
            <v>NE</v>
          </cell>
          <cell r="W148" t="str">
            <v>ANO</v>
          </cell>
          <cell r="X148" t="str">
            <v>NE</v>
          </cell>
          <cell r="Z148" t="str">
            <v>ANO</v>
          </cell>
          <cell r="AA148" t="str">
            <v>Velmi spokojen/a</v>
          </cell>
          <cell r="AB148">
            <v>1</v>
          </cell>
          <cell r="AC148">
            <v>1</v>
          </cell>
          <cell r="AD148">
            <v>1</v>
          </cell>
          <cell r="AE148">
            <v>2</v>
          </cell>
          <cell r="AF148">
            <v>3</v>
          </cell>
          <cell r="AG148">
            <v>1</v>
          </cell>
          <cell r="AH148">
            <v>1</v>
          </cell>
          <cell r="AI148">
            <v>1</v>
          </cell>
          <cell r="AJ148">
            <v>2</v>
          </cell>
          <cell r="AK148">
            <v>2</v>
          </cell>
          <cell r="AM148" t="str">
            <v>Hotel</v>
          </cell>
          <cell r="AP148" t="str">
            <v>ŽENA</v>
          </cell>
          <cell r="AQ148" t="str">
            <v>VYUČEN/A</v>
          </cell>
          <cell r="AR148" t="str">
            <v>35 - 49 let</v>
          </cell>
        </row>
        <row r="149">
          <cell r="B149" t="str">
            <v>Jiný kraj</v>
          </cell>
          <cell r="C149" t="str">
            <v>Středočeský</v>
          </cell>
          <cell r="E149" t="str">
            <v>2 dny</v>
          </cell>
          <cell r="G149" t="str">
            <v>Vlakem</v>
          </cell>
          <cell r="I149" t="str">
            <v>Doporučení přátel, blízkých</v>
          </cell>
          <cell r="K149" t="str">
            <v>Sama</v>
          </cell>
          <cell r="L149" t="str">
            <v>Poznání</v>
          </cell>
          <cell r="M149" t="str">
            <v>Podruhé</v>
          </cell>
          <cell r="O149" t="str">
            <v>ANO</v>
          </cell>
          <cell r="P149" t="str">
            <v>ANO</v>
          </cell>
          <cell r="Q149" t="str">
            <v>NE</v>
          </cell>
          <cell r="R149" t="str">
            <v>ANO</v>
          </cell>
          <cell r="S149" t="str">
            <v>NE</v>
          </cell>
          <cell r="T149" t="str">
            <v>NE</v>
          </cell>
          <cell r="U149" t="str">
            <v>ANO</v>
          </cell>
          <cell r="V149" t="str">
            <v>NE</v>
          </cell>
          <cell r="W149" t="str">
            <v>NE</v>
          </cell>
          <cell r="X149" t="str">
            <v>ANO</v>
          </cell>
          <cell r="Z149" t="str">
            <v>ANO</v>
          </cell>
          <cell r="AA149" t="str">
            <v>Spíše spokojen/a</v>
          </cell>
          <cell r="AB149">
            <v>0</v>
          </cell>
          <cell r="AC149">
            <v>2</v>
          </cell>
          <cell r="AD149">
            <v>1</v>
          </cell>
          <cell r="AE149">
            <v>0</v>
          </cell>
          <cell r="AF149">
            <v>2</v>
          </cell>
          <cell r="AG149">
            <v>3</v>
          </cell>
          <cell r="AH149">
            <v>1</v>
          </cell>
          <cell r="AI149">
            <v>3</v>
          </cell>
          <cell r="AJ149">
            <v>2</v>
          </cell>
          <cell r="AK149">
            <v>1</v>
          </cell>
          <cell r="AM149" t="str">
            <v>Penzion</v>
          </cell>
          <cell r="AP149" t="str">
            <v>ŽENA</v>
          </cell>
          <cell r="AQ149" t="str">
            <v>SŠ s maturitou</v>
          </cell>
          <cell r="AR149" t="str">
            <v>65 let a více</v>
          </cell>
        </row>
        <row r="150">
          <cell r="B150" t="str">
            <v>Olomoucký kraj</v>
          </cell>
          <cell r="E150" t="str">
            <v>1 den</v>
          </cell>
          <cell r="G150" t="str">
            <v>Na kole</v>
          </cell>
          <cell r="I150" t="str">
            <v>Doporučení přátel, blízkých</v>
          </cell>
          <cell r="K150" t="str">
            <v>S přáteli</v>
          </cell>
          <cell r="L150" t="str">
            <v>Relaxace</v>
          </cell>
          <cell r="M150" t="str">
            <v>Poprvé</v>
          </cell>
          <cell r="O150" t="str">
            <v>ANO</v>
          </cell>
          <cell r="P150" t="str">
            <v>NE</v>
          </cell>
          <cell r="Q150" t="str">
            <v>NE</v>
          </cell>
          <cell r="R150" t="str">
            <v>NE</v>
          </cell>
          <cell r="S150" t="str">
            <v>NE</v>
          </cell>
          <cell r="T150" t="str">
            <v>NE</v>
          </cell>
          <cell r="U150" t="str">
            <v>NE</v>
          </cell>
          <cell r="V150" t="str">
            <v>NE</v>
          </cell>
          <cell r="W150" t="str">
            <v>NE</v>
          </cell>
          <cell r="X150" t="str">
            <v>NE</v>
          </cell>
          <cell r="Z150" t="str">
            <v>ANO</v>
          </cell>
          <cell r="AA150" t="str">
            <v>Spíše spokojen/a</v>
          </cell>
          <cell r="AB150">
            <v>0</v>
          </cell>
          <cell r="AC150">
            <v>0</v>
          </cell>
          <cell r="AD150">
            <v>0</v>
          </cell>
          <cell r="AE150">
            <v>0</v>
          </cell>
          <cell r="AF150">
            <v>0</v>
          </cell>
          <cell r="AG150">
            <v>0</v>
          </cell>
          <cell r="AH150">
            <v>1</v>
          </cell>
          <cell r="AI150">
            <v>1</v>
          </cell>
          <cell r="AJ150">
            <v>0</v>
          </cell>
          <cell r="AK150">
            <v>0</v>
          </cell>
          <cell r="AM150" t="str">
            <v>Nejsem ubytován/a</v>
          </cell>
          <cell r="AP150" t="str">
            <v>ŽENA</v>
          </cell>
          <cell r="AQ150" t="str">
            <v>SŠ s maturitou</v>
          </cell>
          <cell r="AR150" t="str">
            <v>Do 25 let</v>
          </cell>
        </row>
        <row r="151">
          <cell r="B151" t="str">
            <v>Olomoucký kraj</v>
          </cell>
          <cell r="E151" t="str">
            <v>2 dny</v>
          </cell>
          <cell r="G151" t="str">
            <v>Vlakem</v>
          </cell>
          <cell r="I151" t="str">
            <v>Doporučení přátel, blízkých</v>
          </cell>
          <cell r="K151" t="str">
            <v>S rodinou</v>
          </cell>
          <cell r="L151" t="str">
            <v>Poznání</v>
          </cell>
          <cell r="M151" t="str">
            <v>Potřetí</v>
          </cell>
          <cell r="O151" t="str">
            <v>NE</v>
          </cell>
          <cell r="P151" t="str">
            <v>NE</v>
          </cell>
          <cell r="Q151" t="str">
            <v>NE</v>
          </cell>
          <cell r="R151" t="str">
            <v>NE</v>
          </cell>
          <cell r="S151" t="str">
            <v>NE</v>
          </cell>
          <cell r="T151" t="str">
            <v>NE</v>
          </cell>
          <cell r="U151" t="str">
            <v>NE</v>
          </cell>
          <cell r="V151" t="str">
            <v>ANO</v>
          </cell>
          <cell r="W151" t="str">
            <v>NE</v>
          </cell>
          <cell r="X151" t="str">
            <v>ANO</v>
          </cell>
          <cell r="Z151" t="str">
            <v>ANO</v>
          </cell>
          <cell r="AA151" t="str">
            <v>Spíše spokojen/a</v>
          </cell>
          <cell r="AB151">
            <v>2</v>
          </cell>
          <cell r="AC151">
            <v>1</v>
          </cell>
          <cell r="AD151">
            <v>2</v>
          </cell>
          <cell r="AE151">
            <v>0</v>
          </cell>
          <cell r="AF151">
            <v>2</v>
          </cell>
          <cell r="AG151">
            <v>2</v>
          </cell>
          <cell r="AH151">
            <v>1</v>
          </cell>
          <cell r="AI151">
            <v>3</v>
          </cell>
          <cell r="AJ151">
            <v>2</v>
          </cell>
          <cell r="AK151">
            <v>1</v>
          </cell>
          <cell r="AM151" t="str">
            <v>Penzion</v>
          </cell>
          <cell r="AP151" t="str">
            <v>ŽENA</v>
          </cell>
          <cell r="AQ151" t="str">
            <v>VOŠ + VŠ</v>
          </cell>
          <cell r="AR151" t="str">
            <v>26 - 34 let</v>
          </cell>
        </row>
        <row r="152">
          <cell r="B152" t="str">
            <v>Stát</v>
          </cell>
          <cell r="D152" t="str">
            <v>Slovensko</v>
          </cell>
          <cell r="E152" t="str">
            <v>Více dnů</v>
          </cell>
          <cell r="G152" t="str">
            <v>Zájezdovým autobusem</v>
          </cell>
          <cell r="I152" t="str">
            <v>Nabídka katalogu CK</v>
          </cell>
          <cell r="K152" t="str">
            <v>Sama</v>
          </cell>
          <cell r="L152" t="str">
            <v>Poznání</v>
          </cell>
          <cell r="M152" t="str">
            <v>Poprvé</v>
          </cell>
          <cell r="O152" t="str">
            <v>ANO</v>
          </cell>
          <cell r="P152" t="str">
            <v>ANO</v>
          </cell>
          <cell r="Q152" t="str">
            <v>NE</v>
          </cell>
          <cell r="R152" t="str">
            <v>NE</v>
          </cell>
          <cell r="S152" t="str">
            <v>NE</v>
          </cell>
          <cell r="T152" t="str">
            <v>NE</v>
          </cell>
          <cell r="U152" t="str">
            <v>NE</v>
          </cell>
          <cell r="V152" t="str">
            <v>NE</v>
          </cell>
          <cell r="W152" t="str">
            <v>ANO</v>
          </cell>
          <cell r="X152" t="str">
            <v>NE</v>
          </cell>
          <cell r="Z152" t="str">
            <v>ANO</v>
          </cell>
          <cell r="AA152" t="str">
            <v>Velmi spokojen/a</v>
          </cell>
          <cell r="AB152">
            <v>0</v>
          </cell>
          <cell r="AC152">
            <v>0</v>
          </cell>
          <cell r="AD152">
            <v>0</v>
          </cell>
          <cell r="AE152">
            <v>1</v>
          </cell>
          <cell r="AF152">
            <v>2</v>
          </cell>
          <cell r="AG152">
            <v>1</v>
          </cell>
          <cell r="AH152">
            <v>1</v>
          </cell>
          <cell r="AI152">
            <v>0</v>
          </cell>
          <cell r="AJ152">
            <v>1</v>
          </cell>
          <cell r="AK152">
            <v>0</v>
          </cell>
          <cell r="AM152" t="str">
            <v>Hotel</v>
          </cell>
          <cell r="AP152" t="str">
            <v>ŽENA</v>
          </cell>
          <cell r="AQ152" t="str">
            <v>VYUČEN/A</v>
          </cell>
          <cell r="AR152" t="str">
            <v>65 let a více</v>
          </cell>
        </row>
        <row r="153">
          <cell r="B153" t="str">
            <v>Jiný kraj</v>
          </cell>
          <cell r="C153" t="str">
            <v>Zlínský</v>
          </cell>
          <cell r="E153" t="str">
            <v>2 dny</v>
          </cell>
          <cell r="G153" t="str">
            <v>Vlakem</v>
          </cell>
          <cell r="I153" t="str">
            <v>Doporoučení na internetových diskuzích</v>
          </cell>
          <cell r="K153" t="str">
            <v>Sama</v>
          </cell>
          <cell r="L153" t="str">
            <v>Poznání</v>
          </cell>
          <cell r="M153" t="str">
            <v>Poprvé</v>
          </cell>
          <cell r="O153" t="str">
            <v>ANO</v>
          </cell>
          <cell r="P153" t="str">
            <v>ANO</v>
          </cell>
          <cell r="Q153" t="str">
            <v>NE</v>
          </cell>
          <cell r="R153" t="str">
            <v>NE</v>
          </cell>
          <cell r="S153" t="str">
            <v>ANO</v>
          </cell>
          <cell r="T153" t="str">
            <v>NE</v>
          </cell>
          <cell r="U153" t="str">
            <v>NE</v>
          </cell>
          <cell r="V153" t="str">
            <v>NE</v>
          </cell>
          <cell r="W153" t="str">
            <v>ANO</v>
          </cell>
          <cell r="X153" t="str">
            <v>NE</v>
          </cell>
          <cell r="Z153" t="str">
            <v>SPÍŠE NE</v>
          </cell>
          <cell r="AA153" t="str">
            <v>Spíše spokojen/a</v>
          </cell>
          <cell r="AB153">
            <v>3</v>
          </cell>
          <cell r="AC153">
            <v>1</v>
          </cell>
          <cell r="AD153">
            <v>2</v>
          </cell>
          <cell r="AE153">
            <v>0</v>
          </cell>
          <cell r="AF153">
            <v>1</v>
          </cell>
          <cell r="AG153">
            <v>2</v>
          </cell>
          <cell r="AH153">
            <v>1</v>
          </cell>
          <cell r="AI153">
            <v>0</v>
          </cell>
          <cell r="AJ153">
            <v>2</v>
          </cell>
          <cell r="AK153">
            <v>3</v>
          </cell>
          <cell r="AM153" t="str">
            <v>Penzion</v>
          </cell>
          <cell r="AP153" t="str">
            <v>ŽENA</v>
          </cell>
          <cell r="AQ153" t="str">
            <v>VOŠ + VŠ</v>
          </cell>
          <cell r="AR153" t="str">
            <v>65 let a více</v>
          </cell>
        </row>
        <row r="154">
          <cell r="B154" t="str">
            <v>Jiný kraj</v>
          </cell>
          <cell r="C154" t="str">
            <v>Karlovarský</v>
          </cell>
          <cell r="E154" t="str">
            <v>1 den</v>
          </cell>
          <cell r="G154" t="str">
            <v>Autem</v>
          </cell>
          <cell r="I154" t="str">
            <v>Mediální reklama</v>
          </cell>
          <cell r="K154" t="str">
            <v>S kolegy</v>
          </cell>
          <cell r="L154" t="str">
            <v>Poznání</v>
          </cell>
          <cell r="M154" t="str">
            <v>Potřetí</v>
          </cell>
          <cell r="O154" t="str">
            <v>ANO</v>
          </cell>
          <cell r="P154" t="str">
            <v>ANO</v>
          </cell>
          <cell r="Q154" t="str">
            <v>ANO</v>
          </cell>
          <cell r="R154" t="str">
            <v>ANO</v>
          </cell>
          <cell r="S154" t="str">
            <v>ANO</v>
          </cell>
          <cell r="T154" t="str">
            <v>ANO</v>
          </cell>
          <cell r="U154" t="str">
            <v>ANO</v>
          </cell>
          <cell r="V154" t="str">
            <v>ANO</v>
          </cell>
          <cell r="W154" t="str">
            <v>ANO</v>
          </cell>
          <cell r="X154" t="str">
            <v>ANO</v>
          </cell>
          <cell r="Z154" t="str">
            <v>NEVÍM</v>
          </cell>
          <cell r="AA154" t="str">
            <v>Spíše spokojen/a</v>
          </cell>
          <cell r="AB154">
            <v>2</v>
          </cell>
          <cell r="AC154">
            <v>3</v>
          </cell>
          <cell r="AD154">
            <v>2</v>
          </cell>
          <cell r="AE154">
            <v>1</v>
          </cell>
          <cell r="AF154">
            <v>1</v>
          </cell>
          <cell r="AG154">
            <v>2</v>
          </cell>
          <cell r="AH154">
            <v>3</v>
          </cell>
          <cell r="AI154">
            <v>2</v>
          </cell>
          <cell r="AJ154">
            <v>1</v>
          </cell>
          <cell r="AK154">
            <v>1</v>
          </cell>
          <cell r="AM154" t="str">
            <v>U známých</v>
          </cell>
          <cell r="AP154" t="str">
            <v>ŽENA</v>
          </cell>
          <cell r="AQ154" t="str">
            <v>VYUČEN/A</v>
          </cell>
          <cell r="AR154" t="str">
            <v>35 - 49 let</v>
          </cell>
        </row>
        <row r="155">
          <cell r="B155" t="str">
            <v>Olomoucký kraj</v>
          </cell>
          <cell r="E155" t="str">
            <v>1 den</v>
          </cell>
          <cell r="G155" t="str">
            <v>Vlakem</v>
          </cell>
          <cell r="I155" t="str">
            <v>Dobrá předchozí zkušenost</v>
          </cell>
          <cell r="K155" t="str">
            <v>Sama</v>
          </cell>
          <cell r="L155" t="str">
            <v>Návštěva přátel, příbuzných</v>
          </cell>
          <cell r="M155" t="str">
            <v>Podruhé</v>
          </cell>
          <cell r="O155" t="str">
            <v>ANO</v>
          </cell>
          <cell r="P155" t="str">
            <v>ANO</v>
          </cell>
          <cell r="Q155" t="str">
            <v>NE</v>
          </cell>
          <cell r="R155" t="str">
            <v>NE</v>
          </cell>
          <cell r="S155" t="str">
            <v>ANO</v>
          </cell>
          <cell r="T155" t="str">
            <v>NE</v>
          </cell>
          <cell r="U155" t="str">
            <v>ANO</v>
          </cell>
          <cell r="V155" t="str">
            <v>ANO</v>
          </cell>
          <cell r="W155" t="str">
            <v>NE</v>
          </cell>
          <cell r="X155" t="str">
            <v>NE</v>
          </cell>
          <cell r="Z155" t="str">
            <v>ANO</v>
          </cell>
          <cell r="AA155" t="str">
            <v>Spíše spokojen/a</v>
          </cell>
          <cell r="AB155">
            <v>2</v>
          </cell>
          <cell r="AC155">
            <v>3</v>
          </cell>
          <cell r="AD155">
            <v>4</v>
          </cell>
          <cell r="AE155">
            <v>2</v>
          </cell>
          <cell r="AF155">
            <v>2</v>
          </cell>
          <cell r="AG155">
            <v>3</v>
          </cell>
          <cell r="AH155">
            <v>2</v>
          </cell>
          <cell r="AI155">
            <v>0</v>
          </cell>
          <cell r="AJ155">
            <v>0</v>
          </cell>
          <cell r="AK155">
            <v>0</v>
          </cell>
          <cell r="AM155" t="str">
            <v>Nejsem ubytován/a</v>
          </cell>
          <cell r="AP155" t="str">
            <v>MUŽ</v>
          </cell>
          <cell r="AQ155" t="str">
            <v>SŠ s maturitou</v>
          </cell>
          <cell r="AR155" t="str">
            <v>Do 25 let</v>
          </cell>
        </row>
        <row r="156">
          <cell r="B156" t="str">
            <v>Jiný kraj</v>
          </cell>
          <cell r="C156" t="str">
            <v>Praha</v>
          </cell>
          <cell r="E156" t="str">
            <v>1 den</v>
          </cell>
          <cell r="G156" t="str">
            <v>Zájezdovým autobusem</v>
          </cell>
          <cell r="I156" t="str">
            <v>Služební cesta</v>
          </cell>
          <cell r="K156" t="str">
            <v>S kolegy</v>
          </cell>
          <cell r="L156" t="str">
            <v>Služební cesta</v>
          </cell>
          <cell r="M156" t="str">
            <v>Poprvé</v>
          </cell>
          <cell r="O156" t="str">
            <v>NE</v>
          </cell>
          <cell r="P156" t="str">
            <v>NE</v>
          </cell>
          <cell r="Q156" t="str">
            <v>ANO</v>
          </cell>
          <cell r="R156" t="str">
            <v>NE</v>
          </cell>
          <cell r="S156" t="str">
            <v>NE</v>
          </cell>
          <cell r="T156" t="str">
            <v>ANO</v>
          </cell>
          <cell r="U156" t="str">
            <v>NE</v>
          </cell>
          <cell r="V156" t="str">
            <v>NE</v>
          </cell>
          <cell r="W156" t="str">
            <v>NE</v>
          </cell>
          <cell r="X156" t="str">
            <v>ANO</v>
          </cell>
          <cell r="Z156" t="str">
            <v>ANO</v>
          </cell>
          <cell r="AA156" t="str">
            <v>Spíše spokojen/a</v>
          </cell>
          <cell r="AB156">
            <v>1</v>
          </cell>
          <cell r="AC156">
            <v>0</v>
          </cell>
          <cell r="AD156">
            <v>0</v>
          </cell>
          <cell r="AE156">
            <v>1</v>
          </cell>
          <cell r="AF156">
            <v>3</v>
          </cell>
          <cell r="AG156">
            <v>2</v>
          </cell>
          <cell r="AH156">
            <v>2</v>
          </cell>
          <cell r="AI156">
            <v>0</v>
          </cell>
          <cell r="AJ156">
            <v>2</v>
          </cell>
          <cell r="AK156">
            <v>1</v>
          </cell>
          <cell r="AM156" t="str">
            <v>Penzion</v>
          </cell>
          <cell r="AP156" t="str">
            <v>ŽENA</v>
          </cell>
          <cell r="AQ156" t="str">
            <v>SŠ s maturitou</v>
          </cell>
          <cell r="AR156" t="str">
            <v>Do 25 let</v>
          </cell>
        </row>
        <row r="157">
          <cell r="B157" t="str">
            <v>Jiný kraj</v>
          </cell>
          <cell r="C157" t="str">
            <v>Vysočina</v>
          </cell>
          <cell r="E157" t="str">
            <v>2 dny</v>
          </cell>
          <cell r="G157" t="str">
            <v>Autem</v>
          </cell>
          <cell r="I157" t="str">
            <v>Doporučení přátel, blízkých</v>
          </cell>
          <cell r="K157" t="str">
            <v>S partnerem</v>
          </cell>
          <cell r="L157" t="str">
            <v>Relaxace</v>
          </cell>
          <cell r="M157" t="str">
            <v>Potřetí</v>
          </cell>
          <cell r="O157" t="str">
            <v>ANO</v>
          </cell>
          <cell r="P157" t="str">
            <v>ANO</v>
          </cell>
          <cell r="Q157" t="str">
            <v>NE</v>
          </cell>
          <cell r="R157" t="str">
            <v>NE</v>
          </cell>
          <cell r="S157" t="str">
            <v>NE</v>
          </cell>
          <cell r="T157" t="str">
            <v>NE</v>
          </cell>
          <cell r="U157" t="str">
            <v>NE</v>
          </cell>
          <cell r="V157" t="str">
            <v>ANO</v>
          </cell>
          <cell r="W157" t="str">
            <v>NE</v>
          </cell>
          <cell r="X157" t="str">
            <v>NE</v>
          </cell>
          <cell r="Z157" t="str">
            <v>ANO</v>
          </cell>
          <cell r="AA157" t="str">
            <v>Velmi spokojen/a</v>
          </cell>
          <cell r="AB157">
            <v>2</v>
          </cell>
          <cell r="AC157">
            <v>3</v>
          </cell>
          <cell r="AD157">
            <v>2</v>
          </cell>
          <cell r="AE157">
            <v>1</v>
          </cell>
          <cell r="AF157">
            <v>1</v>
          </cell>
          <cell r="AG157">
            <v>2</v>
          </cell>
          <cell r="AH157">
            <v>2</v>
          </cell>
          <cell r="AI157">
            <v>3</v>
          </cell>
          <cell r="AJ157">
            <v>1</v>
          </cell>
          <cell r="AK157">
            <v>1</v>
          </cell>
          <cell r="AM157" t="str">
            <v>U známých</v>
          </cell>
          <cell r="AP157" t="str">
            <v>ŽENA</v>
          </cell>
          <cell r="AQ157" t="str">
            <v>SŠ s maturitou</v>
          </cell>
          <cell r="AR157" t="str">
            <v>35 - 49 let</v>
          </cell>
        </row>
        <row r="158">
          <cell r="B158" t="str">
            <v>Olomoucko</v>
          </cell>
          <cell r="E158" t="str">
            <v>Více dnů</v>
          </cell>
          <cell r="G158" t="str">
            <v>Autem</v>
          </cell>
          <cell r="I158" t="str">
            <v>Služební cesta</v>
          </cell>
          <cell r="K158" t="str">
            <v>S kolegy</v>
          </cell>
          <cell r="L158" t="str">
            <v>Služební cesta</v>
          </cell>
          <cell r="M158" t="str">
            <v>Poprvé</v>
          </cell>
          <cell r="O158" t="str">
            <v>ANO</v>
          </cell>
          <cell r="P158" t="str">
            <v>NE</v>
          </cell>
          <cell r="Q158" t="str">
            <v>NE</v>
          </cell>
          <cell r="R158" t="str">
            <v>NE</v>
          </cell>
          <cell r="S158" t="str">
            <v>NE</v>
          </cell>
          <cell r="T158" t="str">
            <v>NE</v>
          </cell>
          <cell r="U158" t="str">
            <v>NE</v>
          </cell>
          <cell r="V158" t="str">
            <v>NE</v>
          </cell>
          <cell r="W158" t="str">
            <v>NE</v>
          </cell>
          <cell r="X158" t="str">
            <v>NE</v>
          </cell>
          <cell r="Z158" t="str">
            <v>NE</v>
          </cell>
          <cell r="AA158" t="str">
            <v>Spíše nespokojen/a</v>
          </cell>
          <cell r="AB158">
            <v>0</v>
          </cell>
          <cell r="AC158">
            <v>0</v>
          </cell>
          <cell r="AD158">
            <v>0</v>
          </cell>
          <cell r="AE158">
            <v>0</v>
          </cell>
          <cell r="AF158">
            <v>0</v>
          </cell>
          <cell r="AG158">
            <v>0</v>
          </cell>
          <cell r="AH158">
            <v>0</v>
          </cell>
          <cell r="AI158">
            <v>0</v>
          </cell>
          <cell r="AJ158">
            <v>0</v>
          </cell>
          <cell r="AK158">
            <v>0</v>
          </cell>
          <cell r="AM158" t="str">
            <v>Hotel</v>
          </cell>
          <cell r="AP158" t="str">
            <v>MUŽ</v>
          </cell>
          <cell r="AQ158" t="str">
            <v>VOŠ + VŠ</v>
          </cell>
          <cell r="AR158" t="str">
            <v>35 - 49 let</v>
          </cell>
        </row>
        <row r="159">
          <cell r="B159" t="str">
            <v>Olomoucký kraj</v>
          </cell>
          <cell r="E159" t="str">
            <v>2 dny</v>
          </cell>
          <cell r="G159" t="str">
            <v>Vlakem</v>
          </cell>
          <cell r="I159" t="str">
            <v>Doporučení přátel, blízkých</v>
          </cell>
          <cell r="K159" t="str">
            <v>S rodinou</v>
          </cell>
          <cell r="L159" t="str">
            <v>Návštěva přátel, příbuzných</v>
          </cell>
          <cell r="M159" t="str">
            <v>Potřetí</v>
          </cell>
          <cell r="O159" t="str">
            <v>NE</v>
          </cell>
          <cell r="P159" t="str">
            <v>ANO</v>
          </cell>
          <cell r="Q159" t="str">
            <v>NE</v>
          </cell>
          <cell r="R159" t="str">
            <v>NE</v>
          </cell>
          <cell r="S159" t="str">
            <v>NE</v>
          </cell>
          <cell r="T159" t="str">
            <v>NE</v>
          </cell>
          <cell r="U159" t="str">
            <v>NE</v>
          </cell>
          <cell r="V159" t="str">
            <v>ANO</v>
          </cell>
          <cell r="W159" t="str">
            <v>NE</v>
          </cell>
          <cell r="X159" t="str">
            <v>ANO</v>
          </cell>
          <cell r="Z159" t="str">
            <v>ANO</v>
          </cell>
          <cell r="AA159" t="str">
            <v>Velmi spokojen/a</v>
          </cell>
          <cell r="AB159">
            <v>0</v>
          </cell>
          <cell r="AC159">
            <v>0</v>
          </cell>
          <cell r="AD159">
            <v>0</v>
          </cell>
          <cell r="AE159">
            <v>1</v>
          </cell>
          <cell r="AF159">
            <v>3</v>
          </cell>
          <cell r="AG159">
            <v>0</v>
          </cell>
          <cell r="AH159">
            <v>4</v>
          </cell>
          <cell r="AI159">
            <v>0</v>
          </cell>
          <cell r="AJ159">
            <v>1</v>
          </cell>
          <cell r="AK159">
            <v>2</v>
          </cell>
          <cell r="AM159" t="str">
            <v>U známých</v>
          </cell>
          <cell r="AP159" t="str">
            <v>ŽENA</v>
          </cell>
          <cell r="AQ159" t="str">
            <v>VOŠ + VŠ</v>
          </cell>
          <cell r="AR159" t="str">
            <v>35 - 49 let</v>
          </cell>
        </row>
        <row r="160">
          <cell r="B160" t="str">
            <v>Olomoucký kraj</v>
          </cell>
          <cell r="E160" t="str">
            <v>Více dnů</v>
          </cell>
          <cell r="G160" t="str">
            <v>Autem</v>
          </cell>
          <cell r="I160" t="str">
            <v>Propagační materiály</v>
          </cell>
          <cell r="K160" t="str">
            <v>S rodinou</v>
          </cell>
          <cell r="L160" t="str">
            <v>Poznání</v>
          </cell>
          <cell r="M160" t="str">
            <v>Podruhé</v>
          </cell>
          <cell r="O160" t="str">
            <v>NE</v>
          </cell>
          <cell r="P160" t="str">
            <v>ANO</v>
          </cell>
          <cell r="Q160" t="str">
            <v>NE</v>
          </cell>
          <cell r="R160" t="str">
            <v>NE</v>
          </cell>
          <cell r="S160" t="str">
            <v>ANO</v>
          </cell>
          <cell r="T160" t="str">
            <v>ANO</v>
          </cell>
          <cell r="U160" t="str">
            <v>NE</v>
          </cell>
          <cell r="V160" t="str">
            <v>NE</v>
          </cell>
          <cell r="W160" t="str">
            <v>NE</v>
          </cell>
          <cell r="X160" t="str">
            <v>ANO</v>
          </cell>
          <cell r="Z160" t="str">
            <v>ANO</v>
          </cell>
          <cell r="AA160" t="str">
            <v>Velmi spokojen/a</v>
          </cell>
          <cell r="AB160">
            <v>1</v>
          </cell>
          <cell r="AC160">
            <v>2</v>
          </cell>
          <cell r="AD160">
            <v>0</v>
          </cell>
          <cell r="AE160">
            <v>2</v>
          </cell>
          <cell r="AF160">
            <v>3</v>
          </cell>
          <cell r="AG160">
            <v>2</v>
          </cell>
          <cell r="AH160">
            <v>2</v>
          </cell>
          <cell r="AI160">
            <v>1</v>
          </cell>
          <cell r="AJ160">
            <v>2</v>
          </cell>
          <cell r="AK160">
            <v>3</v>
          </cell>
          <cell r="AM160" t="str">
            <v>U známých</v>
          </cell>
          <cell r="AP160" t="str">
            <v>ŽENA</v>
          </cell>
          <cell r="AQ160" t="str">
            <v>VOŠ + VŠ</v>
          </cell>
          <cell r="AR160" t="str">
            <v>26 - 34 let</v>
          </cell>
        </row>
        <row r="161">
          <cell r="B161" t="str">
            <v>Olomoucký kraj</v>
          </cell>
          <cell r="E161" t="str">
            <v>Více dnů</v>
          </cell>
          <cell r="G161" t="str">
            <v>Vlakem</v>
          </cell>
          <cell r="I161" t="str">
            <v>Dobrá předchozí zkušenost</v>
          </cell>
          <cell r="K161" t="str">
            <v>Sama</v>
          </cell>
          <cell r="L161" t="str">
            <v>Relaxace</v>
          </cell>
          <cell r="M161" t="str">
            <v>Podruhé</v>
          </cell>
          <cell r="O161" t="str">
            <v>ANO</v>
          </cell>
          <cell r="P161" t="str">
            <v>ANO</v>
          </cell>
          <cell r="Q161" t="str">
            <v>NE</v>
          </cell>
          <cell r="R161" t="str">
            <v>NE</v>
          </cell>
          <cell r="S161" t="str">
            <v>NE</v>
          </cell>
          <cell r="T161" t="str">
            <v>NE</v>
          </cell>
          <cell r="U161" t="str">
            <v>ANO</v>
          </cell>
          <cell r="V161" t="str">
            <v>ANO</v>
          </cell>
          <cell r="W161" t="str">
            <v>NE</v>
          </cell>
          <cell r="X161" t="str">
            <v>ANO</v>
          </cell>
          <cell r="Z161" t="str">
            <v>NEVÍM</v>
          </cell>
          <cell r="AA161" t="str">
            <v>Spíše spokojen/a</v>
          </cell>
          <cell r="AB161">
            <v>2</v>
          </cell>
          <cell r="AC161">
            <v>0</v>
          </cell>
          <cell r="AD161">
            <v>3</v>
          </cell>
          <cell r="AE161">
            <v>0</v>
          </cell>
          <cell r="AF161">
            <v>1</v>
          </cell>
          <cell r="AG161">
            <v>2</v>
          </cell>
          <cell r="AH161">
            <v>2</v>
          </cell>
          <cell r="AI161">
            <v>2</v>
          </cell>
          <cell r="AJ161">
            <v>0</v>
          </cell>
          <cell r="AK161">
            <v>0</v>
          </cell>
          <cell r="AM161" t="str">
            <v>Hotel</v>
          </cell>
          <cell r="AP161" t="str">
            <v>MUŽ</v>
          </cell>
          <cell r="AQ161" t="str">
            <v>VOŠ + VŠ</v>
          </cell>
          <cell r="AR161" t="str">
            <v>26 - 34 let</v>
          </cell>
        </row>
        <row r="162">
          <cell r="B162" t="str">
            <v>Jiný kraj</v>
          </cell>
          <cell r="C162" t="str">
            <v>Praha</v>
          </cell>
          <cell r="E162" t="str">
            <v>Více dnů</v>
          </cell>
          <cell r="G162" t="str">
            <v>Vlakem</v>
          </cell>
          <cell r="I162" t="str">
            <v>Služební cesta</v>
          </cell>
          <cell r="K162" t="str">
            <v>Sama</v>
          </cell>
          <cell r="L162" t="str">
            <v>Služební cesta</v>
          </cell>
          <cell r="M162" t="str">
            <v>Poprvé</v>
          </cell>
          <cell r="O162" t="str">
            <v>ANO</v>
          </cell>
          <cell r="P162" t="str">
            <v>ANO</v>
          </cell>
          <cell r="Q162" t="str">
            <v>NE</v>
          </cell>
          <cell r="R162" t="str">
            <v>NE</v>
          </cell>
          <cell r="S162" t="str">
            <v>NE</v>
          </cell>
          <cell r="T162" t="str">
            <v>ANO</v>
          </cell>
          <cell r="U162" t="str">
            <v>ANO</v>
          </cell>
          <cell r="V162" t="str">
            <v>NE</v>
          </cell>
          <cell r="W162" t="str">
            <v>NE</v>
          </cell>
          <cell r="X162" t="str">
            <v>NE</v>
          </cell>
          <cell r="Z162" t="str">
            <v>NE</v>
          </cell>
          <cell r="AA162" t="str">
            <v>Spíše spokojen/a</v>
          </cell>
          <cell r="AB162">
            <v>1</v>
          </cell>
          <cell r="AC162">
            <v>1</v>
          </cell>
          <cell r="AD162">
            <v>2</v>
          </cell>
          <cell r="AE162">
            <v>3</v>
          </cell>
          <cell r="AF162">
            <v>3</v>
          </cell>
          <cell r="AG162">
            <v>2</v>
          </cell>
          <cell r="AH162">
            <v>3</v>
          </cell>
          <cell r="AI162">
            <v>1</v>
          </cell>
          <cell r="AJ162">
            <v>2</v>
          </cell>
          <cell r="AK162">
            <v>3</v>
          </cell>
          <cell r="AM162" t="str">
            <v>Hotel</v>
          </cell>
          <cell r="AP162" t="str">
            <v>ŽENA</v>
          </cell>
          <cell r="AQ162" t="str">
            <v>SŠ s maturitou</v>
          </cell>
          <cell r="AR162" t="str">
            <v>35 - 49 let</v>
          </cell>
        </row>
        <row r="163">
          <cell r="B163" t="str">
            <v>Jiný kraj</v>
          </cell>
          <cell r="C163" t="str">
            <v>Praha</v>
          </cell>
          <cell r="E163" t="str">
            <v>Více dnů</v>
          </cell>
          <cell r="G163" t="str">
            <v>Autem</v>
          </cell>
          <cell r="I163" t="str">
            <v>Mediální reklama</v>
          </cell>
          <cell r="K163" t="str">
            <v>S partnerem</v>
          </cell>
          <cell r="L163" t="str">
            <v>Poznání</v>
          </cell>
          <cell r="M163" t="str">
            <v>Poprvé</v>
          </cell>
          <cell r="O163" t="str">
            <v>ANO</v>
          </cell>
          <cell r="P163" t="str">
            <v>ANO</v>
          </cell>
          <cell r="Q163" t="str">
            <v>NE</v>
          </cell>
          <cell r="R163" t="str">
            <v>NE</v>
          </cell>
          <cell r="S163" t="str">
            <v>ANO</v>
          </cell>
          <cell r="T163" t="str">
            <v>ANO</v>
          </cell>
          <cell r="U163" t="str">
            <v>NE</v>
          </cell>
          <cell r="V163" t="str">
            <v>NE</v>
          </cell>
          <cell r="W163" t="str">
            <v>NE</v>
          </cell>
          <cell r="X163" t="str">
            <v>NE</v>
          </cell>
          <cell r="Z163" t="str">
            <v>NEVÍM</v>
          </cell>
          <cell r="AA163" t="str">
            <v>Velmi spokojen/a</v>
          </cell>
          <cell r="AB163">
            <v>4</v>
          </cell>
          <cell r="AC163">
            <v>3</v>
          </cell>
          <cell r="AD163">
            <v>5</v>
          </cell>
          <cell r="AE163">
            <v>1</v>
          </cell>
          <cell r="AF163">
            <v>2</v>
          </cell>
          <cell r="AG163">
            <v>3</v>
          </cell>
          <cell r="AH163">
            <v>2</v>
          </cell>
          <cell r="AI163">
            <v>2</v>
          </cell>
          <cell r="AJ163">
            <v>1</v>
          </cell>
          <cell r="AK163">
            <v>0</v>
          </cell>
          <cell r="AM163" t="str">
            <v>Hotel</v>
          </cell>
          <cell r="AP163" t="str">
            <v>ŽENA</v>
          </cell>
          <cell r="AQ163" t="str">
            <v>VOŠ + VŠ</v>
          </cell>
          <cell r="AR163" t="str">
            <v>26 - 34 let</v>
          </cell>
        </row>
        <row r="164">
          <cell r="B164" t="str">
            <v>Odkud jste do Olomouce přijel/a?</v>
          </cell>
          <cell r="C164" t="str">
            <v>Kraj</v>
          </cell>
          <cell r="D164" t="str">
            <v>Stát</v>
          </cell>
          <cell r="E164" t="str">
            <v>Jak dlouho se v Olomouci zdržíte?</v>
          </cell>
          <cell r="G164" t="str">
            <v>Jakým dopravním prostředkem jste do Olomouce přicestoval/a?</v>
          </cell>
          <cell r="I164" t="str">
            <v>Co Vás ovlivnilo při výběru cesty právě do Olomouce?</v>
          </cell>
          <cell r="K164" t="str">
            <v>S kým jste do Olomouce přijel/a?</v>
          </cell>
          <cell r="L164" t="str">
            <v>Důvod Vaší návštěvy?</v>
          </cell>
          <cell r="M164" t="str">
            <v>V Olomouci jste:</v>
          </cell>
          <cell r="O164" t="str">
            <v>Navštívený cíl - Sloup NT</v>
          </cell>
          <cell r="P164" t="str">
            <v>Navštívěný cíl - Radnice s orlojem</v>
          </cell>
          <cell r="Q164" t="str">
            <v>Navštívený cíl - Expozice na radnici</v>
          </cell>
          <cell r="R164" t="str">
            <v>Navštívený cíl - Arcidiecézní muzeum</v>
          </cell>
          <cell r="S164" t="str">
            <v>Navštívený cíl - Arcibiskupský palác</v>
          </cell>
          <cell r="T164" t="str">
            <v>Navštívený cíl - Sbírkové skleníky</v>
          </cell>
          <cell r="U164" t="str">
            <v>Navštívený cíl - Olomoucké parky</v>
          </cell>
          <cell r="V164" t="str">
            <v>Navštívený cíl - ZOO</v>
          </cell>
          <cell r="W164" t="str">
            <v>Navštívený cíl - Muzeum Veteran Arena</v>
          </cell>
          <cell r="X164" t="str">
            <v>Navštívený cíl - Aquapark</v>
          </cell>
          <cell r="Z164" t="str">
            <v>Uvažujete, že se do Olomouce opět vrátíte?</v>
          </cell>
          <cell r="AA164" t="str">
            <v>Jak jste celkově spokojen/a s místem Vašeho výletu/pobytu?</v>
          </cell>
          <cell r="AB164" t="str">
            <v>Informační centrum</v>
          </cell>
          <cell r="AC164" t="str">
            <v>Silnice, komunikace</v>
          </cell>
          <cell r="AD164" t="str">
            <v>Parkování</v>
          </cell>
          <cell r="AE164" t="str">
            <v>Informační a orientační systém</v>
          </cell>
          <cell r="AF164" t="str">
            <v>MHD</v>
          </cell>
          <cell r="AG164" t="str">
            <v>Ubytování</v>
          </cell>
          <cell r="AH164" t="str">
            <v>Stravování</v>
          </cell>
          <cell r="AI164" t="str">
            <v>Sportovní vyžití</v>
          </cell>
          <cell r="AJ164" t="str">
            <v>Kulturní vyžití</v>
          </cell>
          <cell r="AK164" t="str">
            <v>Atrakce pro rodiny s dětmi</v>
          </cell>
          <cell r="AM164" t="str">
            <v>Kde jste ubytován/a</v>
          </cell>
          <cell r="AP164" t="str">
            <v>Pohlaví</v>
          </cell>
          <cell r="AQ164" t="str">
            <v>Vzdělání</v>
          </cell>
          <cell r="AR164" t="str">
            <v>Věk</v>
          </cell>
        </row>
        <row r="165">
          <cell r="B165" t="str">
            <v>Jiný kraj</v>
          </cell>
          <cell r="C165" t="str">
            <v>Praha</v>
          </cell>
          <cell r="E165" t="str">
            <v>Více dnů</v>
          </cell>
          <cell r="G165" t="str">
            <v>Autem</v>
          </cell>
          <cell r="I165" t="str">
            <v>Jiné</v>
          </cell>
          <cell r="K165" t="str">
            <v>S partnerem</v>
          </cell>
          <cell r="L165" t="str">
            <v>Poznání</v>
          </cell>
          <cell r="M165" t="str">
            <v>Poprvé</v>
          </cell>
          <cell r="O165" t="str">
            <v>ANO</v>
          </cell>
          <cell r="P165" t="str">
            <v>ANO</v>
          </cell>
          <cell r="Q165" t="str">
            <v>NE</v>
          </cell>
          <cell r="R165" t="str">
            <v>NE</v>
          </cell>
          <cell r="S165" t="str">
            <v>ANO</v>
          </cell>
          <cell r="T165" t="str">
            <v>ANO</v>
          </cell>
          <cell r="U165" t="str">
            <v>NE</v>
          </cell>
          <cell r="V165" t="str">
            <v>NE</v>
          </cell>
          <cell r="W165" t="str">
            <v>NE</v>
          </cell>
          <cell r="X165" t="str">
            <v>NE</v>
          </cell>
          <cell r="Z165" t="str">
            <v>NEVÍM</v>
          </cell>
          <cell r="AA165" t="str">
            <v>Spíše nespokojen/a</v>
          </cell>
          <cell r="AB165">
            <v>2</v>
          </cell>
          <cell r="AC165">
            <v>4</v>
          </cell>
          <cell r="AD165">
            <v>5</v>
          </cell>
          <cell r="AE165">
            <v>1</v>
          </cell>
          <cell r="AF165">
            <v>2</v>
          </cell>
          <cell r="AG165">
            <v>1</v>
          </cell>
          <cell r="AH165">
            <v>3</v>
          </cell>
          <cell r="AI165">
            <v>2</v>
          </cell>
          <cell r="AJ165">
            <v>1</v>
          </cell>
          <cell r="AK165">
            <v>0</v>
          </cell>
          <cell r="AM165" t="str">
            <v>Hotel</v>
          </cell>
          <cell r="AP165" t="str">
            <v>MUŽ</v>
          </cell>
          <cell r="AQ165" t="str">
            <v>VOŠ + VŠ</v>
          </cell>
          <cell r="AR165" t="str">
            <v>26 - 34 let</v>
          </cell>
        </row>
        <row r="166">
          <cell r="B166" t="str">
            <v>Jiný kraj</v>
          </cell>
          <cell r="C166" t="str">
            <v>Vysočina</v>
          </cell>
          <cell r="E166" t="str">
            <v>2 dny</v>
          </cell>
          <cell r="G166" t="str">
            <v>Vlakem</v>
          </cell>
          <cell r="I166" t="str">
            <v>Služební cesta</v>
          </cell>
          <cell r="K166" t="str">
            <v>S kolegy</v>
          </cell>
          <cell r="L166" t="str">
            <v>Služební cesta</v>
          </cell>
          <cell r="M166" t="str">
            <v>Podruhé</v>
          </cell>
          <cell r="O166" t="str">
            <v>ANO</v>
          </cell>
          <cell r="P166" t="str">
            <v>ANO</v>
          </cell>
          <cell r="Q166" t="str">
            <v>NE</v>
          </cell>
          <cell r="R166" t="str">
            <v>NE</v>
          </cell>
          <cell r="S166" t="str">
            <v>NE</v>
          </cell>
          <cell r="T166" t="str">
            <v>NE</v>
          </cell>
          <cell r="U166" t="str">
            <v>ANO</v>
          </cell>
          <cell r="V166" t="str">
            <v>NE</v>
          </cell>
          <cell r="W166" t="str">
            <v>NE</v>
          </cell>
          <cell r="X166" t="str">
            <v>NE</v>
          </cell>
          <cell r="Z166" t="str">
            <v>ANO</v>
          </cell>
          <cell r="AA166" t="str">
            <v>Spíše nespokojen/a</v>
          </cell>
          <cell r="AB166">
            <v>1</v>
          </cell>
          <cell r="AC166">
            <v>2</v>
          </cell>
          <cell r="AD166">
            <v>3</v>
          </cell>
          <cell r="AE166">
            <v>1</v>
          </cell>
          <cell r="AF166">
            <v>3</v>
          </cell>
          <cell r="AG166">
            <v>2</v>
          </cell>
          <cell r="AH166">
            <v>3</v>
          </cell>
          <cell r="AI166">
            <v>2</v>
          </cell>
          <cell r="AJ166">
            <v>1</v>
          </cell>
          <cell r="AK166">
            <v>2</v>
          </cell>
          <cell r="AM166" t="str">
            <v>Hotel</v>
          </cell>
          <cell r="AP166" t="str">
            <v>ŽENA</v>
          </cell>
          <cell r="AQ166" t="str">
            <v>VOŠ + VŠ</v>
          </cell>
          <cell r="AR166" t="str">
            <v>35 - 49 let</v>
          </cell>
        </row>
        <row r="167">
          <cell r="B167" t="str">
            <v>Jiný kraj</v>
          </cell>
          <cell r="C167" t="str">
            <v>Vysočina</v>
          </cell>
          <cell r="E167" t="str">
            <v>2 dny</v>
          </cell>
          <cell r="G167" t="str">
            <v>Vlakem</v>
          </cell>
          <cell r="I167" t="str">
            <v>Služební cesta</v>
          </cell>
          <cell r="K167" t="str">
            <v>S kolegy</v>
          </cell>
          <cell r="L167" t="str">
            <v>Služební cesta</v>
          </cell>
          <cell r="M167" t="str">
            <v>Poprvé</v>
          </cell>
          <cell r="O167" t="str">
            <v>ANO</v>
          </cell>
          <cell r="P167" t="str">
            <v>ANO</v>
          </cell>
          <cell r="Q167" t="str">
            <v>NE</v>
          </cell>
          <cell r="R167" t="str">
            <v>NE</v>
          </cell>
          <cell r="S167" t="str">
            <v>NE</v>
          </cell>
          <cell r="T167" t="str">
            <v>NE</v>
          </cell>
          <cell r="U167" t="str">
            <v>ANO</v>
          </cell>
          <cell r="V167" t="str">
            <v>NE</v>
          </cell>
          <cell r="W167" t="str">
            <v>NE</v>
          </cell>
          <cell r="X167" t="str">
            <v>NE</v>
          </cell>
          <cell r="Z167" t="str">
            <v>NE</v>
          </cell>
          <cell r="AA167" t="str">
            <v>Nespokojen/a</v>
          </cell>
          <cell r="AB167">
            <v>2</v>
          </cell>
          <cell r="AC167">
            <v>1</v>
          </cell>
          <cell r="AD167">
            <v>2</v>
          </cell>
          <cell r="AE167">
            <v>3</v>
          </cell>
          <cell r="AF167">
            <v>1</v>
          </cell>
          <cell r="AG167">
            <v>1</v>
          </cell>
          <cell r="AH167">
            <v>3</v>
          </cell>
          <cell r="AI167">
            <v>5</v>
          </cell>
          <cell r="AJ167">
            <v>2</v>
          </cell>
          <cell r="AK167">
            <v>0</v>
          </cell>
          <cell r="AM167" t="str">
            <v>Hotel</v>
          </cell>
          <cell r="AP167" t="str">
            <v>ŽENA</v>
          </cell>
          <cell r="AQ167" t="str">
            <v>VOŠ + VŠ</v>
          </cell>
          <cell r="AR167" t="str">
            <v>35 - 49 let</v>
          </cell>
        </row>
        <row r="168">
          <cell r="B168" t="str">
            <v>Stát</v>
          </cell>
          <cell r="D168" t="str">
            <v>Čína</v>
          </cell>
          <cell r="E168" t="str">
            <v>2 dny</v>
          </cell>
          <cell r="G168" t="str">
            <v>Autem</v>
          </cell>
          <cell r="I168" t="str">
            <v>Doporučení přátel, blízkých</v>
          </cell>
          <cell r="K168" t="str">
            <v>S partnerem</v>
          </cell>
          <cell r="L168" t="str">
            <v>Poznání</v>
          </cell>
          <cell r="M168" t="str">
            <v>Podruhé</v>
          </cell>
          <cell r="O168" t="str">
            <v>ANO</v>
          </cell>
          <cell r="P168" t="str">
            <v>ANO</v>
          </cell>
          <cell r="Q168" t="str">
            <v>NE</v>
          </cell>
          <cell r="R168" t="str">
            <v>NE</v>
          </cell>
          <cell r="S168" t="str">
            <v>NE</v>
          </cell>
          <cell r="T168" t="str">
            <v>NE</v>
          </cell>
          <cell r="U168" t="str">
            <v>ANO</v>
          </cell>
          <cell r="V168" t="str">
            <v>ANO</v>
          </cell>
          <cell r="W168" t="str">
            <v>NE</v>
          </cell>
          <cell r="X168" t="str">
            <v>NE</v>
          </cell>
          <cell r="Z168" t="str">
            <v>ANO</v>
          </cell>
          <cell r="AA168" t="str">
            <v>Spíše spokojen/a</v>
          </cell>
          <cell r="AB168">
            <v>2</v>
          </cell>
          <cell r="AC168">
            <v>4</v>
          </cell>
          <cell r="AD168">
            <v>2</v>
          </cell>
          <cell r="AE168">
            <v>2</v>
          </cell>
          <cell r="AF168">
            <v>1</v>
          </cell>
          <cell r="AG168">
            <v>3</v>
          </cell>
          <cell r="AH168">
            <v>1</v>
          </cell>
          <cell r="AI168">
            <v>0</v>
          </cell>
          <cell r="AJ168">
            <v>2</v>
          </cell>
          <cell r="AK168">
            <v>0</v>
          </cell>
          <cell r="AM168" t="str">
            <v>U známých</v>
          </cell>
          <cell r="AP168" t="str">
            <v>ŽENA</v>
          </cell>
          <cell r="AQ168" t="str">
            <v>SŠ s maturitou</v>
          </cell>
          <cell r="AR168" t="str">
            <v>26 - 34 let</v>
          </cell>
        </row>
        <row r="169">
          <cell r="B169" t="str">
            <v>Jiný kraj</v>
          </cell>
          <cell r="C169" t="str">
            <v>Karlovarský</v>
          </cell>
          <cell r="E169" t="str">
            <v>1 den</v>
          </cell>
          <cell r="G169" t="str">
            <v>Zájezdovým autobusem</v>
          </cell>
          <cell r="I169" t="str">
            <v>Nabídka katalogu CK</v>
          </cell>
          <cell r="K169" t="str">
            <v>S partnerem</v>
          </cell>
          <cell r="L169" t="str">
            <v>Návštěva kulturní akce</v>
          </cell>
          <cell r="M169" t="str">
            <v>Poprvé</v>
          </cell>
          <cell r="O169" t="str">
            <v>ANO</v>
          </cell>
          <cell r="P169" t="str">
            <v>ANO</v>
          </cell>
          <cell r="Q169" t="str">
            <v>NE</v>
          </cell>
          <cell r="R169" t="str">
            <v>NE</v>
          </cell>
          <cell r="S169" t="str">
            <v>NE</v>
          </cell>
          <cell r="T169" t="str">
            <v>NE</v>
          </cell>
          <cell r="U169" t="str">
            <v>ANO</v>
          </cell>
          <cell r="V169" t="str">
            <v>NE</v>
          </cell>
          <cell r="W169" t="str">
            <v>NE</v>
          </cell>
          <cell r="X169" t="str">
            <v>NE</v>
          </cell>
          <cell r="Z169" t="str">
            <v>SPÍŠE NE</v>
          </cell>
          <cell r="AA169" t="str">
            <v>Spíše spokojen/a</v>
          </cell>
          <cell r="AB169">
            <v>0</v>
          </cell>
          <cell r="AC169">
            <v>0</v>
          </cell>
          <cell r="AD169">
            <v>0</v>
          </cell>
          <cell r="AE169">
            <v>3</v>
          </cell>
          <cell r="AF169">
            <v>0</v>
          </cell>
          <cell r="AG169">
            <v>0</v>
          </cell>
          <cell r="AH169">
            <v>4</v>
          </cell>
          <cell r="AI169">
            <v>0</v>
          </cell>
          <cell r="AJ169">
            <v>2</v>
          </cell>
          <cell r="AK169">
            <v>0</v>
          </cell>
          <cell r="AM169" t="str">
            <v>Nejsem ubytován/a</v>
          </cell>
          <cell r="AP169" t="str">
            <v>MUŽ</v>
          </cell>
          <cell r="AQ169" t="str">
            <v>SŠ s maturitou</v>
          </cell>
          <cell r="AR169" t="str">
            <v>65 let a více</v>
          </cell>
        </row>
        <row r="170">
          <cell r="B170" t="str">
            <v>Jiný kraj</v>
          </cell>
          <cell r="C170" t="str">
            <v>Karlovarský</v>
          </cell>
          <cell r="E170" t="str">
            <v>1 den</v>
          </cell>
          <cell r="G170" t="str">
            <v>Zájezdovým autobusem</v>
          </cell>
          <cell r="I170" t="str">
            <v>Nabídka katalogu CK</v>
          </cell>
          <cell r="K170" t="str">
            <v>S partnerem</v>
          </cell>
          <cell r="L170" t="str">
            <v>Návštěva kulturní akce</v>
          </cell>
          <cell r="M170" t="str">
            <v>Poprvé</v>
          </cell>
          <cell r="O170" t="str">
            <v>ANO</v>
          </cell>
          <cell r="P170" t="str">
            <v>ANO</v>
          </cell>
          <cell r="Q170" t="str">
            <v>NE</v>
          </cell>
          <cell r="R170" t="str">
            <v>NE</v>
          </cell>
          <cell r="S170" t="str">
            <v>NE</v>
          </cell>
          <cell r="T170" t="str">
            <v>NE</v>
          </cell>
          <cell r="U170" t="str">
            <v>ANO</v>
          </cell>
          <cell r="V170" t="str">
            <v>NE</v>
          </cell>
          <cell r="W170" t="str">
            <v>NE</v>
          </cell>
          <cell r="X170" t="str">
            <v>NE</v>
          </cell>
          <cell r="Z170" t="str">
            <v>NEVÍM</v>
          </cell>
          <cell r="AA170" t="str">
            <v>Spíše spokojen/a</v>
          </cell>
          <cell r="AB170">
            <v>0</v>
          </cell>
          <cell r="AC170">
            <v>0</v>
          </cell>
          <cell r="AD170">
            <v>0</v>
          </cell>
          <cell r="AE170">
            <v>0</v>
          </cell>
          <cell r="AF170">
            <v>1</v>
          </cell>
          <cell r="AG170">
            <v>0</v>
          </cell>
          <cell r="AH170">
            <v>2</v>
          </cell>
          <cell r="AI170">
            <v>0</v>
          </cell>
          <cell r="AJ170">
            <v>1</v>
          </cell>
          <cell r="AK170">
            <v>0</v>
          </cell>
          <cell r="AM170" t="str">
            <v>Nejsem ubytován/a</v>
          </cell>
          <cell r="AP170" t="str">
            <v>ŽENA</v>
          </cell>
          <cell r="AQ170" t="str">
            <v>VYUČEN/A</v>
          </cell>
          <cell r="AR170" t="str">
            <v>65 let a více</v>
          </cell>
        </row>
        <row r="171">
          <cell r="B171" t="str">
            <v>Stát</v>
          </cell>
          <cell r="D171" t="str">
            <v>UK</v>
          </cell>
          <cell r="E171" t="str">
            <v>Více dnů</v>
          </cell>
          <cell r="G171" t="str">
            <v>Zájezdovým autobusem</v>
          </cell>
          <cell r="I171" t="str">
            <v>Dobrá předchozí zkušenost</v>
          </cell>
          <cell r="K171" t="str">
            <v>S přáteli</v>
          </cell>
          <cell r="L171" t="str">
            <v>Relaxace</v>
          </cell>
          <cell r="M171" t="str">
            <v>Podruhé</v>
          </cell>
          <cell r="O171" t="str">
            <v>NE</v>
          </cell>
          <cell r="P171" t="str">
            <v>ANO</v>
          </cell>
          <cell r="Q171" t="str">
            <v>NE</v>
          </cell>
          <cell r="R171" t="str">
            <v>NE</v>
          </cell>
          <cell r="S171" t="str">
            <v>NE</v>
          </cell>
          <cell r="T171" t="str">
            <v>NE</v>
          </cell>
          <cell r="U171" t="str">
            <v>ANO</v>
          </cell>
          <cell r="V171" t="str">
            <v>ANO</v>
          </cell>
          <cell r="W171" t="str">
            <v>NE</v>
          </cell>
          <cell r="X171" t="str">
            <v>NE</v>
          </cell>
          <cell r="Z171" t="str">
            <v>ANO</v>
          </cell>
          <cell r="AA171" t="str">
            <v>Velmi spokojen/a</v>
          </cell>
          <cell r="AB171">
            <v>3</v>
          </cell>
          <cell r="AC171">
            <v>0</v>
          </cell>
          <cell r="AD171">
            <v>0</v>
          </cell>
          <cell r="AE171">
            <v>1</v>
          </cell>
          <cell r="AF171">
            <v>3</v>
          </cell>
          <cell r="AG171">
            <v>2</v>
          </cell>
          <cell r="AH171">
            <v>3</v>
          </cell>
          <cell r="AI171">
            <v>0</v>
          </cell>
          <cell r="AJ171">
            <v>1</v>
          </cell>
          <cell r="AK171">
            <v>0</v>
          </cell>
          <cell r="AM171" t="str">
            <v>Hotel</v>
          </cell>
          <cell r="AP171" t="str">
            <v>ŽENA</v>
          </cell>
          <cell r="AQ171" t="str">
            <v>SŠ s maturitou</v>
          </cell>
          <cell r="AR171" t="str">
            <v>35 - 49 let</v>
          </cell>
        </row>
        <row r="172">
          <cell r="B172" t="str">
            <v>Jiný kraj</v>
          </cell>
          <cell r="C172" t="str">
            <v>Zlínský</v>
          </cell>
          <cell r="E172" t="str">
            <v>2 dny</v>
          </cell>
          <cell r="G172" t="str">
            <v>Autem</v>
          </cell>
          <cell r="I172" t="str">
            <v>Dobrá předchozí zkušenost</v>
          </cell>
          <cell r="K172" t="str">
            <v>Sama</v>
          </cell>
          <cell r="L172" t="str">
            <v>Nákupy</v>
          </cell>
          <cell r="M172" t="str">
            <v>Potřetí</v>
          </cell>
          <cell r="O172" t="str">
            <v>ANO</v>
          </cell>
          <cell r="P172" t="str">
            <v>NE</v>
          </cell>
          <cell r="Q172" t="str">
            <v>NE</v>
          </cell>
          <cell r="R172" t="str">
            <v>NE</v>
          </cell>
          <cell r="S172" t="str">
            <v>NE</v>
          </cell>
          <cell r="T172" t="str">
            <v>NE</v>
          </cell>
          <cell r="U172" t="str">
            <v>NE</v>
          </cell>
          <cell r="V172" t="str">
            <v>NE</v>
          </cell>
          <cell r="W172" t="str">
            <v>NE</v>
          </cell>
          <cell r="X172" t="str">
            <v>NE</v>
          </cell>
          <cell r="Z172" t="str">
            <v>ANO</v>
          </cell>
          <cell r="AA172" t="str">
            <v>Velmi spokojen/a</v>
          </cell>
          <cell r="AB172">
            <v>0</v>
          </cell>
          <cell r="AC172">
            <v>4</v>
          </cell>
          <cell r="AD172">
            <v>3</v>
          </cell>
          <cell r="AE172">
            <v>1</v>
          </cell>
          <cell r="AF172">
            <v>1</v>
          </cell>
          <cell r="AG172">
            <v>2</v>
          </cell>
          <cell r="AH172">
            <v>1</v>
          </cell>
          <cell r="AI172">
            <v>0</v>
          </cell>
          <cell r="AJ172">
            <v>1</v>
          </cell>
          <cell r="AK172">
            <v>0</v>
          </cell>
          <cell r="AM172" t="str">
            <v>Penzion</v>
          </cell>
          <cell r="AP172" t="str">
            <v>ŽENA</v>
          </cell>
          <cell r="AQ172" t="str">
            <v>SŠ s maturitou</v>
          </cell>
          <cell r="AR172" t="str">
            <v>26 - 34 let</v>
          </cell>
        </row>
        <row r="173">
          <cell r="B173" t="str">
            <v>Olomoucký kraj</v>
          </cell>
          <cell r="E173" t="str">
            <v>2 dny</v>
          </cell>
          <cell r="G173" t="str">
            <v>Autobusem</v>
          </cell>
          <cell r="I173" t="str">
            <v>Nabídka katalogu CK</v>
          </cell>
          <cell r="K173" t="str">
            <v>S kolegy</v>
          </cell>
          <cell r="L173" t="str">
            <v>Relaxace</v>
          </cell>
          <cell r="M173" t="str">
            <v>Potřetí</v>
          </cell>
          <cell r="O173" t="str">
            <v>ANO</v>
          </cell>
          <cell r="P173" t="str">
            <v>NE</v>
          </cell>
          <cell r="Q173" t="str">
            <v>NE</v>
          </cell>
          <cell r="R173" t="str">
            <v>ANO</v>
          </cell>
          <cell r="S173" t="str">
            <v>NE</v>
          </cell>
          <cell r="T173" t="str">
            <v>NE</v>
          </cell>
          <cell r="U173" t="str">
            <v>ANO</v>
          </cell>
          <cell r="V173" t="str">
            <v>NE</v>
          </cell>
          <cell r="W173" t="str">
            <v>ANO</v>
          </cell>
          <cell r="X173" t="str">
            <v>ANO</v>
          </cell>
          <cell r="Z173" t="str">
            <v>ANO</v>
          </cell>
          <cell r="AA173" t="str">
            <v>Spíše spokojen/a</v>
          </cell>
          <cell r="AB173">
            <v>1</v>
          </cell>
          <cell r="AC173">
            <v>2</v>
          </cell>
          <cell r="AD173">
            <v>3</v>
          </cell>
          <cell r="AE173">
            <v>2</v>
          </cell>
          <cell r="AF173">
            <v>1</v>
          </cell>
          <cell r="AG173">
            <v>2</v>
          </cell>
          <cell r="AH173">
            <v>3</v>
          </cell>
          <cell r="AI173">
            <v>2</v>
          </cell>
          <cell r="AJ173">
            <v>1</v>
          </cell>
          <cell r="AK173">
            <v>3</v>
          </cell>
          <cell r="AM173" t="str">
            <v>V soukromí</v>
          </cell>
          <cell r="AP173" t="str">
            <v>MUŽ</v>
          </cell>
          <cell r="AQ173" t="str">
            <v>VYUČEN/A</v>
          </cell>
          <cell r="AR173" t="str">
            <v>65 let a více</v>
          </cell>
        </row>
        <row r="174">
          <cell r="B174" t="str">
            <v>Olomoucko</v>
          </cell>
          <cell r="E174" t="str">
            <v>1 den</v>
          </cell>
          <cell r="G174" t="str">
            <v>Zájezdovým autobusem</v>
          </cell>
          <cell r="I174" t="str">
            <v>Doporučení přátel, blízkých</v>
          </cell>
          <cell r="K174" t="str">
            <v>S rodinou</v>
          </cell>
          <cell r="L174" t="str">
            <v>Návštěva sportovní akce</v>
          </cell>
          <cell r="M174" t="str">
            <v>Poprvé</v>
          </cell>
          <cell r="O174" t="str">
            <v>NE</v>
          </cell>
          <cell r="P174" t="str">
            <v>ANO</v>
          </cell>
          <cell r="Q174" t="str">
            <v>NE</v>
          </cell>
          <cell r="R174" t="str">
            <v>NE</v>
          </cell>
          <cell r="S174" t="str">
            <v>NE</v>
          </cell>
          <cell r="T174" t="str">
            <v>ANO</v>
          </cell>
          <cell r="U174" t="str">
            <v>NE</v>
          </cell>
          <cell r="V174" t="str">
            <v>NE</v>
          </cell>
          <cell r="W174" t="str">
            <v>ANO</v>
          </cell>
          <cell r="X174" t="str">
            <v>NE</v>
          </cell>
          <cell r="Z174" t="str">
            <v>NE</v>
          </cell>
          <cell r="AA174" t="str">
            <v>Spíše spokojen/a</v>
          </cell>
          <cell r="AB174">
            <v>4</v>
          </cell>
          <cell r="AC174">
            <v>2</v>
          </cell>
          <cell r="AD174">
            <v>1</v>
          </cell>
          <cell r="AE174">
            <v>2</v>
          </cell>
          <cell r="AF174">
            <v>0</v>
          </cell>
          <cell r="AG174">
            <v>1</v>
          </cell>
          <cell r="AH174">
            <v>2</v>
          </cell>
          <cell r="AI174">
            <v>1</v>
          </cell>
          <cell r="AJ174">
            <v>3</v>
          </cell>
          <cell r="AK174">
            <v>2</v>
          </cell>
          <cell r="AM174" t="str">
            <v>U známých</v>
          </cell>
          <cell r="AP174" t="str">
            <v>MUŽ</v>
          </cell>
          <cell r="AQ174" t="str">
            <v>ZŠ</v>
          </cell>
          <cell r="AR174" t="str">
            <v>Do 25 let</v>
          </cell>
        </row>
        <row r="175">
          <cell r="B175" t="str">
            <v>Jiný kraj</v>
          </cell>
          <cell r="C175" t="str">
            <v>Pardubický</v>
          </cell>
          <cell r="E175" t="str">
            <v>Více dnů</v>
          </cell>
          <cell r="G175" t="str">
            <v>Zájezdovým autobusem</v>
          </cell>
          <cell r="I175" t="str">
            <v>Doporučení přátel, blízkých</v>
          </cell>
          <cell r="K175" t="str">
            <v>S partnerem</v>
          </cell>
          <cell r="L175" t="str">
            <v>Návštěva výstavy</v>
          </cell>
          <cell r="M175" t="str">
            <v>Potřetí</v>
          </cell>
          <cell r="O175" t="str">
            <v>ANO</v>
          </cell>
          <cell r="P175" t="str">
            <v>ANO</v>
          </cell>
          <cell r="Q175" t="str">
            <v>ANO</v>
          </cell>
          <cell r="R175" t="str">
            <v>NE</v>
          </cell>
          <cell r="S175" t="str">
            <v>ANO</v>
          </cell>
          <cell r="T175" t="str">
            <v>ANO</v>
          </cell>
          <cell r="U175" t="str">
            <v>NE</v>
          </cell>
          <cell r="V175" t="str">
            <v>ANO</v>
          </cell>
          <cell r="W175" t="str">
            <v>ANO</v>
          </cell>
          <cell r="X175" t="str">
            <v>NE</v>
          </cell>
          <cell r="Z175" t="str">
            <v>NEVÍM</v>
          </cell>
          <cell r="AA175" t="str">
            <v>Spíše spokojen/a</v>
          </cell>
          <cell r="AB175">
            <v>2</v>
          </cell>
          <cell r="AC175">
            <v>2</v>
          </cell>
          <cell r="AD175">
            <v>3</v>
          </cell>
          <cell r="AE175">
            <v>1</v>
          </cell>
          <cell r="AF175">
            <v>2</v>
          </cell>
          <cell r="AG175">
            <v>3</v>
          </cell>
          <cell r="AH175">
            <v>2</v>
          </cell>
          <cell r="AI175">
            <v>2</v>
          </cell>
          <cell r="AJ175">
            <v>2</v>
          </cell>
          <cell r="AK175">
            <v>2</v>
          </cell>
          <cell r="AM175" t="str">
            <v>U známých</v>
          </cell>
          <cell r="AP175" t="str">
            <v>ŽENA</v>
          </cell>
          <cell r="AQ175" t="str">
            <v>SŠ s maturitou</v>
          </cell>
          <cell r="AR175" t="str">
            <v>35 - 49 let</v>
          </cell>
        </row>
        <row r="176">
          <cell r="B176" t="str">
            <v>Stát</v>
          </cell>
          <cell r="D176" t="str">
            <v>Bulharsko</v>
          </cell>
          <cell r="E176" t="str">
            <v>Více dnů</v>
          </cell>
          <cell r="G176" t="str">
            <v>Jinak</v>
          </cell>
          <cell r="I176" t="str">
            <v>Nabídka katalogu CK</v>
          </cell>
          <cell r="K176" t="str">
            <v>S přáteli</v>
          </cell>
          <cell r="L176" t="str">
            <v>Relaxace</v>
          </cell>
          <cell r="M176" t="str">
            <v>Poprvé</v>
          </cell>
          <cell r="O176" t="str">
            <v>ANO</v>
          </cell>
          <cell r="P176" t="str">
            <v>ANO</v>
          </cell>
          <cell r="Q176" t="str">
            <v>ANO</v>
          </cell>
          <cell r="R176" t="str">
            <v>ANO</v>
          </cell>
          <cell r="S176" t="str">
            <v>ANO</v>
          </cell>
          <cell r="T176" t="str">
            <v>ANO</v>
          </cell>
          <cell r="U176" t="str">
            <v>ANO</v>
          </cell>
          <cell r="V176" t="str">
            <v>ANO</v>
          </cell>
          <cell r="W176" t="str">
            <v>NE</v>
          </cell>
          <cell r="X176" t="str">
            <v>ANO</v>
          </cell>
          <cell r="Z176" t="str">
            <v>NEVÍM</v>
          </cell>
          <cell r="AA176" t="str">
            <v>Spíše spokojen/a</v>
          </cell>
          <cell r="AB176">
            <v>2</v>
          </cell>
          <cell r="AC176">
            <v>2</v>
          </cell>
          <cell r="AD176">
            <v>3</v>
          </cell>
          <cell r="AE176">
            <v>2</v>
          </cell>
          <cell r="AF176">
            <v>2</v>
          </cell>
          <cell r="AG176">
            <v>2</v>
          </cell>
          <cell r="AH176">
            <v>2</v>
          </cell>
          <cell r="AI176">
            <v>4</v>
          </cell>
          <cell r="AJ176">
            <v>4</v>
          </cell>
          <cell r="AK176">
            <v>0</v>
          </cell>
          <cell r="AM176" t="str">
            <v>Penzion</v>
          </cell>
          <cell r="AP176" t="str">
            <v>ŽENA</v>
          </cell>
          <cell r="AQ176" t="str">
            <v>SŠ s maturitou</v>
          </cell>
          <cell r="AR176" t="str">
            <v>Do 25 let</v>
          </cell>
        </row>
        <row r="177">
          <cell r="B177" t="str">
            <v>Olomoucký kraj</v>
          </cell>
          <cell r="E177" t="str">
            <v>1 den</v>
          </cell>
          <cell r="G177" t="str">
            <v>Vlakem</v>
          </cell>
          <cell r="I177" t="str">
            <v>Doporučení přátel, blízkých</v>
          </cell>
          <cell r="K177" t="str">
            <v>S partnerem</v>
          </cell>
          <cell r="L177" t="str">
            <v>Poznání</v>
          </cell>
          <cell r="M177" t="str">
            <v>Poprvé</v>
          </cell>
          <cell r="O177" t="str">
            <v>ANO</v>
          </cell>
          <cell r="P177" t="str">
            <v>ANO</v>
          </cell>
          <cell r="Q177" t="str">
            <v>NE</v>
          </cell>
          <cell r="R177" t="str">
            <v>NE</v>
          </cell>
          <cell r="S177" t="str">
            <v>NE</v>
          </cell>
          <cell r="T177" t="str">
            <v>NE</v>
          </cell>
          <cell r="U177" t="str">
            <v>NE</v>
          </cell>
          <cell r="V177" t="str">
            <v>NE</v>
          </cell>
          <cell r="W177" t="str">
            <v>NE</v>
          </cell>
          <cell r="X177" t="str">
            <v>NE</v>
          </cell>
          <cell r="Z177" t="str">
            <v>NEVÍM</v>
          </cell>
          <cell r="AA177" t="str">
            <v>Spíše spokojen/a</v>
          </cell>
          <cell r="AB177">
            <v>1</v>
          </cell>
          <cell r="AC177">
            <v>0</v>
          </cell>
          <cell r="AD177">
            <v>0</v>
          </cell>
          <cell r="AE177">
            <v>1</v>
          </cell>
          <cell r="AF177">
            <v>1</v>
          </cell>
          <cell r="AG177">
            <v>0</v>
          </cell>
          <cell r="AH177">
            <v>1</v>
          </cell>
          <cell r="AI177">
            <v>0</v>
          </cell>
          <cell r="AJ177">
            <v>1</v>
          </cell>
          <cell r="AK177">
            <v>0</v>
          </cell>
          <cell r="AM177" t="str">
            <v>Nejsem ubytován/a</v>
          </cell>
          <cell r="AP177" t="str">
            <v>ŽENA</v>
          </cell>
          <cell r="AQ177" t="str">
            <v>VOŠ + VŠ</v>
          </cell>
          <cell r="AR177" t="str">
            <v>35 - 49 let</v>
          </cell>
        </row>
        <row r="178">
          <cell r="B178" t="str">
            <v>Stát</v>
          </cell>
          <cell r="D178" t="str">
            <v>Bulharsko</v>
          </cell>
          <cell r="E178" t="str">
            <v>Více dnů</v>
          </cell>
          <cell r="G178" t="str">
            <v>Jinak</v>
          </cell>
          <cell r="I178" t="str">
            <v>Nabídka katalogu CK</v>
          </cell>
          <cell r="K178" t="str">
            <v>S přáteli</v>
          </cell>
          <cell r="L178" t="str">
            <v>Relaxace</v>
          </cell>
          <cell r="M178" t="str">
            <v>Poprvé</v>
          </cell>
          <cell r="O178" t="str">
            <v>ANO</v>
          </cell>
          <cell r="P178" t="str">
            <v>ANO</v>
          </cell>
          <cell r="Q178" t="str">
            <v>ANO</v>
          </cell>
          <cell r="R178" t="str">
            <v>ANO</v>
          </cell>
          <cell r="S178" t="str">
            <v>ANO</v>
          </cell>
          <cell r="T178" t="str">
            <v>ANO</v>
          </cell>
          <cell r="U178" t="str">
            <v>ANO</v>
          </cell>
          <cell r="V178" t="str">
            <v>ANO</v>
          </cell>
          <cell r="W178" t="str">
            <v>NE</v>
          </cell>
          <cell r="X178" t="str">
            <v>ANO</v>
          </cell>
          <cell r="Z178" t="str">
            <v>NEVÍM</v>
          </cell>
          <cell r="AA178" t="str">
            <v>Velmi spokojen/a</v>
          </cell>
          <cell r="AB178">
            <v>2</v>
          </cell>
          <cell r="AC178">
            <v>3</v>
          </cell>
          <cell r="AD178">
            <v>0</v>
          </cell>
          <cell r="AE178">
            <v>4</v>
          </cell>
          <cell r="AF178">
            <v>3</v>
          </cell>
          <cell r="AG178">
            <v>2</v>
          </cell>
          <cell r="AH178">
            <v>2</v>
          </cell>
          <cell r="AI178">
            <v>0</v>
          </cell>
          <cell r="AJ178">
            <v>0</v>
          </cell>
          <cell r="AK178">
            <v>0</v>
          </cell>
          <cell r="AM178" t="str">
            <v>Penzion</v>
          </cell>
          <cell r="AP178" t="str">
            <v>ŽENA</v>
          </cell>
          <cell r="AQ178" t="str">
            <v>SŠ s maturitou</v>
          </cell>
          <cell r="AR178" t="str">
            <v>Do 25 let</v>
          </cell>
        </row>
        <row r="179">
          <cell r="B179" t="str">
            <v>Jiný kraj</v>
          </cell>
          <cell r="C179" t="str">
            <v>Pardubický</v>
          </cell>
          <cell r="E179" t="str">
            <v>1 den</v>
          </cell>
          <cell r="G179" t="str">
            <v>Na kole</v>
          </cell>
          <cell r="I179" t="str">
            <v>Doporučení přátel, blízkých</v>
          </cell>
          <cell r="K179" t="str">
            <v>Sama</v>
          </cell>
          <cell r="L179" t="str">
            <v>Návštěva přátel, příbuzných</v>
          </cell>
          <cell r="M179" t="str">
            <v>Poprvé</v>
          </cell>
          <cell r="O179" t="str">
            <v>NE</v>
          </cell>
          <cell r="P179" t="str">
            <v>NE</v>
          </cell>
          <cell r="Q179" t="str">
            <v>ANO</v>
          </cell>
          <cell r="R179" t="str">
            <v>ANO</v>
          </cell>
          <cell r="S179" t="str">
            <v>NE</v>
          </cell>
          <cell r="T179" t="str">
            <v>NE</v>
          </cell>
          <cell r="U179" t="str">
            <v>NE</v>
          </cell>
          <cell r="V179" t="str">
            <v>NE</v>
          </cell>
          <cell r="W179" t="str">
            <v>ANO</v>
          </cell>
          <cell r="X179" t="str">
            <v>NE</v>
          </cell>
          <cell r="Z179" t="str">
            <v>NE</v>
          </cell>
          <cell r="AA179" t="str">
            <v>Velmi spokojen/a</v>
          </cell>
          <cell r="AB179">
            <v>3</v>
          </cell>
          <cell r="AC179">
            <v>2</v>
          </cell>
          <cell r="AD179">
            <v>1</v>
          </cell>
          <cell r="AE179">
            <v>3</v>
          </cell>
          <cell r="AF179">
            <v>1</v>
          </cell>
          <cell r="AG179">
            <v>2</v>
          </cell>
          <cell r="AH179">
            <v>0</v>
          </cell>
          <cell r="AI179">
            <v>1</v>
          </cell>
          <cell r="AJ179">
            <v>3</v>
          </cell>
          <cell r="AK179">
            <v>2</v>
          </cell>
          <cell r="AM179" t="str">
            <v>U známých</v>
          </cell>
          <cell r="AP179" t="str">
            <v>MUŽ</v>
          </cell>
          <cell r="AQ179" t="str">
            <v>ZŠ</v>
          </cell>
          <cell r="AR179" t="str">
            <v>65 let a více</v>
          </cell>
        </row>
        <row r="180">
          <cell r="B180" t="str">
            <v>Olomoucko</v>
          </cell>
          <cell r="E180" t="str">
            <v>1 den</v>
          </cell>
          <cell r="G180" t="str">
            <v>Na kole</v>
          </cell>
          <cell r="I180" t="str">
            <v>Doporučení přátel, blízkých</v>
          </cell>
          <cell r="K180" t="str">
            <v>S přáteli</v>
          </cell>
          <cell r="L180" t="str">
            <v>Nákupy</v>
          </cell>
          <cell r="M180" t="str">
            <v>Jsem tu po několikáté</v>
          </cell>
          <cell r="O180" t="str">
            <v>NE</v>
          </cell>
          <cell r="P180" t="str">
            <v>NE</v>
          </cell>
          <cell r="Q180" t="str">
            <v>NE</v>
          </cell>
          <cell r="R180" t="str">
            <v>NE</v>
          </cell>
          <cell r="S180" t="str">
            <v>NE</v>
          </cell>
          <cell r="T180" t="str">
            <v>NE</v>
          </cell>
          <cell r="U180" t="str">
            <v>NE</v>
          </cell>
          <cell r="V180" t="str">
            <v>NE</v>
          </cell>
          <cell r="W180" t="str">
            <v>NE</v>
          </cell>
          <cell r="X180" t="str">
            <v>NE</v>
          </cell>
          <cell r="Z180" t="str">
            <v>ANO</v>
          </cell>
          <cell r="AA180" t="str">
            <v>Spíše spokojen/a</v>
          </cell>
          <cell r="AB180">
            <v>0</v>
          </cell>
          <cell r="AC180">
            <v>5</v>
          </cell>
          <cell r="AD180">
            <v>0</v>
          </cell>
          <cell r="AE180">
            <v>2</v>
          </cell>
          <cell r="AF180">
            <v>0</v>
          </cell>
          <cell r="AG180">
            <v>0</v>
          </cell>
          <cell r="AH180">
            <v>0</v>
          </cell>
          <cell r="AI180">
            <v>0</v>
          </cell>
          <cell r="AJ180">
            <v>0</v>
          </cell>
          <cell r="AK180">
            <v>0</v>
          </cell>
          <cell r="AM180" t="str">
            <v>Nejsem ubytován/a</v>
          </cell>
          <cell r="AP180" t="str">
            <v>ŽENA</v>
          </cell>
          <cell r="AQ180" t="str">
            <v>SŠ s maturitou</v>
          </cell>
          <cell r="AR180" t="str">
            <v>50 - 65 let</v>
          </cell>
        </row>
        <row r="181">
          <cell r="B181" t="str">
            <v>Olomoucko</v>
          </cell>
          <cell r="E181" t="str">
            <v>2 dny</v>
          </cell>
          <cell r="G181" t="str">
            <v>Na kole</v>
          </cell>
          <cell r="I181" t="str">
            <v>Doporučení přátel, blízkých</v>
          </cell>
          <cell r="K181" t="str">
            <v>S přáteli</v>
          </cell>
          <cell r="L181" t="str">
            <v>Nákupy</v>
          </cell>
          <cell r="M181" t="str">
            <v>Jsem tu po několikáté</v>
          </cell>
          <cell r="O181" t="str">
            <v>NE</v>
          </cell>
          <cell r="P181" t="str">
            <v>NE</v>
          </cell>
          <cell r="Q181" t="str">
            <v>NE</v>
          </cell>
          <cell r="R181" t="str">
            <v>NE</v>
          </cell>
          <cell r="S181" t="str">
            <v>NE</v>
          </cell>
          <cell r="T181" t="str">
            <v>NE</v>
          </cell>
          <cell r="U181" t="str">
            <v>NE</v>
          </cell>
          <cell r="V181" t="str">
            <v>NE</v>
          </cell>
          <cell r="W181" t="str">
            <v>NE</v>
          </cell>
          <cell r="X181" t="str">
            <v>NE</v>
          </cell>
          <cell r="Z181" t="str">
            <v>ANO</v>
          </cell>
          <cell r="AA181" t="str">
            <v>Velmi spokojen/a</v>
          </cell>
          <cell r="AB181">
            <v>2</v>
          </cell>
          <cell r="AC181">
            <v>2</v>
          </cell>
          <cell r="AD181">
            <v>0</v>
          </cell>
          <cell r="AE181">
            <v>3</v>
          </cell>
          <cell r="AF181">
            <v>0</v>
          </cell>
          <cell r="AG181">
            <v>0</v>
          </cell>
          <cell r="AH181">
            <v>0</v>
          </cell>
          <cell r="AI181">
            <v>0</v>
          </cell>
          <cell r="AJ181">
            <v>0</v>
          </cell>
          <cell r="AK181">
            <v>0</v>
          </cell>
          <cell r="AM181" t="str">
            <v>Nejsem ubytován/a</v>
          </cell>
          <cell r="AP181" t="str">
            <v>ŽENA</v>
          </cell>
          <cell r="AQ181" t="str">
            <v>SŠ s maturitou</v>
          </cell>
          <cell r="AR181" t="str">
            <v>65 let a více</v>
          </cell>
        </row>
        <row r="182">
          <cell r="B182" t="str">
            <v>Stát</v>
          </cell>
          <cell r="D182" t="str">
            <v>Irsko</v>
          </cell>
          <cell r="E182" t="str">
            <v>Více dnů</v>
          </cell>
          <cell r="G182" t="str">
            <v>Zájezdovým autobusem</v>
          </cell>
          <cell r="I182" t="str">
            <v>Mediální reklama</v>
          </cell>
          <cell r="K182" t="str">
            <v>S přáteli</v>
          </cell>
          <cell r="L182" t="str">
            <v>Návštěva výstavy</v>
          </cell>
          <cell r="M182" t="str">
            <v>Poprvé</v>
          </cell>
          <cell r="O182" t="str">
            <v>ANO</v>
          </cell>
          <cell r="P182" t="str">
            <v>NE</v>
          </cell>
          <cell r="Q182" t="str">
            <v>ANO</v>
          </cell>
          <cell r="R182" t="str">
            <v>NE</v>
          </cell>
          <cell r="S182" t="str">
            <v>NE</v>
          </cell>
          <cell r="T182" t="str">
            <v>ANO</v>
          </cell>
          <cell r="U182" t="str">
            <v>NE</v>
          </cell>
          <cell r="V182" t="str">
            <v>NE</v>
          </cell>
          <cell r="W182" t="str">
            <v>NE</v>
          </cell>
          <cell r="X182" t="str">
            <v>NE</v>
          </cell>
          <cell r="Z182" t="str">
            <v>NE</v>
          </cell>
          <cell r="AA182" t="str">
            <v>Spíše spokojen/a</v>
          </cell>
          <cell r="AB182">
            <v>1</v>
          </cell>
          <cell r="AC182">
            <v>2</v>
          </cell>
          <cell r="AD182">
            <v>1</v>
          </cell>
          <cell r="AE182">
            <v>0</v>
          </cell>
          <cell r="AF182">
            <v>2</v>
          </cell>
          <cell r="AG182">
            <v>2</v>
          </cell>
          <cell r="AH182">
            <v>1</v>
          </cell>
          <cell r="AI182">
            <v>3</v>
          </cell>
          <cell r="AJ182">
            <v>2</v>
          </cell>
          <cell r="AK182">
            <v>0</v>
          </cell>
          <cell r="AM182" t="str">
            <v>Hotel</v>
          </cell>
          <cell r="AP182" t="str">
            <v>MUŽ</v>
          </cell>
          <cell r="AQ182" t="str">
            <v>VOŠ + VŠ</v>
          </cell>
          <cell r="AR182" t="str">
            <v>26 - 34 let</v>
          </cell>
        </row>
        <row r="183">
          <cell r="B183" t="str">
            <v>Jiný kraj</v>
          </cell>
          <cell r="C183" t="str">
            <v>Vysočina</v>
          </cell>
          <cell r="E183" t="str">
            <v>1 den</v>
          </cell>
          <cell r="G183" t="str">
            <v>Zájezdovým autobusem</v>
          </cell>
          <cell r="I183" t="str">
            <v>Mediální reklama</v>
          </cell>
          <cell r="K183" t="str">
            <v>S přáteli</v>
          </cell>
          <cell r="L183" t="str">
            <v>Návštěva kulturní akce</v>
          </cell>
          <cell r="M183" t="str">
            <v>Poprvé</v>
          </cell>
          <cell r="O183" t="str">
            <v>ANO</v>
          </cell>
          <cell r="P183" t="str">
            <v>ANO</v>
          </cell>
          <cell r="Q183" t="str">
            <v>ANO</v>
          </cell>
          <cell r="R183" t="str">
            <v>ANO</v>
          </cell>
          <cell r="S183" t="str">
            <v>ANO</v>
          </cell>
          <cell r="T183" t="str">
            <v>ANO</v>
          </cell>
          <cell r="U183" t="str">
            <v>ANO</v>
          </cell>
          <cell r="V183" t="str">
            <v>ANO</v>
          </cell>
          <cell r="W183" t="str">
            <v>ANO</v>
          </cell>
          <cell r="X183" t="str">
            <v>ANO</v>
          </cell>
          <cell r="Z183" t="str">
            <v>ANO</v>
          </cell>
          <cell r="AA183" t="str">
            <v>Velmi spokojen/a</v>
          </cell>
          <cell r="AB183">
            <v>1</v>
          </cell>
          <cell r="AC183">
            <v>1</v>
          </cell>
          <cell r="AD183">
            <v>1</v>
          </cell>
          <cell r="AE183">
            <v>1</v>
          </cell>
          <cell r="AF183">
            <v>1</v>
          </cell>
          <cell r="AG183">
            <v>1</v>
          </cell>
          <cell r="AH183">
            <v>1</v>
          </cell>
          <cell r="AI183">
            <v>1</v>
          </cell>
          <cell r="AJ183">
            <v>1</v>
          </cell>
          <cell r="AK183">
            <v>1</v>
          </cell>
          <cell r="AM183" t="str">
            <v>Hotel</v>
          </cell>
          <cell r="AP183" t="str">
            <v>ŽENA</v>
          </cell>
          <cell r="AQ183" t="str">
            <v>VOŠ + VŠ</v>
          </cell>
          <cell r="AR183" t="str">
            <v>65 let a více</v>
          </cell>
        </row>
        <row r="184">
          <cell r="B184" t="str">
            <v>Jiný kraj</v>
          </cell>
          <cell r="C184" t="str">
            <v>Ústecký</v>
          </cell>
          <cell r="E184" t="str">
            <v>2 dny</v>
          </cell>
          <cell r="G184" t="str">
            <v>Autobusem</v>
          </cell>
          <cell r="I184" t="str">
            <v>Propagační materiály</v>
          </cell>
          <cell r="K184" t="str">
            <v>S přáteli</v>
          </cell>
          <cell r="L184" t="str">
            <v>Relaxace</v>
          </cell>
          <cell r="M184" t="str">
            <v>Poprvé</v>
          </cell>
          <cell r="O184" t="str">
            <v>NE</v>
          </cell>
          <cell r="P184" t="str">
            <v>NE</v>
          </cell>
          <cell r="Q184" t="str">
            <v>NE</v>
          </cell>
          <cell r="R184" t="str">
            <v>NE</v>
          </cell>
          <cell r="S184" t="str">
            <v>ANO</v>
          </cell>
          <cell r="T184" t="str">
            <v>NE</v>
          </cell>
          <cell r="U184" t="str">
            <v>ANO</v>
          </cell>
          <cell r="V184" t="str">
            <v>ANO</v>
          </cell>
          <cell r="W184" t="str">
            <v>NE</v>
          </cell>
          <cell r="X184" t="str">
            <v>NE</v>
          </cell>
          <cell r="Z184" t="str">
            <v>NE</v>
          </cell>
          <cell r="AA184" t="str">
            <v>Spíše spokojen/a</v>
          </cell>
          <cell r="AB184">
            <v>2</v>
          </cell>
          <cell r="AC184">
            <v>1</v>
          </cell>
          <cell r="AD184">
            <v>2</v>
          </cell>
          <cell r="AE184">
            <v>2</v>
          </cell>
          <cell r="AF184">
            <v>1</v>
          </cell>
          <cell r="AG184">
            <v>0</v>
          </cell>
          <cell r="AH184">
            <v>1</v>
          </cell>
          <cell r="AI184">
            <v>3</v>
          </cell>
          <cell r="AJ184">
            <v>1</v>
          </cell>
          <cell r="AK184">
            <v>1</v>
          </cell>
          <cell r="AM184" t="str">
            <v>Penzion</v>
          </cell>
          <cell r="AP184" t="str">
            <v>ŽENA</v>
          </cell>
          <cell r="AQ184" t="str">
            <v>VOŠ + VŠ</v>
          </cell>
          <cell r="AR184" t="str">
            <v>Do 25 let</v>
          </cell>
        </row>
        <row r="185">
          <cell r="B185" t="str">
            <v>Jiný kraj</v>
          </cell>
          <cell r="C185" t="str">
            <v>Praha</v>
          </cell>
          <cell r="E185" t="str">
            <v>Více dnů</v>
          </cell>
          <cell r="G185" t="str">
            <v>Autem</v>
          </cell>
          <cell r="I185" t="str">
            <v>Služební cesta</v>
          </cell>
          <cell r="K185" t="str">
            <v>S kolegy</v>
          </cell>
          <cell r="L185" t="str">
            <v>Služební cesta</v>
          </cell>
          <cell r="M185" t="str">
            <v>Podruhé</v>
          </cell>
          <cell r="O185" t="str">
            <v>ANO</v>
          </cell>
          <cell r="P185" t="str">
            <v>ANO</v>
          </cell>
          <cell r="Q185" t="str">
            <v>NE</v>
          </cell>
          <cell r="R185" t="str">
            <v>NE</v>
          </cell>
          <cell r="S185" t="str">
            <v>NE</v>
          </cell>
          <cell r="T185" t="str">
            <v>NE</v>
          </cell>
          <cell r="U185" t="str">
            <v>NE</v>
          </cell>
          <cell r="V185" t="str">
            <v>NE</v>
          </cell>
          <cell r="W185" t="str">
            <v>NE</v>
          </cell>
          <cell r="X185" t="str">
            <v>NE</v>
          </cell>
          <cell r="Z185" t="str">
            <v>NE</v>
          </cell>
          <cell r="AA185" t="str">
            <v>Spíše spokojen/a</v>
          </cell>
          <cell r="AB185">
            <v>2</v>
          </cell>
          <cell r="AC185">
            <v>2</v>
          </cell>
          <cell r="AD185">
            <v>3</v>
          </cell>
          <cell r="AE185">
            <v>2</v>
          </cell>
          <cell r="AF185">
            <v>3</v>
          </cell>
          <cell r="AG185">
            <v>1</v>
          </cell>
          <cell r="AH185">
            <v>1</v>
          </cell>
          <cell r="AI185">
            <v>2</v>
          </cell>
          <cell r="AJ185">
            <v>1</v>
          </cell>
          <cell r="AK185">
            <v>1</v>
          </cell>
          <cell r="AM185" t="str">
            <v>Hotel</v>
          </cell>
          <cell r="AP185" t="str">
            <v>MUŽ</v>
          </cell>
          <cell r="AQ185" t="str">
            <v>VOŠ + VŠ</v>
          </cell>
          <cell r="AR185" t="str">
            <v>Do 25 let</v>
          </cell>
        </row>
        <row r="186">
          <cell r="B186" t="str">
            <v>Olomoucký kraj</v>
          </cell>
          <cell r="E186" t="str">
            <v>2 dny</v>
          </cell>
          <cell r="G186" t="str">
            <v>Vlakem</v>
          </cell>
          <cell r="I186" t="str">
            <v>Doporučení přátel, blízkých</v>
          </cell>
          <cell r="K186" t="str">
            <v>S přáteli</v>
          </cell>
          <cell r="L186" t="str">
            <v>Poznání</v>
          </cell>
          <cell r="M186" t="str">
            <v>Podruhé</v>
          </cell>
          <cell r="O186" t="str">
            <v>ANO</v>
          </cell>
          <cell r="P186" t="str">
            <v>ANO</v>
          </cell>
          <cell r="Q186" t="str">
            <v>NE</v>
          </cell>
          <cell r="R186" t="str">
            <v>NE</v>
          </cell>
          <cell r="S186" t="str">
            <v>NE</v>
          </cell>
          <cell r="T186" t="str">
            <v>NE</v>
          </cell>
          <cell r="U186" t="str">
            <v>ANO</v>
          </cell>
          <cell r="V186" t="str">
            <v>NE</v>
          </cell>
          <cell r="W186" t="str">
            <v>NE</v>
          </cell>
          <cell r="X186" t="str">
            <v>NE</v>
          </cell>
          <cell r="Z186" t="str">
            <v>ANO</v>
          </cell>
          <cell r="AA186" t="str">
            <v>Spíše spokojen/a</v>
          </cell>
          <cell r="AB186">
            <v>5</v>
          </cell>
          <cell r="AC186">
            <v>0</v>
          </cell>
          <cell r="AD186">
            <v>0</v>
          </cell>
          <cell r="AE186">
            <v>2</v>
          </cell>
          <cell r="AF186">
            <v>4</v>
          </cell>
          <cell r="AG186">
            <v>3</v>
          </cell>
          <cell r="AH186">
            <v>2</v>
          </cell>
          <cell r="AI186">
            <v>2</v>
          </cell>
          <cell r="AJ186">
            <v>2</v>
          </cell>
          <cell r="AK186">
            <v>0</v>
          </cell>
          <cell r="AM186" t="str">
            <v>Penzion</v>
          </cell>
          <cell r="AP186" t="str">
            <v>MUŽ</v>
          </cell>
          <cell r="AQ186" t="str">
            <v>SŠ s maturitou</v>
          </cell>
          <cell r="AR186" t="str">
            <v>35 - 49 let</v>
          </cell>
        </row>
        <row r="187">
          <cell r="B187" t="str">
            <v>Olomoucký kraj</v>
          </cell>
          <cell r="E187" t="str">
            <v>2 dny</v>
          </cell>
          <cell r="G187" t="str">
            <v>Vlakem</v>
          </cell>
          <cell r="I187" t="str">
            <v>Doporučení přátel, blízkých</v>
          </cell>
          <cell r="K187" t="str">
            <v>S přáteli</v>
          </cell>
          <cell r="L187" t="str">
            <v>Návštěva kulturní akce</v>
          </cell>
          <cell r="M187" t="str">
            <v>Potřetí</v>
          </cell>
          <cell r="O187" t="str">
            <v>ANO</v>
          </cell>
          <cell r="P187" t="str">
            <v>ANO</v>
          </cell>
          <cell r="Q187" t="str">
            <v>NE</v>
          </cell>
          <cell r="R187" t="str">
            <v>NE</v>
          </cell>
          <cell r="S187" t="str">
            <v>NE</v>
          </cell>
          <cell r="T187" t="str">
            <v>NE</v>
          </cell>
          <cell r="U187" t="str">
            <v>ANO</v>
          </cell>
          <cell r="V187" t="str">
            <v>NE</v>
          </cell>
          <cell r="W187" t="str">
            <v>NE</v>
          </cell>
          <cell r="X187" t="str">
            <v>NE</v>
          </cell>
          <cell r="Z187" t="str">
            <v>NEVÍM</v>
          </cell>
          <cell r="AA187" t="str">
            <v>Spíše spokojen/a</v>
          </cell>
          <cell r="AB187">
            <v>0</v>
          </cell>
          <cell r="AC187">
            <v>0</v>
          </cell>
          <cell r="AD187">
            <v>0</v>
          </cell>
          <cell r="AE187">
            <v>0</v>
          </cell>
          <cell r="AF187">
            <v>1</v>
          </cell>
          <cell r="AG187">
            <v>2</v>
          </cell>
          <cell r="AH187">
            <v>1</v>
          </cell>
          <cell r="AI187">
            <v>1</v>
          </cell>
          <cell r="AJ187">
            <v>1</v>
          </cell>
          <cell r="AK187">
            <v>0</v>
          </cell>
          <cell r="AM187" t="str">
            <v>Penzion</v>
          </cell>
          <cell r="AP187" t="str">
            <v>ŽENA</v>
          </cell>
          <cell r="AQ187" t="str">
            <v>SŠ s maturitou</v>
          </cell>
          <cell r="AR187" t="str">
            <v>35 - 49 let</v>
          </cell>
        </row>
        <row r="188">
          <cell r="B188" t="str">
            <v>Olomoucký kraj</v>
          </cell>
          <cell r="E188" t="str">
            <v>2 dny</v>
          </cell>
          <cell r="G188" t="str">
            <v>Vlakem</v>
          </cell>
          <cell r="I188" t="str">
            <v>Doporučení přátel, blízkých</v>
          </cell>
          <cell r="K188" t="str">
            <v>S přáteli</v>
          </cell>
          <cell r="L188" t="str">
            <v>Poznání</v>
          </cell>
          <cell r="M188" t="str">
            <v>Poprvé</v>
          </cell>
          <cell r="O188" t="str">
            <v>ANO</v>
          </cell>
          <cell r="P188" t="str">
            <v>ANO</v>
          </cell>
          <cell r="Q188" t="str">
            <v>NE</v>
          </cell>
          <cell r="R188" t="str">
            <v>NE</v>
          </cell>
          <cell r="S188" t="str">
            <v>NE</v>
          </cell>
          <cell r="T188" t="str">
            <v>NE</v>
          </cell>
          <cell r="U188" t="str">
            <v>ANO</v>
          </cell>
          <cell r="V188" t="str">
            <v>NE</v>
          </cell>
          <cell r="W188" t="str">
            <v>NE</v>
          </cell>
          <cell r="X188" t="str">
            <v>NE</v>
          </cell>
          <cell r="Z188" t="str">
            <v>ANO</v>
          </cell>
          <cell r="AA188" t="str">
            <v>Velmi spokojen/a</v>
          </cell>
          <cell r="AB188">
            <v>2</v>
          </cell>
          <cell r="AC188">
            <v>0</v>
          </cell>
          <cell r="AD188">
            <v>0</v>
          </cell>
          <cell r="AE188">
            <v>1</v>
          </cell>
          <cell r="AF188">
            <v>2</v>
          </cell>
          <cell r="AG188">
            <v>2</v>
          </cell>
          <cell r="AH188">
            <v>1</v>
          </cell>
          <cell r="AI188">
            <v>2</v>
          </cell>
          <cell r="AJ188">
            <v>1</v>
          </cell>
          <cell r="AK188">
            <v>0</v>
          </cell>
          <cell r="AM188" t="str">
            <v>Penzion</v>
          </cell>
          <cell r="AP188" t="str">
            <v>MUŽ</v>
          </cell>
          <cell r="AQ188" t="str">
            <v>VOŠ + VŠ</v>
          </cell>
          <cell r="AR188" t="str">
            <v>50 - 65 let</v>
          </cell>
        </row>
        <row r="189">
          <cell r="B189" t="str">
            <v>Jiný kraj</v>
          </cell>
          <cell r="C189" t="str">
            <v>Jihomoravský</v>
          </cell>
          <cell r="E189" t="str">
            <v>2 dny</v>
          </cell>
          <cell r="G189" t="str">
            <v>Autem</v>
          </cell>
          <cell r="I189" t="str">
            <v>Dobrá předchozí zkušenost</v>
          </cell>
          <cell r="K189" t="str">
            <v>S partnerem</v>
          </cell>
          <cell r="L189" t="str">
            <v>Návštěva přátel, příbuzných</v>
          </cell>
          <cell r="M189" t="str">
            <v>Jsem tu po několikáté</v>
          </cell>
          <cell r="O189" t="str">
            <v>ANO</v>
          </cell>
          <cell r="P189" t="str">
            <v>ANO</v>
          </cell>
          <cell r="Q189" t="str">
            <v>NE</v>
          </cell>
          <cell r="R189" t="str">
            <v>NE</v>
          </cell>
          <cell r="S189" t="str">
            <v>NE</v>
          </cell>
          <cell r="T189" t="str">
            <v>NE</v>
          </cell>
          <cell r="U189" t="str">
            <v>ANO</v>
          </cell>
          <cell r="V189" t="str">
            <v>NE</v>
          </cell>
          <cell r="W189" t="str">
            <v>NE</v>
          </cell>
          <cell r="X189" t="str">
            <v>NE</v>
          </cell>
          <cell r="Z189" t="str">
            <v>ANO</v>
          </cell>
          <cell r="AA189" t="str">
            <v>Velmi spokojen/a</v>
          </cell>
          <cell r="AB189">
            <v>4</v>
          </cell>
          <cell r="AC189">
            <v>0</v>
          </cell>
          <cell r="AD189">
            <v>0</v>
          </cell>
          <cell r="AE189">
            <v>0</v>
          </cell>
          <cell r="AF189">
            <v>0</v>
          </cell>
          <cell r="AG189">
            <v>4</v>
          </cell>
          <cell r="AH189">
            <v>3</v>
          </cell>
          <cell r="AI189">
            <v>0</v>
          </cell>
          <cell r="AJ189">
            <v>5</v>
          </cell>
          <cell r="AK189">
            <v>0</v>
          </cell>
          <cell r="AM189" t="str">
            <v>Penzion</v>
          </cell>
          <cell r="AP189" t="str">
            <v>MUŽ</v>
          </cell>
          <cell r="AQ189" t="str">
            <v>ZŠ</v>
          </cell>
          <cell r="AR189" t="str">
            <v>50 - 65 let</v>
          </cell>
        </row>
        <row r="190">
          <cell r="B190" t="str">
            <v>Jiný kraj</v>
          </cell>
          <cell r="C190" t="str">
            <v>Karlovarský</v>
          </cell>
          <cell r="E190" t="str">
            <v>2 dny</v>
          </cell>
          <cell r="G190" t="str">
            <v>Autem</v>
          </cell>
          <cell r="I190" t="str">
            <v>Doporučení přátel, blízkých</v>
          </cell>
          <cell r="K190" t="str">
            <v>S partnerem</v>
          </cell>
          <cell r="L190" t="str">
            <v>Návštěva kulturní akce</v>
          </cell>
          <cell r="M190" t="str">
            <v>Jsem tu po několikáté</v>
          </cell>
          <cell r="O190" t="str">
            <v>ANO</v>
          </cell>
          <cell r="P190" t="str">
            <v>ANO</v>
          </cell>
          <cell r="Q190" t="str">
            <v>NE</v>
          </cell>
          <cell r="R190" t="str">
            <v>ANO</v>
          </cell>
          <cell r="S190" t="str">
            <v>NE</v>
          </cell>
          <cell r="T190" t="str">
            <v>NE</v>
          </cell>
          <cell r="U190" t="str">
            <v>ANO</v>
          </cell>
          <cell r="V190" t="str">
            <v>NE</v>
          </cell>
          <cell r="W190" t="str">
            <v>NE</v>
          </cell>
          <cell r="X190" t="str">
            <v>NE</v>
          </cell>
          <cell r="Z190" t="str">
            <v>ANO</v>
          </cell>
          <cell r="AA190" t="str">
            <v>Velmi spokojen/a</v>
          </cell>
          <cell r="AB190">
            <v>4</v>
          </cell>
          <cell r="AC190">
            <v>3</v>
          </cell>
          <cell r="AD190">
            <v>0</v>
          </cell>
          <cell r="AE190">
            <v>0</v>
          </cell>
          <cell r="AF190">
            <v>0</v>
          </cell>
          <cell r="AG190">
            <v>4</v>
          </cell>
          <cell r="AH190">
            <v>0</v>
          </cell>
          <cell r="AI190">
            <v>0</v>
          </cell>
          <cell r="AJ190">
            <v>4</v>
          </cell>
          <cell r="AK190">
            <v>0</v>
          </cell>
          <cell r="AM190" t="str">
            <v>Penzion</v>
          </cell>
          <cell r="AP190" t="str">
            <v>ŽENA</v>
          </cell>
          <cell r="AQ190" t="str">
            <v>VYUČEN/A</v>
          </cell>
          <cell r="AR190" t="str">
            <v>35 - 49 let</v>
          </cell>
        </row>
        <row r="191">
          <cell r="B191" t="str">
            <v>Jiný kraj</v>
          </cell>
          <cell r="C191" t="str">
            <v>Vysočina</v>
          </cell>
          <cell r="E191" t="str">
            <v>1 den</v>
          </cell>
          <cell r="G191" t="str">
            <v>Autem</v>
          </cell>
          <cell r="I191" t="str">
            <v>Jiné</v>
          </cell>
          <cell r="K191" t="str">
            <v>S partnerem</v>
          </cell>
          <cell r="L191" t="str">
            <v>Poznání</v>
          </cell>
          <cell r="M191" t="str">
            <v>Poprvé</v>
          </cell>
          <cell r="O191" t="str">
            <v>ANO</v>
          </cell>
          <cell r="P191" t="str">
            <v>ANO</v>
          </cell>
          <cell r="Q191" t="str">
            <v>NE</v>
          </cell>
          <cell r="R191" t="str">
            <v>NE</v>
          </cell>
          <cell r="S191" t="str">
            <v>NE</v>
          </cell>
          <cell r="T191" t="str">
            <v>NE</v>
          </cell>
          <cell r="U191" t="str">
            <v>NE</v>
          </cell>
          <cell r="V191" t="str">
            <v>NE</v>
          </cell>
          <cell r="W191" t="str">
            <v>NE</v>
          </cell>
          <cell r="X191" t="str">
            <v>NE</v>
          </cell>
          <cell r="Z191" t="str">
            <v>ANO</v>
          </cell>
          <cell r="AA191" t="str">
            <v>Spíše spokojen/a</v>
          </cell>
          <cell r="AB191">
            <v>0</v>
          </cell>
          <cell r="AC191">
            <v>2</v>
          </cell>
          <cell r="AD191">
            <v>2</v>
          </cell>
          <cell r="AE191">
            <v>4</v>
          </cell>
          <cell r="AF191">
            <v>2</v>
          </cell>
          <cell r="AG191">
            <v>0</v>
          </cell>
          <cell r="AH191">
            <v>0</v>
          </cell>
          <cell r="AI191">
            <v>0</v>
          </cell>
          <cell r="AJ191">
            <v>0</v>
          </cell>
          <cell r="AK191">
            <v>0</v>
          </cell>
          <cell r="AM191" t="str">
            <v>Nejsem ubytován/a</v>
          </cell>
          <cell r="AP191" t="str">
            <v>ŽENA</v>
          </cell>
          <cell r="AQ191" t="str">
            <v>VOŠ + VŠ</v>
          </cell>
          <cell r="AR191" t="str">
            <v>50 - 65 let</v>
          </cell>
        </row>
        <row r="192">
          <cell r="B192" t="str">
            <v>Jiný kraj</v>
          </cell>
          <cell r="C192" t="str">
            <v>Vysočina</v>
          </cell>
          <cell r="E192" t="str">
            <v>1 den</v>
          </cell>
          <cell r="G192" t="str">
            <v>Autem</v>
          </cell>
          <cell r="I192" t="str">
            <v>Jiné</v>
          </cell>
          <cell r="K192" t="str">
            <v>S partnerem</v>
          </cell>
          <cell r="L192" t="str">
            <v>Poznání</v>
          </cell>
          <cell r="M192" t="str">
            <v>Poprvé</v>
          </cell>
          <cell r="O192" t="str">
            <v>ANO</v>
          </cell>
          <cell r="P192" t="str">
            <v>ANO</v>
          </cell>
          <cell r="Q192" t="str">
            <v>NE</v>
          </cell>
          <cell r="R192" t="str">
            <v>NE</v>
          </cell>
          <cell r="S192" t="str">
            <v>NE</v>
          </cell>
          <cell r="T192" t="str">
            <v>NE</v>
          </cell>
          <cell r="U192" t="str">
            <v>NE</v>
          </cell>
          <cell r="V192" t="str">
            <v>NE</v>
          </cell>
          <cell r="W192" t="str">
            <v>NE</v>
          </cell>
          <cell r="X192" t="str">
            <v>NE</v>
          </cell>
          <cell r="Z192" t="str">
            <v>ANO</v>
          </cell>
          <cell r="AA192" t="str">
            <v>Spíše spokojen/a</v>
          </cell>
          <cell r="AB192">
            <v>0</v>
          </cell>
          <cell r="AC192">
            <v>0</v>
          </cell>
          <cell r="AD192">
            <v>0</v>
          </cell>
          <cell r="AE192">
            <v>4</v>
          </cell>
          <cell r="AF192">
            <v>2</v>
          </cell>
          <cell r="AG192">
            <v>0</v>
          </cell>
          <cell r="AH192">
            <v>0</v>
          </cell>
          <cell r="AI192">
            <v>0</v>
          </cell>
          <cell r="AJ192">
            <v>0</v>
          </cell>
          <cell r="AK192">
            <v>0</v>
          </cell>
          <cell r="AM192" t="str">
            <v>Nejsem ubytován/a</v>
          </cell>
          <cell r="AP192" t="str">
            <v>MUŽ</v>
          </cell>
          <cell r="AQ192" t="str">
            <v>VYUČEN/A</v>
          </cell>
          <cell r="AR192" t="str">
            <v>50 - 65 let</v>
          </cell>
        </row>
        <row r="193">
          <cell r="B193" t="str">
            <v>Jiný kraj</v>
          </cell>
          <cell r="C193" t="str">
            <v>Ústecký</v>
          </cell>
          <cell r="E193" t="str">
            <v>Více dnů</v>
          </cell>
          <cell r="G193" t="str">
            <v>Autem</v>
          </cell>
          <cell r="I193" t="str">
            <v>Doporučení přátel, blízkých</v>
          </cell>
          <cell r="K193" t="str">
            <v>S rodinou</v>
          </cell>
          <cell r="L193" t="str">
            <v>Návštěva kulturní akce</v>
          </cell>
          <cell r="M193" t="str">
            <v>Poprvé</v>
          </cell>
          <cell r="O193" t="str">
            <v>ANO</v>
          </cell>
          <cell r="P193" t="str">
            <v>ANO</v>
          </cell>
          <cell r="Q193" t="str">
            <v>NE</v>
          </cell>
          <cell r="R193" t="str">
            <v>NE</v>
          </cell>
          <cell r="S193" t="str">
            <v>ANO</v>
          </cell>
          <cell r="T193" t="str">
            <v>NE</v>
          </cell>
          <cell r="U193" t="str">
            <v>NE</v>
          </cell>
          <cell r="V193" t="str">
            <v>NE</v>
          </cell>
          <cell r="W193" t="str">
            <v>NE</v>
          </cell>
          <cell r="X193" t="str">
            <v>NE</v>
          </cell>
          <cell r="Z193" t="str">
            <v>ANO</v>
          </cell>
          <cell r="AA193" t="str">
            <v>Velmi spokojen/a</v>
          </cell>
          <cell r="AB193">
            <v>1</v>
          </cell>
          <cell r="AC193">
            <v>1</v>
          </cell>
          <cell r="AD193">
            <v>2</v>
          </cell>
          <cell r="AE193">
            <v>1</v>
          </cell>
          <cell r="AF193">
            <v>1</v>
          </cell>
          <cell r="AG193">
            <v>2</v>
          </cell>
          <cell r="AH193">
            <v>1</v>
          </cell>
          <cell r="AI193">
            <v>0</v>
          </cell>
          <cell r="AJ193">
            <v>1</v>
          </cell>
          <cell r="AK193">
            <v>0</v>
          </cell>
          <cell r="AM193" t="str">
            <v>Penzion</v>
          </cell>
          <cell r="AP193" t="str">
            <v>MUŽ</v>
          </cell>
          <cell r="AQ193" t="str">
            <v>VOŠ + VŠ</v>
          </cell>
          <cell r="AR193" t="str">
            <v>26 - 34 let</v>
          </cell>
        </row>
        <row r="194">
          <cell r="B194" t="str">
            <v>Jiný kraj</v>
          </cell>
          <cell r="C194" t="str">
            <v>Ústecký</v>
          </cell>
          <cell r="E194" t="str">
            <v>Více dnů</v>
          </cell>
          <cell r="G194" t="str">
            <v>Autem</v>
          </cell>
          <cell r="I194" t="str">
            <v>Služební cesta</v>
          </cell>
          <cell r="K194" t="str">
            <v>S rodinou</v>
          </cell>
          <cell r="L194" t="str">
            <v>Služební cesta</v>
          </cell>
          <cell r="M194" t="str">
            <v>Jsem tu po několikáté</v>
          </cell>
          <cell r="O194" t="str">
            <v>ANO</v>
          </cell>
          <cell r="P194" t="str">
            <v>ANO</v>
          </cell>
          <cell r="Q194" t="str">
            <v>NE</v>
          </cell>
          <cell r="R194" t="str">
            <v>NE</v>
          </cell>
          <cell r="S194" t="str">
            <v>NE</v>
          </cell>
          <cell r="T194" t="str">
            <v>NE</v>
          </cell>
          <cell r="U194" t="str">
            <v>NE</v>
          </cell>
          <cell r="V194" t="str">
            <v>NE</v>
          </cell>
          <cell r="W194" t="str">
            <v>NE</v>
          </cell>
          <cell r="X194" t="str">
            <v>NE</v>
          </cell>
          <cell r="Z194" t="str">
            <v>ANO</v>
          </cell>
          <cell r="AA194" t="str">
            <v>Velmi spokojen/a</v>
          </cell>
          <cell r="AB194">
            <v>1</v>
          </cell>
          <cell r="AC194">
            <v>2</v>
          </cell>
          <cell r="AD194">
            <v>2</v>
          </cell>
          <cell r="AE194">
            <v>1</v>
          </cell>
          <cell r="AF194">
            <v>2</v>
          </cell>
          <cell r="AG194">
            <v>1</v>
          </cell>
          <cell r="AH194">
            <v>1</v>
          </cell>
          <cell r="AI194">
            <v>0</v>
          </cell>
          <cell r="AJ194">
            <v>0</v>
          </cell>
          <cell r="AK194">
            <v>0</v>
          </cell>
          <cell r="AM194" t="str">
            <v>Penzion</v>
          </cell>
          <cell r="AP194" t="str">
            <v>MUŽ</v>
          </cell>
          <cell r="AQ194" t="str">
            <v>VOŠ + VŠ</v>
          </cell>
          <cell r="AR194" t="str">
            <v>26 - 34 let</v>
          </cell>
        </row>
        <row r="195">
          <cell r="B195" t="str">
            <v>Stát</v>
          </cell>
          <cell r="D195" t="str">
            <v>Slovensko</v>
          </cell>
          <cell r="E195" t="str">
            <v>2 dny</v>
          </cell>
          <cell r="G195" t="str">
            <v>Autem</v>
          </cell>
          <cell r="I195" t="str">
            <v>Doporučení přátel, blízkých</v>
          </cell>
          <cell r="K195" t="str">
            <v>S přáteli</v>
          </cell>
          <cell r="L195" t="str">
            <v>Relaxace</v>
          </cell>
          <cell r="M195" t="str">
            <v>Poprvé</v>
          </cell>
          <cell r="O195" t="str">
            <v>ANO</v>
          </cell>
          <cell r="P195" t="str">
            <v>ANO</v>
          </cell>
          <cell r="Q195" t="str">
            <v>NE</v>
          </cell>
          <cell r="R195" t="str">
            <v>NE</v>
          </cell>
          <cell r="S195" t="str">
            <v>NE</v>
          </cell>
          <cell r="T195" t="str">
            <v>NE</v>
          </cell>
          <cell r="U195" t="str">
            <v>NE</v>
          </cell>
          <cell r="V195" t="str">
            <v>NE</v>
          </cell>
          <cell r="W195" t="str">
            <v>NE</v>
          </cell>
          <cell r="X195" t="str">
            <v>NE</v>
          </cell>
          <cell r="Z195" t="str">
            <v>ANO</v>
          </cell>
          <cell r="AA195" t="str">
            <v>Velmi spokojen/a</v>
          </cell>
          <cell r="AB195">
            <v>0</v>
          </cell>
          <cell r="AC195">
            <v>4</v>
          </cell>
          <cell r="AD195">
            <v>4</v>
          </cell>
          <cell r="AE195">
            <v>1</v>
          </cell>
          <cell r="AF195">
            <v>0</v>
          </cell>
          <cell r="AG195">
            <v>2</v>
          </cell>
          <cell r="AH195">
            <v>1</v>
          </cell>
          <cell r="AI195">
            <v>0</v>
          </cell>
          <cell r="AJ195">
            <v>1</v>
          </cell>
          <cell r="AK195">
            <v>0</v>
          </cell>
          <cell r="AM195" t="str">
            <v>Hotel</v>
          </cell>
          <cell r="AP195" t="str">
            <v>ŽENA</v>
          </cell>
          <cell r="AQ195" t="str">
            <v>ZŠ</v>
          </cell>
          <cell r="AR195" t="str">
            <v>65 let a více</v>
          </cell>
        </row>
        <row r="196">
          <cell r="B196" t="str">
            <v>Olomoucko</v>
          </cell>
          <cell r="E196" t="str">
            <v>1 den</v>
          </cell>
          <cell r="G196" t="str">
            <v>Vlakem</v>
          </cell>
          <cell r="I196" t="str">
            <v>Dobrá předchozí zkušenost</v>
          </cell>
          <cell r="K196" t="str">
            <v>Sama</v>
          </cell>
          <cell r="L196" t="str">
            <v>Nákupy</v>
          </cell>
          <cell r="M196" t="str">
            <v>Podruhé</v>
          </cell>
          <cell r="O196" t="str">
            <v>ANO</v>
          </cell>
          <cell r="P196" t="str">
            <v>NE</v>
          </cell>
          <cell r="Q196" t="str">
            <v>NE</v>
          </cell>
          <cell r="R196" t="str">
            <v>NE</v>
          </cell>
          <cell r="S196" t="str">
            <v>NE</v>
          </cell>
          <cell r="T196" t="str">
            <v>NE</v>
          </cell>
          <cell r="U196" t="str">
            <v>NE</v>
          </cell>
          <cell r="V196" t="str">
            <v>NE</v>
          </cell>
          <cell r="W196" t="str">
            <v>NE</v>
          </cell>
          <cell r="X196" t="str">
            <v>NE</v>
          </cell>
          <cell r="Z196" t="str">
            <v>ANO</v>
          </cell>
          <cell r="AA196" t="str">
            <v>Spíše spokojen/a</v>
          </cell>
          <cell r="AB196">
            <v>0</v>
          </cell>
          <cell r="AC196">
            <v>0</v>
          </cell>
          <cell r="AD196">
            <v>0</v>
          </cell>
          <cell r="AE196">
            <v>0</v>
          </cell>
          <cell r="AF196">
            <v>2</v>
          </cell>
          <cell r="AG196">
            <v>0</v>
          </cell>
          <cell r="AH196">
            <v>3</v>
          </cell>
          <cell r="AI196">
            <v>0</v>
          </cell>
          <cell r="AJ196">
            <v>0</v>
          </cell>
          <cell r="AK196">
            <v>0</v>
          </cell>
          <cell r="AM196" t="str">
            <v>Nejsem ubytován/a</v>
          </cell>
          <cell r="AP196" t="str">
            <v>ŽENA</v>
          </cell>
          <cell r="AQ196" t="str">
            <v>SŠ s maturitou</v>
          </cell>
          <cell r="AR196" t="str">
            <v>26 - 34 let</v>
          </cell>
        </row>
        <row r="197">
          <cell r="B197" t="str">
            <v>Jiný kraj</v>
          </cell>
          <cell r="C197" t="str">
            <v>Jihomoravský</v>
          </cell>
          <cell r="E197" t="str">
            <v>1 den</v>
          </cell>
          <cell r="G197" t="str">
            <v>Autem</v>
          </cell>
          <cell r="I197" t="str">
            <v>Služební cesta</v>
          </cell>
          <cell r="K197" t="str">
            <v>Sama</v>
          </cell>
          <cell r="L197" t="str">
            <v>Služební cesta</v>
          </cell>
          <cell r="M197" t="str">
            <v>Poprvé</v>
          </cell>
          <cell r="O197" t="str">
            <v>NE</v>
          </cell>
          <cell r="P197" t="str">
            <v>ANO</v>
          </cell>
          <cell r="Q197" t="str">
            <v>NE</v>
          </cell>
          <cell r="R197" t="str">
            <v>NE</v>
          </cell>
          <cell r="S197" t="str">
            <v>NE</v>
          </cell>
          <cell r="T197" t="str">
            <v>NE</v>
          </cell>
          <cell r="U197" t="str">
            <v>NE</v>
          </cell>
          <cell r="V197" t="str">
            <v>NE</v>
          </cell>
          <cell r="W197" t="str">
            <v>NE</v>
          </cell>
          <cell r="X197" t="str">
            <v>NE</v>
          </cell>
          <cell r="Z197" t="str">
            <v>NEVÍM</v>
          </cell>
          <cell r="AA197" t="str">
            <v>Spíše spokojen/a</v>
          </cell>
          <cell r="AB197">
            <v>0</v>
          </cell>
          <cell r="AC197">
            <v>4</v>
          </cell>
          <cell r="AD197">
            <v>4</v>
          </cell>
          <cell r="AE197">
            <v>0</v>
          </cell>
          <cell r="AF197">
            <v>0</v>
          </cell>
          <cell r="AG197">
            <v>0</v>
          </cell>
          <cell r="AH197">
            <v>0</v>
          </cell>
          <cell r="AI197">
            <v>0</v>
          </cell>
          <cell r="AJ197">
            <v>1</v>
          </cell>
          <cell r="AK197">
            <v>0</v>
          </cell>
          <cell r="AM197" t="str">
            <v>Nejsem ubytován/a</v>
          </cell>
          <cell r="AP197" t="str">
            <v>MUŽ</v>
          </cell>
          <cell r="AQ197" t="str">
            <v>VOŠ + VŠ</v>
          </cell>
          <cell r="AR197" t="str">
            <v>35 - 49 let</v>
          </cell>
        </row>
        <row r="198">
          <cell r="B198" t="str">
            <v>Olomoucký kraj</v>
          </cell>
          <cell r="E198" t="str">
            <v>1 den</v>
          </cell>
          <cell r="G198" t="str">
            <v>Vlakem</v>
          </cell>
          <cell r="I198" t="str">
            <v>Jiné</v>
          </cell>
          <cell r="K198" t="str">
            <v>S rodinou</v>
          </cell>
          <cell r="L198" t="str">
            <v>Návštěva výstavy</v>
          </cell>
          <cell r="M198" t="str">
            <v>Jsem tu po několikáté</v>
          </cell>
          <cell r="O198" t="str">
            <v>NE</v>
          </cell>
          <cell r="P198" t="str">
            <v>ANO</v>
          </cell>
          <cell r="Q198" t="str">
            <v>NE</v>
          </cell>
          <cell r="R198" t="str">
            <v>NE</v>
          </cell>
          <cell r="S198" t="str">
            <v>NE</v>
          </cell>
          <cell r="T198" t="str">
            <v>NE</v>
          </cell>
          <cell r="U198" t="str">
            <v>NE</v>
          </cell>
          <cell r="V198" t="str">
            <v>ANO</v>
          </cell>
          <cell r="W198" t="str">
            <v>ANO</v>
          </cell>
          <cell r="X198" t="str">
            <v>NE</v>
          </cell>
          <cell r="Z198" t="str">
            <v>ANO</v>
          </cell>
          <cell r="AA198" t="str">
            <v>Velmi spokojen/a</v>
          </cell>
          <cell r="AB198">
            <v>0</v>
          </cell>
          <cell r="AC198">
            <v>0</v>
          </cell>
          <cell r="AD198">
            <v>0</v>
          </cell>
          <cell r="AE198">
            <v>0</v>
          </cell>
          <cell r="AF198">
            <v>0</v>
          </cell>
          <cell r="AG198">
            <v>0</v>
          </cell>
          <cell r="AH198">
            <v>5</v>
          </cell>
          <cell r="AI198">
            <v>0</v>
          </cell>
          <cell r="AJ198">
            <v>5</v>
          </cell>
          <cell r="AK198">
            <v>5</v>
          </cell>
          <cell r="AM198" t="str">
            <v>Nejsem ubytován/a</v>
          </cell>
          <cell r="AP198" t="str">
            <v>ŽENA</v>
          </cell>
          <cell r="AQ198" t="str">
            <v>SŠ s maturitou</v>
          </cell>
          <cell r="AR198" t="str">
            <v>35 - 49 let</v>
          </cell>
        </row>
        <row r="199">
          <cell r="B199" t="str">
            <v>Stát</v>
          </cell>
          <cell r="D199" t="str">
            <v>Slovensko</v>
          </cell>
          <cell r="E199" t="str">
            <v>1 den</v>
          </cell>
          <cell r="G199" t="str">
            <v>Autem</v>
          </cell>
          <cell r="I199" t="str">
            <v>Dobrá předchozí zkušenost</v>
          </cell>
          <cell r="K199" t="str">
            <v>S partnerem</v>
          </cell>
          <cell r="L199" t="str">
            <v>Poznání</v>
          </cell>
          <cell r="M199" t="str">
            <v>Jsem tu po několikáté</v>
          </cell>
          <cell r="O199" t="str">
            <v>ANO</v>
          </cell>
          <cell r="P199" t="str">
            <v>ANO</v>
          </cell>
          <cell r="Q199" t="str">
            <v>NE</v>
          </cell>
          <cell r="R199" t="str">
            <v>NE</v>
          </cell>
          <cell r="S199" t="str">
            <v>NE</v>
          </cell>
          <cell r="T199" t="str">
            <v>NE</v>
          </cell>
          <cell r="U199" t="str">
            <v>ANO</v>
          </cell>
          <cell r="V199" t="str">
            <v>NE</v>
          </cell>
          <cell r="W199" t="str">
            <v>NE</v>
          </cell>
          <cell r="X199" t="str">
            <v>NE</v>
          </cell>
          <cell r="Z199" t="str">
            <v>ANO</v>
          </cell>
          <cell r="AA199" t="str">
            <v>Velmi spokojen/a</v>
          </cell>
          <cell r="AB199">
            <v>0</v>
          </cell>
          <cell r="AC199">
            <v>2</v>
          </cell>
          <cell r="AD199">
            <v>2</v>
          </cell>
          <cell r="AE199">
            <v>1</v>
          </cell>
          <cell r="AF199">
            <v>0</v>
          </cell>
          <cell r="AG199">
            <v>0</v>
          </cell>
          <cell r="AH199">
            <v>1</v>
          </cell>
          <cell r="AI199">
            <v>0</v>
          </cell>
          <cell r="AJ199">
            <v>1</v>
          </cell>
          <cell r="AK199">
            <v>0</v>
          </cell>
          <cell r="AM199" t="str">
            <v>Nejsem ubytován/a</v>
          </cell>
          <cell r="AP199" t="str">
            <v>ŽENA</v>
          </cell>
          <cell r="AQ199" t="str">
            <v>VOŠ + VŠ</v>
          </cell>
          <cell r="AR199" t="str">
            <v>35 - 49 let</v>
          </cell>
        </row>
        <row r="200">
          <cell r="B200" t="str">
            <v>Stát</v>
          </cell>
          <cell r="D200" t="str">
            <v>Slovensko</v>
          </cell>
          <cell r="E200" t="str">
            <v>1 den</v>
          </cell>
          <cell r="G200" t="str">
            <v>Autobusem</v>
          </cell>
          <cell r="I200" t="str">
            <v>Nabídka katalogu CK</v>
          </cell>
          <cell r="K200" t="str">
            <v>S partnerem</v>
          </cell>
          <cell r="L200" t="str">
            <v>Návštěva výstavy</v>
          </cell>
          <cell r="M200" t="str">
            <v>Poprvé</v>
          </cell>
          <cell r="O200" t="str">
            <v>NE</v>
          </cell>
          <cell r="P200" t="str">
            <v>ANO</v>
          </cell>
          <cell r="Q200" t="str">
            <v>ANO</v>
          </cell>
          <cell r="R200" t="str">
            <v>NE</v>
          </cell>
          <cell r="S200" t="str">
            <v>NE</v>
          </cell>
          <cell r="T200" t="str">
            <v>NE</v>
          </cell>
          <cell r="U200" t="str">
            <v>NE</v>
          </cell>
          <cell r="V200" t="str">
            <v>NE</v>
          </cell>
          <cell r="W200" t="str">
            <v>NE</v>
          </cell>
          <cell r="X200" t="str">
            <v>NE</v>
          </cell>
          <cell r="Z200" t="str">
            <v>ANO</v>
          </cell>
          <cell r="AA200" t="str">
            <v>Velmi spokojen/a</v>
          </cell>
          <cell r="AB200">
            <v>4</v>
          </cell>
          <cell r="AC200">
            <v>0</v>
          </cell>
          <cell r="AD200">
            <v>4</v>
          </cell>
          <cell r="AE200">
            <v>3</v>
          </cell>
          <cell r="AF200">
            <v>0</v>
          </cell>
          <cell r="AG200">
            <v>0</v>
          </cell>
          <cell r="AH200">
            <v>0</v>
          </cell>
          <cell r="AI200">
            <v>0</v>
          </cell>
          <cell r="AJ200">
            <v>0</v>
          </cell>
          <cell r="AK200">
            <v>0</v>
          </cell>
          <cell r="AM200" t="str">
            <v>Nejsem ubytován/a</v>
          </cell>
          <cell r="AP200" t="str">
            <v>ŽENA</v>
          </cell>
          <cell r="AQ200" t="str">
            <v>SŠ s maturitou</v>
          </cell>
          <cell r="AR200" t="str">
            <v>65 let a více</v>
          </cell>
        </row>
        <row r="201">
          <cell r="B201" t="str">
            <v>Stát</v>
          </cell>
          <cell r="D201" t="str">
            <v>Slovensko</v>
          </cell>
          <cell r="E201" t="str">
            <v>1 den</v>
          </cell>
          <cell r="G201" t="str">
            <v>Autem</v>
          </cell>
          <cell r="I201" t="str">
            <v>Doporoučení na internetových diskuzích</v>
          </cell>
          <cell r="K201" t="str">
            <v>S rodinou</v>
          </cell>
          <cell r="L201" t="str">
            <v>Poznání</v>
          </cell>
          <cell r="M201" t="str">
            <v>Poprvé</v>
          </cell>
          <cell r="O201" t="str">
            <v>ANO</v>
          </cell>
          <cell r="P201" t="str">
            <v>ANO</v>
          </cell>
          <cell r="Q201" t="str">
            <v>NE</v>
          </cell>
          <cell r="R201" t="str">
            <v>NE</v>
          </cell>
          <cell r="S201" t="str">
            <v>NE</v>
          </cell>
          <cell r="T201" t="str">
            <v>NE</v>
          </cell>
          <cell r="U201" t="str">
            <v>NE</v>
          </cell>
          <cell r="V201" t="str">
            <v>NE</v>
          </cell>
          <cell r="W201" t="str">
            <v>NE</v>
          </cell>
          <cell r="X201" t="str">
            <v>NE</v>
          </cell>
          <cell r="Z201" t="str">
            <v>ANO</v>
          </cell>
          <cell r="AA201" t="str">
            <v>Velmi spokojen/a</v>
          </cell>
          <cell r="AB201">
            <v>5</v>
          </cell>
          <cell r="AC201">
            <v>3</v>
          </cell>
          <cell r="AD201">
            <v>4</v>
          </cell>
          <cell r="AE201">
            <v>0</v>
          </cell>
          <cell r="AF201">
            <v>0</v>
          </cell>
          <cell r="AG201">
            <v>0</v>
          </cell>
          <cell r="AH201">
            <v>0</v>
          </cell>
          <cell r="AI201">
            <v>0</v>
          </cell>
          <cell r="AJ201">
            <v>0</v>
          </cell>
          <cell r="AK201">
            <v>0</v>
          </cell>
          <cell r="AM201" t="str">
            <v>Nejsem ubytován/a</v>
          </cell>
          <cell r="AP201" t="str">
            <v>MUŽ</v>
          </cell>
          <cell r="AQ201" t="str">
            <v>VOŠ + VŠ</v>
          </cell>
          <cell r="AR201" t="str">
            <v>35 - 49 let</v>
          </cell>
        </row>
        <row r="202">
          <cell r="B202" t="str">
            <v>Stát</v>
          </cell>
          <cell r="D202" t="str">
            <v>Slovensko</v>
          </cell>
          <cell r="E202" t="str">
            <v>1 den</v>
          </cell>
          <cell r="G202" t="str">
            <v>Autobusem</v>
          </cell>
          <cell r="I202" t="str">
            <v>Nabídka katalogu CK</v>
          </cell>
          <cell r="K202" t="str">
            <v>S partnerem</v>
          </cell>
          <cell r="L202" t="str">
            <v>Návštěva kulturní akce</v>
          </cell>
          <cell r="M202" t="str">
            <v>Poprvé</v>
          </cell>
          <cell r="O202" t="str">
            <v>ANO</v>
          </cell>
          <cell r="P202" t="str">
            <v>ANO</v>
          </cell>
          <cell r="Q202" t="str">
            <v>NE</v>
          </cell>
          <cell r="R202" t="str">
            <v>NE</v>
          </cell>
          <cell r="S202" t="str">
            <v>NE</v>
          </cell>
          <cell r="T202" t="str">
            <v>NE</v>
          </cell>
          <cell r="U202" t="str">
            <v>NE</v>
          </cell>
          <cell r="V202" t="str">
            <v>NE</v>
          </cell>
          <cell r="W202" t="str">
            <v>NE</v>
          </cell>
          <cell r="X202" t="str">
            <v>NE</v>
          </cell>
          <cell r="Z202" t="str">
            <v>ANO</v>
          </cell>
          <cell r="AA202" t="str">
            <v>Spíše spokojen/a</v>
          </cell>
          <cell r="AB202">
            <v>0</v>
          </cell>
          <cell r="AC202">
            <v>0</v>
          </cell>
          <cell r="AD202">
            <v>5</v>
          </cell>
          <cell r="AE202">
            <v>0</v>
          </cell>
          <cell r="AF202">
            <v>0</v>
          </cell>
          <cell r="AG202">
            <v>0</v>
          </cell>
          <cell r="AH202">
            <v>0</v>
          </cell>
          <cell r="AI202">
            <v>0</v>
          </cell>
          <cell r="AJ202">
            <v>0</v>
          </cell>
          <cell r="AK202">
            <v>0</v>
          </cell>
          <cell r="AM202" t="str">
            <v>Nejsem ubytován/a</v>
          </cell>
          <cell r="AP202" t="str">
            <v>MUŽ</v>
          </cell>
          <cell r="AQ202" t="str">
            <v>VOŠ + VŠ</v>
          </cell>
          <cell r="AR202" t="str">
            <v>50 - 65 let</v>
          </cell>
        </row>
        <row r="203">
          <cell r="B203" t="str">
            <v>Stát</v>
          </cell>
          <cell r="D203" t="str">
            <v>Slovensko</v>
          </cell>
          <cell r="E203" t="str">
            <v>1 den</v>
          </cell>
          <cell r="G203" t="str">
            <v>Zájezdovým autobusem</v>
          </cell>
          <cell r="I203" t="str">
            <v>Nabídka katalogu CK</v>
          </cell>
          <cell r="K203" t="str">
            <v>S přáteli</v>
          </cell>
          <cell r="L203" t="str">
            <v>Poznání</v>
          </cell>
          <cell r="M203" t="str">
            <v>Poprvé</v>
          </cell>
          <cell r="O203" t="str">
            <v>ANO</v>
          </cell>
          <cell r="P203" t="str">
            <v>ANO</v>
          </cell>
          <cell r="Q203" t="str">
            <v>NE</v>
          </cell>
          <cell r="R203" t="str">
            <v>ANO</v>
          </cell>
          <cell r="S203" t="str">
            <v>NE</v>
          </cell>
          <cell r="T203" t="str">
            <v>ANO</v>
          </cell>
          <cell r="U203" t="str">
            <v>ANO</v>
          </cell>
          <cell r="V203" t="str">
            <v>ANO</v>
          </cell>
          <cell r="X203" t="str">
            <v>ANO</v>
          </cell>
          <cell r="Z203" t="str">
            <v>ANO</v>
          </cell>
          <cell r="AA203" t="str">
            <v>Velmi spokojen/a</v>
          </cell>
          <cell r="AB203">
            <v>1</v>
          </cell>
          <cell r="AC203">
            <v>2</v>
          </cell>
          <cell r="AD203">
            <v>2</v>
          </cell>
          <cell r="AE203">
            <v>1</v>
          </cell>
          <cell r="AF203">
            <v>0</v>
          </cell>
          <cell r="AG203">
            <v>0</v>
          </cell>
          <cell r="AH203">
            <v>0</v>
          </cell>
          <cell r="AI203">
            <v>0</v>
          </cell>
          <cell r="AJ203">
            <v>0</v>
          </cell>
          <cell r="AK203">
            <v>0</v>
          </cell>
          <cell r="AM203" t="str">
            <v>Nejsem ubytován/a</v>
          </cell>
          <cell r="AP203" t="str">
            <v>ŽENA</v>
          </cell>
          <cell r="AQ203" t="str">
            <v>VOŠ + VŠ</v>
          </cell>
          <cell r="AR203" t="str">
            <v>65 let a více</v>
          </cell>
        </row>
        <row r="204">
          <cell r="B204" t="str">
            <v>Odkud jste do Olomouce přijel/a?</v>
          </cell>
          <cell r="C204" t="str">
            <v>Kraj</v>
          </cell>
          <cell r="D204" t="str">
            <v>Stát</v>
          </cell>
          <cell r="E204" t="str">
            <v>Jak dlouho se v Olomouci zdržíte?</v>
          </cell>
          <cell r="G204" t="str">
            <v>Jakým dopravním prostředkem jste do Olomouce přicestoval/a?</v>
          </cell>
          <cell r="I204" t="str">
            <v>Co Vás ovlivnilo při výběru cesty právě do Olomouce?</v>
          </cell>
          <cell r="K204" t="str">
            <v>S kým jste do Olomouce přijel/a?</v>
          </cell>
          <cell r="L204" t="str">
            <v>Důvod Vaší návštěvy?</v>
          </cell>
          <cell r="M204" t="str">
            <v>V Olomouci jste:</v>
          </cell>
          <cell r="O204" t="str">
            <v>Navštívený cíl - Sloup NT</v>
          </cell>
          <cell r="P204" t="str">
            <v>Navštívěný cíl - Radnice s orlojem</v>
          </cell>
          <cell r="Q204" t="str">
            <v>Navštívený cíl - Expozice na radnici</v>
          </cell>
          <cell r="R204" t="str">
            <v>Navštívený cíl - Arcidiecézní muzeum</v>
          </cell>
          <cell r="S204" t="str">
            <v>Navštívený cíl - Arcibiskupský palác</v>
          </cell>
          <cell r="T204" t="str">
            <v>Navštívený cíl - Sbírkové skleníky</v>
          </cell>
          <cell r="U204" t="str">
            <v>Navštívený cíl - Olomoucké parky</v>
          </cell>
          <cell r="V204" t="str">
            <v>Navštívený cíl - ZOO</v>
          </cell>
          <cell r="W204" t="str">
            <v>Navštívený cíl - Muzeum Veteran Arena</v>
          </cell>
          <cell r="X204" t="str">
            <v>Navštívený cíl - Aquapark</v>
          </cell>
          <cell r="Z204" t="str">
            <v>Uvažujete, že se do Olomouce opět vrátíte?</v>
          </cell>
          <cell r="AA204" t="str">
            <v>Jak jste celkově spokojen/a s místem Vašeho výletu/pobytu?</v>
          </cell>
          <cell r="AB204" t="str">
            <v>Informační centrum</v>
          </cell>
          <cell r="AC204" t="str">
            <v>Silnice, komunikace</v>
          </cell>
          <cell r="AD204" t="str">
            <v>Parkování</v>
          </cell>
          <cell r="AE204" t="str">
            <v>Informační a orientační systém</v>
          </cell>
          <cell r="AF204" t="str">
            <v>MHD</v>
          </cell>
          <cell r="AG204" t="str">
            <v>Ubytování</v>
          </cell>
          <cell r="AH204" t="str">
            <v>Stravování</v>
          </cell>
          <cell r="AI204" t="str">
            <v>Sportovní vyžití</v>
          </cell>
          <cell r="AJ204" t="str">
            <v>Kulturní vyžití</v>
          </cell>
          <cell r="AK204" t="str">
            <v>Atrakce pro rodiny s dětmi</v>
          </cell>
          <cell r="AM204" t="str">
            <v>Kde jste ubytován/a</v>
          </cell>
          <cell r="AP204" t="str">
            <v>Pohlaví</v>
          </cell>
          <cell r="AQ204" t="str">
            <v>Vzdělání</v>
          </cell>
          <cell r="AR204" t="str">
            <v>Věk</v>
          </cell>
        </row>
        <row r="205">
          <cell r="B205" t="str">
            <v>Stát</v>
          </cell>
          <cell r="D205" t="str">
            <v>Slovensko</v>
          </cell>
          <cell r="E205" t="str">
            <v>1 den</v>
          </cell>
          <cell r="G205" t="str">
            <v>Autobusem</v>
          </cell>
          <cell r="I205" t="str">
            <v>Nabídka katalogu CK</v>
          </cell>
          <cell r="K205" t="str">
            <v>S přáteli</v>
          </cell>
          <cell r="L205" t="str">
            <v>Poznání</v>
          </cell>
          <cell r="M205" t="str">
            <v>Poprvé</v>
          </cell>
          <cell r="O205" t="str">
            <v>ANO</v>
          </cell>
          <cell r="P205" t="str">
            <v>ANO</v>
          </cell>
          <cell r="Q205" t="str">
            <v>ANO</v>
          </cell>
          <cell r="R205" t="str">
            <v>NE</v>
          </cell>
          <cell r="S205" t="str">
            <v>NE</v>
          </cell>
          <cell r="T205" t="str">
            <v>NE</v>
          </cell>
          <cell r="U205" t="str">
            <v>NE</v>
          </cell>
          <cell r="V205" t="str">
            <v>NE</v>
          </cell>
          <cell r="W205" t="str">
            <v>NE</v>
          </cell>
          <cell r="X205" t="str">
            <v>NE</v>
          </cell>
          <cell r="Z205" t="str">
            <v>ANO</v>
          </cell>
          <cell r="AA205" t="str">
            <v>Velmi spokojen/a</v>
          </cell>
          <cell r="AB205">
            <v>0</v>
          </cell>
          <cell r="AC205">
            <v>0</v>
          </cell>
          <cell r="AD205">
            <v>0</v>
          </cell>
          <cell r="AE205">
            <v>0</v>
          </cell>
          <cell r="AF205">
            <v>0</v>
          </cell>
          <cell r="AG205">
            <v>0</v>
          </cell>
          <cell r="AH205">
            <v>0</v>
          </cell>
          <cell r="AI205">
            <v>0</v>
          </cell>
          <cell r="AJ205">
            <v>0</v>
          </cell>
          <cell r="AK205">
            <v>0</v>
          </cell>
          <cell r="AM205" t="str">
            <v>Nejsem ubytován/a</v>
          </cell>
          <cell r="AP205" t="str">
            <v>ŽENA</v>
          </cell>
          <cell r="AQ205" t="str">
            <v>VOŠ + VŠ</v>
          </cell>
          <cell r="AR205" t="str">
            <v>65 let a více</v>
          </cell>
        </row>
        <row r="206">
          <cell r="B206" t="str">
            <v>Stát</v>
          </cell>
          <cell r="D206" t="str">
            <v>Slovensko</v>
          </cell>
          <cell r="E206" t="str">
            <v>1 den</v>
          </cell>
          <cell r="G206" t="str">
            <v>Autem</v>
          </cell>
          <cell r="I206" t="str">
            <v>Jiné</v>
          </cell>
          <cell r="K206" t="str">
            <v>S rodinou</v>
          </cell>
          <cell r="L206" t="str">
            <v>Nákupy</v>
          </cell>
          <cell r="M206" t="str">
            <v>Poprvé</v>
          </cell>
          <cell r="O206" t="str">
            <v>ANO</v>
          </cell>
          <cell r="P206" t="str">
            <v>ANO</v>
          </cell>
          <cell r="Q206" t="str">
            <v>NE</v>
          </cell>
          <cell r="R206" t="str">
            <v>NE</v>
          </cell>
          <cell r="S206" t="str">
            <v>NE</v>
          </cell>
          <cell r="T206" t="str">
            <v>NE</v>
          </cell>
          <cell r="U206" t="str">
            <v>NE</v>
          </cell>
          <cell r="V206" t="str">
            <v>NE</v>
          </cell>
          <cell r="W206" t="str">
            <v>NE</v>
          </cell>
          <cell r="X206" t="str">
            <v>NE</v>
          </cell>
          <cell r="Z206" t="str">
            <v>ANO</v>
          </cell>
          <cell r="AA206" t="str">
            <v>Velmi spokojen/a</v>
          </cell>
          <cell r="AB206">
            <v>0</v>
          </cell>
          <cell r="AC206">
            <v>2</v>
          </cell>
          <cell r="AD206">
            <v>1</v>
          </cell>
          <cell r="AE206">
            <v>1</v>
          </cell>
          <cell r="AF206">
            <v>0</v>
          </cell>
          <cell r="AG206">
            <v>1</v>
          </cell>
          <cell r="AH206">
            <v>0</v>
          </cell>
          <cell r="AI206">
            <v>0</v>
          </cell>
          <cell r="AJ206">
            <v>0</v>
          </cell>
          <cell r="AK206">
            <v>1</v>
          </cell>
          <cell r="AM206" t="str">
            <v>Hotel</v>
          </cell>
          <cell r="AP206" t="str">
            <v>ŽENA</v>
          </cell>
          <cell r="AQ206" t="str">
            <v>VOŠ + VŠ</v>
          </cell>
          <cell r="AR206" t="str">
            <v>26 - 34 let</v>
          </cell>
        </row>
        <row r="207">
          <cell r="B207" t="str">
            <v>Jiný kraj</v>
          </cell>
          <cell r="C207" t="str">
            <v>Středočeský</v>
          </cell>
          <cell r="E207" t="str">
            <v>Více dnů</v>
          </cell>
          <cell r="G207" t="str">
            <v>Vlakem</v>
          </cell>
          <cell r="I207" t="str">
            <v>Doporučení přátel, blízkých</v>
          </cell>
          <cell r="K207" t="str">
            <v>S rodinou</v>
          </cell>
          <cell r="L207" t="str">
            <v>Návštěva přátel, příbuzných</v>
          </cell>
          <cell r="M207" t="str">
            <v>Jsem tu po několikáté</v>
          </cell>
          <cell r="O207" t="str">
            <v>ANO</v>
          </cell>
          <cell r="P207" t="str">
            <v>ANO</v>
          </cell>
          <cell r="Q207" t="str">
            <v>NE</v>
          </cell>
          <cell r="R207" t="str">
            <v>NE</v>
          </cell>
          <cell r="S207" t="str">
            <v>ANO</v>
          </cell>
          <cell r="T207" t="str">
            <v>NE</v>
          </cell>
          <cell r="U207" t="str">
            <v>NE</v>
          </cell>
          <cell r="V207" t="str">
            <v>ANO</v>
          </cell>
          <cell r="W207" t="str">
            <v>NE</v>
          </cell>
          <cell r="X207" t="str">
            <v>ANO</v>
          </cell>
          <cell r="Z207" t="str">
            <v>ANO</v>
          </cell>
          <cell r="AA207" t="str">
            <v>Spíše spokojen/a</v>
          </cell>
          <cell r="AB207">
            <v>3</v>
          </cell>
          <cell r="AC207">
            <v>2</v>
          </cell>
          <cell r="AD207">
            <v>3</v>
          </cell>
          <cell r="AE207">
            <v>3</v>
          </cell>
          <cell r="AF207">
            <v>1</v>
          </cell>
          <cell r="AG207">
            <v>0</v>
          </cell>
          <cell r="AH207">
            <v>1</v>
          </cell>
          <cell r="AI207">
            <v>2</v>
          </cell>
          <cell r="AJ207">
            <v>2</v>
          </cell>
          <cell r="AK207">
            <v>5</v>
          </cell>
          <cell r="AM207" t="str">
            <v>V soukromí</v>
          </cell>
          <cell r="AP207" t="str">
            <v>MUŽ</v>
          </cell>
          <cell r="AQ207" t="str">
            <v>SŠ s maturitou</v>
          </cell>
          <cell r="AR207" t="str">
            <v>35 - 49 let</v>
          </cell>
        </row>
        <row r="208">
          <cell r="B208" t="str">
            <v>Stát</v>
          </cell>
          <cell r="D208" t="str">
            <v>Rakousko</v>
          </cell>
          <cell r="E208" t="str">
            <v>Více dnů</v>
          </cell>
          <cell r="G208" t="str">
            <v>Zájezdovým autobusem</v>
          </cell>
          <cell r="I208" t="str">
            <v>Propagační materiály</v>
          </cell>
          <cell r="K208" t="str">
            <v>S přáteli</v>
          </cell>
          <cell r="L208" t="str">
            <v>Návštěva sportovní akce</v>
          </cell>
          <cell r="M208" t="str">
            <v>Poprvé</v>
          </cell>
          <cell r="O208" t="str">
            <v>NE</v>
          </cell>
          <cell r="P208" t="str">
            <v>NE</v>
          </cell>
          <cell r="Q208" t="str">
            <v>NE</v>
          </cell>
          <cell r="R208" t="str">
            <v>ANO</v>
          </cell>
          <cell r="S208" t="str">
            <v>ANO</v>
          </cell>
          <cell r="T208" t="str">
            <v>NE</v>
          </cell>
          <cell r="U208" t="str">
            <v>NE</v>
          </cell>
          <cell r="V208" t="str">
            <v>ANO</v>
          </cell>
          <cell r="W208" t="str">
            <v>NE</v>
          </cell>
          <cell r="X208" t="str">
            <v>ANO</v>
          </cell>
          <cell r="Z208" t="str">
            <v>NEVÍM</v>
          </cell>
          <cell r="AA208" t="str">
            <v>Spíše spokojen/a</v>
          </cell>
          <cell r="AB208">
            <v>2</v>
          </cell>
          <cell r="AC208">
            <v>3</v>
          </cell>
          <cell r="AD208">
            <v>2</v>
          </cell>
          <cell r="AE208">
            <v>1</v>
          </cell>
          <cell r="AF208">
            <v>2</v>
          </cell>
          <cell r="AG208">
            <v>2</v>
          </cell>
          <cell r="AH208">
            <v>1</v>
          </cell>
          <cell r="AI208">
            <v>1</v>
          </cell>
          <cell r="AJ208">
            <v>1</v>
          </cell>
          <cell r="AK208">
            <v>1</v>
          </cell>
          <cell r="AM208" t="str">
            <v>Penzion</v>
          </cell>
          <cell r="AP208" t="str">
            <v>MUŽ</v>
          </cell>
          <cell r="AQ208" t="str">
            <v>VYUČEN/A</v>
          </cell>
          <cell r="AR208" t="str">
            <v>35 - 49 let</v>
          </cell>
        </row>
        <row r="209">
          <cell r="B209" t="str">
            <v>Stát</v>
          </cell>
          <cell r="D209" t="str">
            <v>USA</v>
          </cell>
          <cell r="E209" t="str">
            <v>Více dnů</v>
          </cell>
          <cell r="G209" t="str">
            <v>Vlakem</v>
          </cell>
          <cell r="I209" t="str">
            <v>Doporučení přátel, blízkých</v>
          </cell>
          <cell r="K209" t="str">
            <v>S rodinou</v>
          </cell>
          <cell r="L209" t="str">
            <v>Návštěva výstavy</v>
          </cell>
          <cell r="M209" t="str">
            <v>Poprvé</v>
          </cell>
          <cell r="O209" t="str">
            <v>ANO</v>
          </cell>
          <cell r="P209" t="str">
            <v>ANO</v>
          </cell>
          <cell r="Q209" t="str">
            <v>ANO</v>
          </cell>
          <cell r="R209" t="str">
            <v>NE</v>
          </cell>
          <cell r="S209" t="str">
            <v>NE</v>
          </cell>
          <cell r="T209" t="str">
            <v>ANO</v>
          </cell>
          <cell r="U209" t="str">
            <v>ANO</v>
          </cell>
          <cell r="V209" t="str">
            <v>ANO</v>
          </cell>
          <cell r="W209" t="str">
            <v>NE</v>
          </cell>
          <cell r="X209" t="str">
            <v>NE</v>
          </cell>
          <cell r="Z209" t="str">
            <v>SPÍŠE NE</v>
          </cell>
          <cell r="AA209" t="str">
            <v>Spíše spokojen/a</v>
          </cell>
          <cell r="AB209">
            <v>1</v>
          </cell>
          <cell r="AC209">
            <v>1</v>
          </cell>
          <cell r="AD209">
            <v>0</v>
          </cell>
          <cell r="AE209">
            <v>2</v>
          </cell>
          <cell r="AF209">
            <v>1</v>
          </cell>
          <cell r="AG209">
            <v>2</v>
          </cell>
          <cell r="AH209">
            <v>0</v>
          </cell>
          <cell r="AI209">
            <v>0</v>
          </cell>
          <cell r="AJ209">
            <v>1</v>
          </cell>
          <cell r="AK209">
            <v>2</v>
          </cell>
          <cell r="AM209" t="str">
            <v>Hotel</v>
          </cell>
          <cell r="AP209" t="str">
            <v>MUŽ</v>
          </cell>
          <cell r="AQ209" t="str">
            <v>VOŠ + VŠ</v>
          </cell>
          <cell r="AR209" t="str">
            <v>26 - 34 let</v>
          </cell>
        </row>
        <row r="210">
          <cell r="B210" t="str">
            <v>Jiný kraj</v>
          </cell>
          <cell r="C210" t="str">
            <v>Zlínský</v>
          </cell>
          <cell r="E210" t="str">
            <v>2 dny</v>
          </cell>
          <cell r="G210" t="str">
            <v>Autem</v>
          </cell>
          <cell r="I210" t="str">
            <v>Doporučení přátel, blízkých</v>
          </cell>
          <cell r="K210" t="str">
            <v>S přáteli</v>
          </cell>
          <cell r="L210" t="str">
            <v>Návštěva přátel, příbuzných</v>
          </cell>
          <cell r="M210" t="str">
            <v>Poprvé</v>
          </cell>
          <cell r="O210" t="str">
            <v>ANO</v>
          </cell>
          <cell r="P210" t="str">
            <v>ANO</v>
          </cell>
          <cell r="Q210" t="str">
            <v>NE</v>
          </cell>
          <cell r="R210" t="str">
            <v>NE</v>
          </cell>
          <cell r="S210" t="str">
            <v>NE</v>
          </cell>
          <cell r="T210" t="str">
            <v>NE</v>
          </cell>
          <cell r="U210" t="str">
            <v>NE</v>
          </cell>
          <cell r="V210" t="str">
            <v>NE</v>
          </cell>
          <cell r="W210" t="str">
            <v>NE</v>
          </cell>
          <cell r="X210" t="str">
            <v>NE</v>
          </cell>
          <cell r="Z210" t="str">
            <v>ANO</v>
          </cell>
          <cell r="AA210" t="str">
            <v>Velmi spokojen/a</v>
          </cell>
          <cell r="AB210">
            <v>1</v>
          </cell>
          <cell r="AC210">
            <v>3</v>
          </cell>
          <cell r="AD210">
            <v>3</v>
          </cell>
          <cell r="AE210">
            <v>1</v>
          </cell>
          <cell r="AF210">
            <v>0</v>
          </cell>
          <cell r="AG210">
            <v>0</v>
          </cell>
          <cell r="AH210">
            <v>2</v>
          </cell>
          <cell r="AI210">
            <v>1</v>
          </cell>
          <cell r="AJ210">
            <v>1</v>
          </cell>
          <cell r="AK210">
            <v>0</v>
          </cell>
          <cell r="AM210" t="str">
            <v>U známých</v>
          </cell>
          <cell r="AP210" t="str">
            <v>ŽENA</v>
          </cell>
          <cell r="AQ210" t="str">
            <v>VOŠ + VŠ</v>
          </cell>
          <cell r="AR210" t="str">
            <v>35 - 49 let</v>
          </cell>
        </row>
        <row r="211">
          <cell r="B211" t="str">
            <v>Olomoucko</v>
          </cell>
          <cell r="E211" t="str">
            <v>1 den</v>
          </cell>
          <cell r="G211" t="str">
            <v>Vlakem</v>
          </cell>
          <cell r="I211" t="str">
            <v>Dobrá předchozí zkušenost</v>
          </cell>
          <cell r="K211" t="str">
            <v>S přáteli</v>
          </cell>
          <cell r="L211" t="str">
            <v>Relaxace</v>
          </cell>
          <cell r="M211" t="str">
            <v>Podruhé</v>
          </cell>
          <cell r="O211" t="str">
            <v>ANO</v>
          </cell>
          <cell r="P211" t="str">
            <v>ANO</v>
          </cell>
          <cell r="Q211" t="str">
            <v>NE</v>
          </cell>
          <cell r="R211" t="str">
            <v>NE</v>
          </cell>
          <cell r="S211" t="str">
            <v>NE</v>
          </cell>
          <cell r="T211" t="str">
            <v>NE</v>
          </cell>
          <cell r="U211" t="str">
            <v>ANO</v>
          </cell>
          <cell r="V211" t="str">
            <v>NE</v>
          </cell>
          <cell r="W211" t="str">
            <v>NE</v>
          </cell>
          <cell r="X211" t="str">
            <v>NE</v>
          </cell>
          <cell r="Z211" t="str">
            <v>ANO</v>
          </cell>
          <cell r="AA211" t="str">
            <v>Velmi spokojen/a</v>
          </cell>
          <cell r="AB211">
            <v>1</v>
          </cell>
          <cell r="AC211">
            <v>0</v>
          </cell>
          <cell r="AD211">
            <v>0</v>
          </cell>
          <cell r="AE211">
            <v>1</v>
          </cell>
          <cell r="AF211">
            <v>0</v>
          </cell>
          <cell r="AG211">
            <v>0</v>
          </cell>
          <cell r="AH211">
            <v>2</v>
          </cell>
          <cell r="AI211">
            <v>1</v>
          </cell>
          <cell r="AJ211">
            <v>1</v>
          </cell>
          <cell r="AK211">
            <v>0</v>
          </cell>
          <cell r="AM211" t="str">
            <v>Nejsem ubytován/a</v>
          </cell>
          <cell r="AP211" t="str">
            <v>MUŽ</v>
          </cell>
          <cell r="AQ211" t="str">
            <v>VOŠ + VŠ</v>
          </cell>
          <cell r="AR211" t="str">
            <v>35 - 49 let</v>
          </cell>
        </row>
        <row r="212">
          <cell r="B212" t="str">
            <v>Jiný kraj</v>
          </cell>
          <cell r="C212" t="str">
            <v>Zlínský</v>
          </cell>
          <cell r="E212" t="str">
            <v>2 dny</v>
          </cell>
          <cell r="G212" t="str">
            <v>Autem</v>
          </cell>
          <cell r="I212" t="str">
            <v>Dobrá předchozí zkušenost</v>
          </cell>
          <cell r="K212" t="str">
            <v>S přáteli</v>
          </cell>
          <cell r="L212" t="str">
            <v>Návštěva přátel, příbuzných</v>
          </cell>
          <cell r="M212" t="str">
            <v>Podruhé</v>
          </cell>
          <cell r="O212" t="str">
            <v>ANO</v>
          </cell>
          <cell r="P212" t="str">
            <v>ANO</v>
          </cell>
          <cell r="Q212" t="str">
            <v>NE</v>
          </cell>
          <cell r="R212" t="str">
            <v>NE</v>
          </cell>
          <cell r="S212" t="str">
            <v>NE</v>
          </cell>
          <cell r="T212" t="str">
            <v>NE</v>
          </cell>
          <cell r="U212" t="str">
            <v>ANO</v>
          </cell>
          <cell r="V212" t="str">
            <v>NE</v>
          </cell>
          <cell r="W212" t="str">
            <v>NE</v>
          </cell>
          <cell r="X212" t="str">
            <v>ANO</v>
          </cell>
          <cell r="Z212" t="str">
            <v>ANO</v>
          </cell>
          <cell r="AA212" t="str">
            <v>Velmi spokojen/a</v>
          </cell>
          <cell r="AB212">
            <v>1</v>
          </cell>
          <cell r="AC212">
            <v>0</v>
          </cell>
          <cell r="AD212">
            <v>0</v>
          </cell>
          <cell r="AE212">
            <v>1</v>
          </cell>
          <cell r="AF212">
            <v>0</v>
          </cell>
          <cell r="AG212">
            <v>0</v>
          </cell>
          <cell r="AH212">
            <v>2</v>
          </cell>
          <cell r="AI212">
            <v>2</v>
          </cell>
          <cell r="AJ212">
            <v>1</v>
          </cell>
          <cell r="AK212">
            <v>0</v>
          </cell>
          <cell r="AM212" t="str">
            <v>V soukromí</v>
          </cell>
          <cell r="AP212" t="str">
            <v>MUŽ</v>
          </cell>
          <cell r="AQ212" t="str">
            <v>VOŠ + VŠ</v>
          </cell>
          <cell r="AR212" t="str">
            <v>35 - 49 let</v>
          </cell>
        </row>
        <row r="213">
          <cell r="B213" t="str">
            <v>Jiný kraj</v>
          </cell>
          <cell r="C213" t="str">
            <v>Zlínský</v>
          </cell>
          <cell r="E213" t="str">
            <v>2 dny</v>
          </cell>
          <cell r="G213" t="str">
            <v>Autem</v>
          </cell>
          <cell r="I213" t="str">
            <v>Doporučení přátel, blízkých</v>
          </cell>
          <cell r="K213" t="str">
            <v>S přáteli</v>
          </cell>
          <cell r="L213" t="str">
            <v>Návštěva přátel, příbuzných</v>
          </cell>
          <cell r="M213" t="str">
            <v>Poprvé</v>
          </cell>
          <cell r="O213" t="str">
            <v>ANO</v>
          </cell>
          <cell r="P213" t="str">
            <v>ANO</v>
          </cell>
          <cell r="Q213" t="str">
            <v>NE</v>
          </cell>
          <cell r="R213" t="str">
            <v>NE</v>
          </cell>
          <cell r="S213" t="str">
            <v>NE</v>
          </cell>
          <cell r="T213" t="str">
            <v>NE</v>
          </cell>
          <cell r="U213" t="str">
            <v>ANO</v>
          </cell>
          <cell r="V213" t="str">
            <v>NE</v>
          </cell>
          <cell r="W213" t="str">
            <v>NE</v>
          </cell>
          <cell r="X213" t="str">
            <v>NE</v>
          </cell>
          <cell r="Z213" t="str">
            <v>ANO</v>
          </cell>
          <cell r="AA213" t="str">
            <v>Velmi spokojen/a</v>
          </cell>
          <cell r="AB213">
            <v>1</v>
          </cell>
          <cell r="AC213">
            <v>3</v>
          </cell>
          <cell r="AD213">
            <v>3</v>
          </cell>
          <cell r="AE213">
            <v>1</v>
          </cell>
          <cell r="AF213">
            <v>0</v>
          </cell>
          <cell r="AG213">
            <v>0</v>
          </cell>
          <cell r="AH213">
            <v>2</v>
          </cell>
          <cell r="AI213">
            <v>3</v>
          </cell>
          <cell r="AJ213">
            <v>2</v>
          </cell>
          <cell r="AK213">
            <v>0</v>
          </cell>
          <cell r="AM213" t="str">
            <v>U známých</v>
          </cell>
          <cell r="AP213" t="str">
            <v>MUŽ</v>
          </cell>
          <cell r="AQ213" t="str">
            <v>VOŠ + VŠ</v>
          </cell>
          <cell r="AR213" t="str">
            <v>35 - 49 let</v>
          </cell>
        </row>
        <row r="214">
          <cell r="B214" t="str">
            <v>Jiný kraj</v>
          </cell>
          <cell r="C214" t="str">
            <v>Zlínský</v>
          </cell>
          <cell r="E214" t="str">
            <v>2 dny</v>
          </cell>
          <cell r="G214" t="str">
            <v>Autem</v>
          </cell>
          <cell r="I214" t="str">
            <v>Doporučení přátel, blízkých</v>
          </cell>
          <cell r="K214" t="str">
            <v>S přáteli</v>
          </cell>
          <cell r="L214" t="str">
            <v>Návštěva přátel, příbuzných</v>
          </cell>
          <cell r="M214" t="str">
            <v>Podruhé</v>
          </cell>
          <cell r="O214" t="str">
            <v>ANO</v>
          </cell>
          <cell r="P214" t="str">
            <v>ANO</v>
          </cell>
          <cell r="Q214" t="str">
            <v>NE</v>
          </cell>
          <cell r="R214" t="str">
            <v>NE</v>
          </cell>
          <cell r="S214" t="str">
            <v>NE</v>
          </cell>
          <cell r="T214" t="str">
            <v>NE</v>
          </cell>
          <cell r="U214" t="str">
            <v>ANO</v>
          </cell>
          <cell r="V214" t="str">
            <v>NE</v>
          </cell>
          <cell r="W214" t="str">
            <v>NE</v>
          </cell>
          <cell r="X214" t="str">
            <v>NE</v>
          </cell>
          <cell r="Z214" t="str">
            <v>ANO</v>
          </cell>
          <cell r="AA214" t="str">
            <v>Velmi spokojen/a</v>
          </cell>
          <cell r="AB214">
            <v>1</v>
          </cell>
          <cell r="AC214">
            <v>4</v>
          </cell>
          <cell r="AD214">
            <v>3</v>
          </cell>
          <cell r="AE214">
            <v>1</v>
          </cell>
          <cell r="AF214">
            <v>0</v>
          </cell>
          <cell r="AG214">
            <v>0</v>
          </cell>
          <cell r="AH214">
            <v>2</v>
          </cell>
          <cell r="AI214">
            <v>2</v>
          </cell>
          <cell r="AJ214">
            <v>1</v>
          </cell>
          <cell r="AK214">
            <v>0</v>
          </cell>
          <cell r="AM214" t="str">
            <v>U známých</v>
          </cell>
          <cell r="AP214" t="str">
            <v>MUŽ</v>
          </cell>
          <cell r="AQ214" t="str">
            <v>VOŠ + VŠ</v>
          </cell>
          <cell r="AR214" t="str">
            <v>35 - 49 let</v>
          </cell>
        </row>
        <row r="215">
          <cell r="B215" t="str">
            <v>Jiný kraj</v>
          </cell>
          <cell r="C215" t="str">
            <v>Zlínský</v>
          </cell>
          <cell r="E215" t="str">
            <v>2 dny</v>
          </cell>
          <cell r="G215" t="str">
            <v>Autem</v>
          </cell>
          <cell r="I215" t="str">
            <v>Dobrá předchozí zkušenost</v>
          </cell>
          <cell r="K215" t="str">
            <v>S přáteli</v>
          </cell>
          <cell r="L215" t="str">
            <v>Poznání</v>
          </cell>
          <cell r="M215" t="str">
            <v>Podruhé</v>
          </cell>
          <cell r="O215" t="str">
            <v>ANO</v>
          </cell>
          <cell r="P215" t="str">
            <v>ANO</v>
          </cell>
          <cell r="Q215" t="str">
            <v>NE</v>
          </cell>
          <cell r="R215" t="str">
            <v>NE</v>
          </cell>
          <cell r="S215" t="str">
            <v>NE</v>
          </cell>
          <cell r="T215" t="str">
            <v>NE</v>
          </cell>
          <cell r="U215" t="str">
            <v>ANO</v>
          </cell>
          <cell r="V215" t="str">
            <v>NE</v>
          </cell>
          <cell r="W215" t="str">
            <v>NE</v>
          </cell>
          <cell r="X215" t="str">
            <v>NE</v>
          </cell>
          <cell r="Z215" t="str">
            <v>ANO</v>
          </cell>
          <cell r="AA215" t="str">
            <v>Velmi spokojen/a</v>
          </cell>
          <cell r="AB215">
            <v>1</v>
          </cell>
          <cell r="AC215">
            <v>4</v>
          </cell>
          <cell r="AD215">
            <v>3</v>
          </cell>
          <cell r="AE215">
            <v>1</v>
          </cell>
          <cell r="AF215">
            <v>0</v>
          </cell>
          <cell r="AG215">
            <v>0</v>
          </cell>
          <cell r="AH215">
            <v>2</v>
          </cell>
          <cell r="AI215">
            <v>2</v>
          </cell>
          <cell r="AJ215">
            <v>1</v>
          </cell>
          <cell r="AK215">
            <v>0</v>
          </cell>
          <cell r="AM215" t="str">
            <v>U známých</v>
          </cell>
          <cell r="AP215" t="str">
            <v>MUŽ</v>
          </cell>
          <cell r="AQ215" t="str">
            <v>VOŠ + VŠ</v>
          </cell>
          <cell r="AR215" t="str">
            <v>26 - 34 let</v>
          </cell>
        </row>
        <row r="216">
          <cell r="B216" t="str">
            <v>Jiný kraj</v>
          </cell>
          <cell r="C216" t="str">
            <v>Zlínský</v>
          </cell>
          <cell r="E216" t="str">
            <v>2 dny</v>
          </cell>
          <cell r="G216" t="str">
            <v>Autem</v>
          </cell>
          <cell r="I216" t="str">
            <v>Doporučení přátel, blízkých</v>
          </cell>
          <cell r="K216" t="str">
            <v>S přáteli</v>
          </cell>
          <cell r="L216" t="str">
            <v>Poznání</v>
          </cell>
          <cell r="M216" t="str">
            <v>Poprvé</v>
          </cell>
          <cell r="O216" t="str">
            <v>ANO</v>
          </cell>
          <cell r="P216" t="str">
            <v>ANO</v>
          </cell>
          <cell r="Q216" t="str">
            <v>NE</v>
          </cell>
          <cell r="R216" t="str">
            <v>NE</v>
          </cell>
          <cell r="S216" t="str">
            <v>NE</v>
          </cell>
          <cell r="T216" t="str">
            <v>NE</v>
          </cell>
          <cell r="U216" t="str">
            <v>ANO</v>
          </cell>
          <cell r="V216" t="str">
            <v>NE</v>
          </cell>
          <cell r="W216" t="str">
            <v>NE</v>
          </cell>
          <cell r="X216" t="str">
            <v>NE</v>
          </cell>
          <cell r="Z216" t="str">
            <v>ANO</v>
          </cell>
          <cell r="AA216" t="str">
            <v>Velmi spokojen/a</v>
          </cell>
          <cell r="AB216">
            <v>1</v>
          </cell>
          <cell r="AC216">
            <v>4</v>
          </cell>
          <cell r="AD216">
            <v>3</v>
          </cell>
          <cell r="AE216">
            <v>1</v>
          </cell>
          <cell r="AF216">
            <v>0</v>
          </cell>
          <cell r="AG216">
            <v>0</v>
          </cell>
          <cell r="AH216">
            <v>2</v>
          </cell>
          <cell r="AI216">
            <v>2</v>
          </cell>
          <cell r="AJ216">
            <v>1</v>
          </cell>
          <cell r="AK216">
            <v>0</v>
          </cell>
          <cell r="AM216" t="str">
            <v>U známých</v>
          </cell>
          <cell r="AP216" t="str">
            <v>ŽENA</v>
          </cell>
          <cell r="AQ216" t="str">
            <v>VOŠ + VŠ</v>
          </cell>
          <cell r="AR216" t="str">
            <v>35 - 49 let</v>
          </cell>
        </row>
        <row r="217">
          <cell r="B217" t="str">
            <v>Olomoucký kraj</v>
          </cell>
          <cell r="E217" t="str">
            <v>2 dny</v>
          </cell>
          <cell r="G217" t="str">
            <v>Vlakem</v>
          </cell>
          <cell r="I217" t="str">
            <v>Služební cesta</v>
          </cell>
          <cell r="K217" t="str">
            <v>S kolegy</v>
          </cell>
          <cell r="L217" t="str">
            <v>Služební cesta</v>
          </cell>
          <cell r="M217" t="str">
            <v>Poprvé</v>
          </cell>
          <cell r="O217" t="str">
            <v>ANO</v>
          </cell>
          <cell r="P217" t="str">
            <v>ANO</v>
          </cell>
          <cell r="Q217" t="str">
            <v>NE</v>
          </cell>
          <cell r="R217" t="str">
            <v>NE</v>
          </cell>
          <cell r="S217" t="str">
            <v>NE</v>
          </cell>
          <cell r="T217" t="str">
            <v>NE</v>
          </cell>
          <cell r="U217" t="str">
            <v>NE</v>
          </cell>
          <cell r="V217" t="str">
            <v>NE</v>
          </cell>
          <cell r="W217" t="str">
            <v>NE</v>
          </cell>
          <cell r="X217" t="str">
            <v>NE</v>
          </cell>
          <cell r="Z217" t="str">
            <v>NEVÍM</v>
          </cell>
          <cell r="AA217" t="str">
            <v>Spíše spokojen/a</v>
          </cell>
          <cell r="AB217">
            <v>0</v>
          </cell>
          <cell r="AC217">
            <v>0</v>
          </cell>
          <cell r="AD217">
            <v>0</v>
          </cell>
          <cell r="AE217">
            <v>0</v>
          </cell>
          <cell r="AF217">
            <v>0</v>
          </cell>
          <cell r="AG217">
            <v>1</v>
          </cell>
          <cell r="AH217">
            <v>0</v>
          </cell>
          <cell r="AI217">
            <v>0</v>
          </cell>
          <cell r="AJ217">
            <v>1</v>
          </cell>
          <cell r="AK217">
            <v>0</v>
          </cell>
          <cell r="AM217" t="str">
            <v>Hotel</v>
          </cell>
          <cell r="AP217" t="str">
            <v>MUŽ</v>
          </cell>
          <cell r="AQ217" t="str">
            <v>VOŠ + VŠ</v>
          </cell>
          <cell r="AR217" t="str">
            <v>35 - 49 let</v>
          </cell>
        </row>
        <row r="218">
          <cell r="B218" t="str">
            <v>Stát</v>
          </cell>
          <cell r="D218" t="str">
            <v>Slovinsko</v>
          </cell>
          <cell r="E218" t="str">
            <v>Více dnů</v>
          </cell>
          <cell r="G218" t="str">
            <v>Autem</v>
          </cell>
          <cell r="I218" t="str">
            <v>Jiné</v>
          </cell>
          <cell r="K218" t="str">
            <v>Sama</v>
          </cell>
          <cell r="L218" t="str">
            <v>Návštěva výstavy</v>
          </cell>
          <cell r="M218" t="str">
            <v>Poprvé</v>
          </cell>
          <cell r="O218" t="str">
            <v>ANO</v>
          </cell>
          <cell r="P218" t="str">
            <v>ANO</v>
          </cell>
          <cell r="Q218" t="str">
            <v>NE</v>
          </cell>
          <cell r="R218" t="str">
            <v>NE</v>
          </cell>
          <cell r="S218" t="str">
            <v>NE</v>
          </cell>
          <cell r="T218" t="str">
            <v>ANO</v>
          </cell>
          <cell r="U218" t="str">
            <v>NE</v>
          </cell>
          <cell r="V218" t="str">
            <v>NE</v>
          </cell>
          <cell r="W218" t="str">
            <v>ANO</v>
          </cell>
          <cell r="X218" t="str">
            <v>NE</v>
          </cell>
          <cell r="Z218" t="str">
            <v>ANO</v>
          </cell>
          <cell r="AA218" t="str">
            <v>Velmi spokojen/a</v>
          </cell>
          <cell r="AB218">
            <v>1</v>
          </cell>
          <cell r="AC218">
            <v>1</v>
          </cell>
          <cell r="AD218">
            <v>2</v>
          </cell>
          <cell r="AE218">
            <v>3</v>
          </cell>
          <cell r="AF218">
            <v>2</v>
          </cell>
          <cell r="AG218">
            <v>2</v>
          </cell>
          <cell r="AH218">
            <v>1</v>
          </cell>
          <cell r="AI218">
            <v>1</v>
          </cell>
          <cell r="AJ218">
            <v>2</v>
          </cell>
          <cell r="AK218">
            <v>1</v>
          </cell>
          <cell r="AM218" t="str">
            <v>Hotel</v>
          </cell>
          <cell r="AP218" t="str">
            <v>MUŽ</v>
          </cell>
          <cell r="AQ218" t="str">
            <v>VOŠ + VŠ</v>
          </cell>
          <cell r="AR218" t="str">
            <v>Do 25 let</v>
          </cell>
        </row>
        <row r="219">
          <cell r="B219" t="str">
            <v>Jiný kraj</v>
          </cell>
          <cell r="C219" t="str">
            <v>Liberecký</v>
          </cell>
          <cell r="E219" t="str">
            <v>1 den</v>
          </cell>
          <cell r="G219" t="str">
            <v>Zájezdovým autobusem</v>
          </cell>
          <cell r="I219" t="str">
            <v>Doporučení přátel, blízkých</v>
          </cell>
          <cell r="K219" t="str">
            <v>S přáteli</v>
          </cell>
          <cell r="L219" t="str">
            <v>Návštěva výstavy</v>
          </cell>
          <cell r="M219" t="str">
            <v>Poprvé</v>
          </cell>
          <cell r="O219" t="str">
            <v>ANO</v>
          </cell>
          <cell r="P219" t="str">
            <v>NE</v>
          </cell>
          <cell r="Q219" t="str">
            <v>ANO</v>
          </cell>
          <cell r="R219" t="str">
            <v>NE</v>
          </cell>
          <cell r="S219" t="str">
            <v>NE</v>
          </cell>
          <cell r="T219" t="str">
            <v>ANO</v>
          </cell>
          <cell r="U219" t="str">
            <v>NE</v>
          </cell>
          <cell r="V219" t="str">
            <v>ANO</v>
          </cell>
          <cell r="W219" t="str">
            <v>ANO</v>
          </cell>
          <cell r="X219" t="str">
            <v>NE</v>
          </cell>
          <cell r="Z219" t="str">
            <v>ANO</v>
          </cell>
          <cell r="AA219" t="str">
            <v>Spíše spokojen/a</v>
          </cell>
          <cell r="AB219">
            <v>1</v>
          </cell>
          <cell r="AC219">
            <v>2</v>
          </cell>
          <cell r="AD219">
            <v>1</v>
          </cell>
          <cell r="AE219">
            <v>3</v>
          </cell>
          <cell r="AF219">
            <v>1</v>
          </cell>
          <cell r="AG219">
            <v>2</v>
          </cell>
          <cell r="AH219">
            <v>3</v>
          </cell>
          <cell r="AI219">
            <v>2</v>
          </cell>
          <cell r="AJ219">
            <v>1</v>
          </cell>
          <cell r="AK219">
            <v>2</v>
          </cell>
          <cell r="AM219" t="str">
            <v>U známých</v>
          </cell>
          <cell r="AP219" t="str">
            <v>ŽENA</v>
          </cell>
          <cell r="AQ219" t="str">
            <v>ZŠ</v>
          </cell>
          <cell r="AR219" t="str">
            <v>Do 25 let</v>
          </cell>
        </row>
        <row r="220">
          <cell r="B220" t="str">
            <v>Olomoucký kraj</v>
          </cell>
          <cell r="E220" t="str">
            <v>2 dny</v>
          </cell>
          <cell r="G220" t="str">
            <v>Na kole</v>
          </cell>
          <cell r="I220" t="str">
            <v>Doporučení přátel, blízkých</v>
          </cell>
          <cell r="K220" t="str">
            <v>S přáteli</v>
          </cell>
          <cell r="L220" t="str">
            <v>Poznání</v>
          </cell>
          <cell r="M220" t="str">
            <v>Poprvé</v>
          </cell>
          <cell r="O220" t="str">
            <v>ANO</v>
          </cell>
          <cell r="P220" t="str">
            <v>ANO</v>
          </cell>
          <cell r="Q220" t="str">
            <v>NE</v>
          </cell>
          <cell r="R220" t="str">
            <v>NE</v>
          </cell>
          <cell r="S220" t="str">
            <v>NE</v>
          </cell>
          <cell r="T220" t="str">
            <v>NE</v>
          </cell>
          <cell r="U220" t="str">
            <v>ANO</v>
          </cell>
          <cell r="V220" t="str">
            <v>NE</v>
          </cell>
          <cell r="W220" t="str">
            <v>NE</v>
          </cell>
          <cell r="X220" t="str">
            <v>NE</v>
          </cell>
          <cell r="Z220" t="str">
            <v>ANO</v>
          </cell>
          <cell r="AA220" t="str">
            <v>Velmi spokojen/a</v>
          </cell>
          <cell r="AB220">
            <v>1</v>
          </cell>
          <cell r="AC220">
            <v>4</v>
          </cell>
          <cell r="AD220">
            <v>4</v>
          </cell>
          <cell r="AE220">
            <v>3</v>
          </cell>
          <cell r="AF220">
            <v>1</v>
          </cell>
          <cell r="AG220">
            <v>1</v>
          </cell>
          <cell r="AH220">
            <v>1</v>
          </cell>
          <cell r="AI220">
            <v>3</v>
          </cell>
          <cell r="AJ220">
            <v>2</v>
          </cell>
          <cell r="AK220">
            <v>1</v>
          </cell>
          <cell r="AM220" t="str">
            <v>Jiné</v>
          </cell>
          <cell r="AP220" t="str">
            <v>MUŽ</v>
          </cell>
          <cell r="AQ220" t="str">
            <v>SŠ s maturitou</v>
          </cell>
          <cell r="AR220" t="str">
            <v>26 - 34 let</v>
          </cell>
        </row>
        <row r="221">
          <cell r="B221" t="str">
            <v>Jiný kraj</v>
          </cell>
          <cell r="C221" t="str">
            <v>Středočeský</v>
          </cell>
          <cell r="E221" t="str">
            <v>2 dny</v>
          </cell>
          <cell r="G221" t="str">
            <v>Vlakem</v>
          </cell>
          <cell r="I221" t="str">
            <v>Dobrá předchozí zkušenost</v>
          </cell>
          <cell r="K221" t="str">
            <v>Sama</v>
          </cell>
          <cell r="L221" t="str">
            <v>Návštěva přátel, příbuzných</v>
          </cell>
          <cell r="M221" t="str">
            <v>Jsem tu po několikáté</v>
          </cell>
          <cell r="O221" t="str">
            <v>NE</v>
          </cell>
          <cell r="P221" t="str">
            <v>ANO</v>
          </cell>
          <cell r="Q221" t="str">
            <v>NE</v>
          </cell>
          <cell r="R221" t="str">
            <v>ANO</v>
          </cell>
          <cell r="S221" t="str">
            <v>NE</v>
          </cell>
          <cell r="T221" t="str">
            <v>NE</v>
          </cell>
          <cell r="U221" t="str">
            <v>ANO</v>
          </cell>
          <cell r="V221" t="str">
            <v>ANO</v>
          </cell>
          <cell r="W221" t="str">
            <v>NE</v>
          </cell>
          <cell r="X221" t="str">
            <v>NE</v>
          </cell>
          <cell r="Z221" t="str">
            <v>ANO</v>
          </cell>
          <cell r="AA221" t="str">
            <v>Velmi spokojen/a</v>
          </cell>
          <cell r="AB221">
            <v>2</v>
          </cell>
          <cell r="AC221">
            <v>5</v>
          </cell>
          <cell r="AD221">
            <v>4</v>
          </cell>
          <cell r="AE221">
            <v>2</v>
          </cell>
          <cell r="AF221">
            <v>2</v>
          </cell>
          <cell r="AG221">
            <v>0</v>
          </cell>
          <cell r="AH221">
            <v>2</v>
          </cell>
          <cell r="AI221">
            <v>2</v>
          </cell>
          <cell r="AJ221">
            <v>3</v>
          </cell>
          <cell r="AK221">
            <v>3</v>
          </cell>
          <cell r="AM221" t="str">
            <v>U známých</v>
          </cell>
          <cell r="AP221" t="str">
            <v>ŽENA</v>
          </cell>
          <cell r="AQ221" t="str">
            <v>VOŠ + VŠ</v>
          </cell>
          <cell r="AR221" t="str">
            <v>50 - 65 let</v>
          </cell>
        </row>
        <row r="222">
          <cell r="B222" t="str">
            <v>Olomoucko</v>
          </cell>
          <cell r="E222" t="str">
            <v>1 den</v>
          </cell>
          <cell r="G222" t="str">
            <v>Na kole</v>
          </cell>
          <cell r="I222" t="str">
            <v>Jiné</v>
          </cell>
          <cell r="K222" t="str">
            <v>S přáteli</v>
          </cell>
          <cell r="L222" t="str">
            <v>Relaxace</v>
          </cell>
          <cell r="M222" t="str">
            <v>Podruhé</v>
          </cell>
          <cell r="O222" t="str">
            <v>ANO</v>
          </cell>
          <cell r="P222" t="str">
            <v>NE</v>
          </cell>
          <cell r="Q222" t="str">
            <v>NE</v>
          </cell>
          <cell r="R222" t="str">
            <v>NE</v>
          </cell>
          <cell r="S222" t="str">
            <v>NE</v>
          </cell>
          <cell r="T222" t="str">
            <v>NE</v>
          </cell>
          <cell r="U222" t="str">
            <v>NE</v>
          </cell>
          <cell r="V222" t="str">
            <v>NE</v>
          </cell>
          <cell r="W222" t="str">
            <v>NE</v>
          </cell>
          <cell r="X222" t="str">
            <v>NE</v>
          </cell>
          <cell r="Z222" t="str">
            <v>ANO</v>
          </cell>
          <cell r="AA222" t="str">
            <v>Spíše spokojen/a</v>
          </cell>
          <cell r="AB222">
            <v>0</v>
          </cell>
          <cell r="AC222">
            <v>0</v>
          </cell>
          <cell r="AD222">
            <v>0</v>
          </cell>
          <cell r="AE222">
            <v>0</v>
          </cell>
          <cell r="AF222">
            <v>0</v>
          </cell>
          <cell r="AG222">
            <v>0</v>
          </cell>
          <cell r="AH222">
            <v>3</v>
          </cell>
          <cell r="AI222">
            <v>1</v>
          </cell>
          <cell r="AJ222">
            <v>2</v>
          </cell>
          <cell r="AK222">
            <v>0</v>
          </cell>
          <cell r="AM222" t="str">
            <v>Nejsem ubytován/a</v>
          </cell>
          <cell r="AP222" t="str">
            <v>ŽENA</v>
          </cell>
          <cell r="AQ222" t="str">
            <v>SŠ s maturitou</v>
          </cell>
          <cell r="AR222" t="str">
            <v>26 - 34 let</v>
          </cell>
        </row>
        <row r="223">
          <cell r="B223" t="str">
            <v>Olomoucko</v>
          </cell>
          <cell r="E223" t="str">
            <v>1 den</v>
          </cell>
          <cell r="G223" t="str">
            <v>Jinak</v>
          </cell>
          <cell r="I223" t="str">
            <v>Dobrá předchozí zkušenost</v>
          </cell>
          <cell r="K223" t="str">
            <v>S přáteli</v>
          </cell>
          <cell r="L223" t="str">
            <v>Poznání</v>
          </cell>
          <cell r="M223" t="str">
            <v>Potřetí</v>
          </cell>
          <cell r="O223" t="str">
            <v>ANO</v>
          </cell>
          <cell r="P223" t="str">
            <v>ANO</v>
          </cell>
          <cell r="Q223" t="str">
            <v>NE</v>
          </cell>
          <cell r="R223" t="str">
            <v>NE</v>
          </cell>
          <cell r="S223" t="str">
            <v>NE</v>
          </cell>
          <cell r="T223" t="str">
            <v>NE</v>
          </cell>
          <cell r="U223" t="str">
            <v>NE</v>
          </cell>
          <cell r="V223" t="str">
            <v>NE</v>
          </cell>
          <cell r="W223" t="str">
            <v>NE</v>
          </cell>
          <cell r="X223" t="str">
            <v>NE</v>
          </cell>
          <cell r="Z223" t="str">
            <v>ANO</v>
          </cell>
          <cell r="AA223" t="str">
            <v>Velmi spokojen/a</v>
          </cell>
          <cell r="AB223">
            <v>0</v>
          </cell>
          <cell r="AC223">
            <v>0</v>
          </cell>
          <cell r="AD223">
            <v>0</v>
          </cell>
          <cell r="AE223">
            <v>0</v>
          </cell>
          <cell r="AF223">
            <v>0</v>
          </cell>
          <cell r="AG223">
            <v>0</v>
          </cell>
          <cell r="AH223">
            <v>0</v>
          </cell>
          <cell r="AI223">
            <v>0</v>
          </cell>
          <cell r="AJ223">
            <v>0</v>
          </cell>
          <cell r="AK223">
            <v>0</v>
          </cell>
          <cell r="AM223" t="str">
            <v>Nejsem ubytován/a</v>
          </cell>
          <cell r="AP223" t="str">
            <v>MUŽ</v>
          </cell>
          <cell r="AQ223" t="str">
            <v>VYUČEN/A</v>
          </cell>
          <cell r="AR223" t="str">
            <v>65 let a více</v>
          </cell>
        </row>
        <row r="224">
          <cell r="B224" t="str">
            <v>Olomoucko</v>
          </cell>
          <cell r="E224" t="str">
            <v>1 den</v>
          </cell>
          <cell r="G224" t="str">
            <v>Na kole</v>
          </cell>
          <cell r="I224" t="str">
            <v>Propagační materiály</v>
          </cell>
          <cell r="K224" t="str">
            <v>Sama</v>
          </cell>
          <cell r="L224" t="str">
            <v>Nákupy</v>
          </cell>
          <cell r="M224" t="str">
            <v>Jsem tu po několikáté</v>
          </cell>
          <cell r="O224" t="str">
            <v>NE</v>
          </cell>
          <cell r="P224" t="str">
            <v>NE</v>
          </cell>
          <cell r="Q224" t="str">
            <v>NE</v>
          </cell>
          <cell r="R224" t="str">
            <v>NE</v>
          </cell>
          <cell r="S224" t="str">
            <v>NE</v>
          </cell>
          <cell r="T224" t="str">
            <v>NE</v>
          </cell>
          <cell r="U224" t="str">
            <v>ANO</v>
          </cell>
          <cell r="V224" t="str">
            <v>NE</v>
          </cell>
          <cell r="W224" t="str">
            <v>NE</v>
          </cell>
          <cell r="X224" t="str">
            <v>NE</v>
          </cell>
          <cell r="Z224" t="str">
            <v>ANO</v>
          </cell>
          <cell r="AA224" t="str">
            <v>Spíše spokojen/a</v>
          </cell>
          <cell r="AB224">
            <v>1</v>
          </cell>
          <cell r="AC224">
            <v>1</v>
          </cell>
          <cell r="AD224">
            <v>2</v>
          </cell>
          <cell r="AE224">
            <v>3</v>
          </cell>
          <cell r="AF224">
            <v>1</v>
          </cell>
          <cell r="AG224">
            <v>1</v>
          </cell>
          <cell r="AH224">
            <v>2</v>
          </cell>
          <cell r="AI224">
            <v>3</v>
          </cell>
          <cell r="AJ224">
            <v>1</v>
          </cell>
          <cell r="AK224">
            <v>1</v>
          </cell>
          <cell r="AM224" t="str">
            <v>Nejsem ubytován/a</v>
          </cell>
          <cell r="AP224" t="str">
            <v>ŽENA</v>
          </cell>
          <cell r="AQ224" t="str">
            <v>SŠ s maturitou</v>
          </cell>
          <cell r="AR224" t="str">
            <v>Do 25 let</v>
          </cell>
        </row>
        <row r="225">
          <cell r="B225" t="str">
            <v>Olomoucko</v>
          </cell>
          <cell r="E225" t="str">
            <v>1 den</v>
          </cell>
          <cell r="G225" t="str">
            <v>Jinak</v>
          </cell>
          <cell r="I225" t="str">
            <v>Doporučení přátel, blízkých</v>
          </cell>
          <cell r="K225" t="str">
            <v>S přáteli</v>
          </cell>
          <cell r="L225" t="str">
            <v>Relaxace</v>
          </cell>
          <cell r="M225" t="str">
            <v>Jsem tu po několikáté</v>
          </cell>
          <cell r="O225" t="str">
            <v>NE</v>
          </cell>
          <cell r="P225" t="str">
            <v>ANO</v>
          </cell>
          <cell r="Q225" t="str">
            <v>NE</v>
          </cell>
          <cell r="R225" t="str">
            <v>NE</v>
          </cell>
          <cell r="S225" t="str">
            <v>NE</v>
          </cell>
          <cell r="T225" t="str">
            <v>NE</v>
          </cell>
          <cell r="U225" t="str">
            <v>NE</v>
          </cell>
          <cell r="V225" t="str">
            <v>NE</v>
          </cell>
          <cell r="W225" t="str">
            <v>NE</v>
          </cell>
          <cell r="X225" t="str">
            <v>NE</v>
          </cell>
          <cell r="Z225" t="str">
            <v>ANO</v>
          </cell>
          <cell r="AA225" t="str">
            <v>Velmi spokojen/a</v>
          </cell>
          <cell r="AB225">
            <v>0</v>
          </cell>
          <cell r="AC225">
            <v>0</v>
          </cell>
          <cell r="AD225">
            <v>0</v>
          </cell>
          <cell r="AE225">
            <v>0</v>
          </cell>
          <cell r="AF225">
            <v>0</v>
          </cell>
          <cell r="AG225">
            <v>0</v>
          </cell>
          <cell r="AH225">
            <v>0</v>
          </cell>
          <cell r="AI225">
            <v>0</v>
          </cell>
          <cell r="AJ225">
            <v>0</v>
          </cell>
          <cell r="AK225">
            <v>0</v>
          </cell>
          <cell r="AM225" t="str">
            <v>Nejsem ubytován/a</v>
          </cell>
          <cell r="AP225" t="str">
            <v>MUŽ</v>
          </cell>
          <cell r="AQ225" t="str">
            <v>SŠ s maturitou</v>
          </cell>
          <cell r="AR225" t="str">
            <v>65 let a více</v>
          </cell>
        </row>
        <row r="226">
          <cell r="B226" t="str">
            <v>Olomoucko</v>
          </cell>
          <cell r="E226" t="str">
            <v>1 den</v>
          </cell>
          <cell r="G226" t="str">
            <v>Jinak</v>
          </cell>
          <cell r="I226" t="str">
            <v>Dobrá předchozí zkušenost</v>
          </cell>
          <cell r="K226" t="str">
            <v>S přáteli</v>
          </cell>
          <cell r="L226" t="str">
            <v>Poznání</v>
          </cell>
          <cell r="M226" t="str">
            <v>Jsem tu po několikáté</v>
          </cell>
          <cell r="O226" t="str">
            <v>ANO</v>
          </cell>
          <cell r="P226" t="str">
            <v>ANO</v>
          </cell>
          <cell r="Q226" t="str">
            <v>NE</v>
          </cell>
          <cell r="R226" t="str">
            <v>NE</v>
          </cell>
          <cell r="S226" t="str">
            <v>NE</v>
          </cell>
          <cell r="T226" t="str">
            <v>NE</v>
          </cell>
          <cell r="U226" t="str">
            <v>NE</v>
          </cell>
          <cell r="V226" t="str">
            <v>NE</v>
          </cell>
          <cell r="W226" t="str">
            <v>NE</v>
          </cell>
          <cell r="X226" t="str">
            <v>NE</v>
          </cell>
          <cell r="Z226" t="str">
            <v>ANO</v>
          </cell>
          <cell r="AA226" t="str">
            <v>Velmi spokojen/a</v>
          </cell>
          <cell r="AB226">
            <v>0</v>
          </cell>
          <cell r="AC226">
            <v>0</v>
          </cell>
          <cell r="AD226">
            <v>0</v>
          </cell>
          <cell r="AE226">
            <v>0</v>
          </cell>
          <cell r="AF226">
            <v>0</v>
          </cell>
          <cell r="AG226">
            <v>0</v>
          </cell>
          <cell r="AH226">
            <v>0</v>
          </cell>
          <cell r="AI226">
            <v>0</v>
          </cell>
          <cell r="AJ226">
            <v>0</v>
          </cell>
          <cell r="AK226">
            <v>0</v>
          </cell>
          <cell r="AM226" t="str">
            <v>Nejsem ubytován/a</v>
          </cell>
          <cell r="AP226" t="str">
            <v>ŽENA</v>
          </cell>
          <cell r="AQ226" t="str">
            <v>SŠ s maturitou</v>
          </cell>
          <cell r="AR226" t="str">
            <v>65 let a více</v>
          </cell>
        </row>
        <row r="227">
          <cell r="B227" t="str">
            <v>Olomoucko</v>
          </cell>
          <cell r="E227" t="str">
            <v>2 dny</v>
          </cell>
          <cell r="G227" t="str">
            <v>Vlakem</v>
          </cell>
          <cell r="I227" t="str">
            <v>Doporučení přátel, blízkých</v>
          </cell>
          <cell r="K227" t="str">
            <v>S partnerem</v>
          </cell>
          <cell r="L227" t="str">
            <v>Poznání</v>
          </cell>
          <cell r="M227" t="str">
            <v>Podruhé</v>
          </cell>
          <cell r="O227" t="str">
            <v>ANO</v>
          </cell>
          <cell r="P227" t="str">
            <v>ANO</v>
          </cell>
          <cell r="Q227" t="str">
            <v>NE</v>
          </cell>
          <cell r="R227" t="str">
            <v>NE</v>
          </cell>
          <cell r="S227" t="str">
            <v>NE</v>
          </cell>
          <cell r="T227" t="str">
            <v>NE</v>
          </cell>
          <cell r="U227" t="str">
            <v>NE</v>
          </cell>
          <cell r="V227" t="str">
            <v>NE</v>
          </cell>
          <cell r="W227" t="str">
            <v>NE</v>
          </cell>
          <cell r="X227" t="str">
            <v>NE</v>
          </cell>
          <cell r="Z227" t="str">
            <v>ANO</v>
          </cell>
          <cell r="AA227" t="str">
            <v>Spíše spokojen/a</v>
          </cell>
          <cell r="AB227">
            <v>0</v>
          </cell>
          <cell r="AC227">
            <v>0</v>
          </cell>
          <cell r="AD227">
            <v>0</v>
          </cell>
          <cell r="AE227">
            <v>1</v>
          </cell>
          <cell r="AF227">
            <v>1</v>
          </cell>
          <cell r="AG227">
            <v>0</v>
          </cell>
          <cell r="AH227">
            <v>0</v>
          </cell>
          <cell r="AI227">
            <v>0</v>
          </cell>
          <cell r="AJ227">
            <v>2</v>
          </cell>
          <cell r="AK227">
            <v>0</v>
          </cell>
          <cell r="AM227" t="str">
            <v>Nejsem ubytován/a</v>
          </cell>
          <cell r="AP227" t="str">
            <v>MUŽ</v>
          </cell>
          <cell r="AQ227" t="str">
            <v>SŠ s maturitou</v>
          </cell>
          <cell r="AR227" t="str">
            <v>Do 25 let</v>
          </cell>
        </row>
        <row r="228">
          <cell r="B228" t="str">
            <v>Olomoucký kraj</v>
          </cell>
          <cell r="E228" t="str">
            <v>1 den</v>
          </cell>
          <cell r="G228" t="str">
            <v>Na kole</v>
          </cell>
          <cell r="I228" t="str">
            <v>Doporučení přátel, blízkých</v>
          </cell>
          <cell r="K228" t="str">
            <v>Sama</v>
          </cell>
          <cell r="L228" t="str">
            <v>Návštěva přátel, příbuzných</v>
          </cell>
          <cell r="M228" t="str">
            <v>Jsem tu po několikáté</v>
          </cell>
          <cell r="O228" t="str">
            <v>ANO</v>
          </cell>
          <cell r="P228" t="str">
            <v>NE</v>
          </cell>
          <cell r="Q228" t="str">
            <v>NE</v>
          </cell>
          <cell r="R228" t="str">
            <v>NE</v>
          </cell>
          <cell r="S228" t="str">
            <v>NE</v>
          </cell>
          <cell r="T228" t="str">
            <v>NE</v>
          </cell>
          <cell r="U228" t="str">
            <v>NE</v>
          </cell>
          <cell r="V228" t="str">
            <v>NE</v>
          </cell>
          <cell r="W228" t="str">
            <v>NE</v>
          </cell>
          <cell r="X228" t="str">
            <v>NE</v>
          </cell>
          <cell r="Z228" t="str">
            <v>ANO</v>
          </cell>
          <cell r="AA228" t="str">
            <v>Spíše spokojen/a</v>
          </cell>
          <cell r="AB228">
            <v>0</v>
          </cell>
          <cell r="AC228">
            <v>0</v>
          </cell>
          <cell r="AD228">
            <v>0</v>
          </cell>
          <cell r="AE228">
            <v>0</v>
          </cell>
          <cell r="AF228">
            <v>0</v>
          </cell>
          <cell r="AG228">
            <v>0</v>
          </cell>
          <cell r="AH228">
            <v>0</v>
          </cell>
          <cell r="AI228">
            <v>0</v>
          </cell>
          <cell r="AJ228">
            <v>0</v>
          </cell>
          <cell r="AK228">
            <v>0</v>
          </cell>
          <cell r="AM228" t="str">
            <v>Nejsem ubytován/a</v>
          </cell>
          <cell r="AP228" t="str">
            <v>MUŽ</v>
          </cell>
          <cell r="AQ228" t="str">
            <v>VOŠ + VŠ</v>
          </cell>
          <cell r="AR228" t="str">
            <v>26 - 34 let</v>
          </cell>
        </row>
        <row r="229">
          <cell r="B229" t="str">
            <v>Olomoucký kraj</v>
          </cell>
          <cell r="E229" t="str">
            <v>1 den</v>
          </cell>
          <cell r="G229" t="str">
            <v>Autem</v>
          </cell>
          <cell r="I229" t="str">
            <v>Dobrá předchozí zkušenost</v>
          </cell>
          <cell r="K229" t="str">
            <v>S partnerem</v>
          </cell>
          <cell r="L229" t="str">
            <v>Nákupy</v>
          </cell>
          <cell r="M229" t="str">
            <v>Podruhé</v>
          </cell>
          <cell r="O229" t="str">
            <v>ANO</v>
          </cell>
          <cell r="P229" t="str">
            <v>NE</v>
          </cell>
          <cell r="Q229" t="str">
            <v>NE</v>
          </cell>
          <cell r="R229" t="str">
            <v>NE</v>
          </cell>
          <cell r="S229" t="str">
            <v>NE</v>
          </cell>
          <cell r="T229" t="str">
            <v>NE</v>
          </cell>
          <cell r="U229" t="str">
            <v>ANO</v>
          </cell>
          <cell r="V229" t="str">
            <v>NE</v>
          </cell>
          <cell r="W229" t="str">
            <v>NE</v>
          </cell>
          <cell r="X229" t="str">
            <v>NE</v>
          </cell>
          <cell r="Z229" t="str">
            <v>NEVÍM</v>
          </cell>
          <cell r="AA229" t="str">
            <v>Velmi spokojen/a</v>
          </cell>
          <cell r="AB229">
            <v>0</v>
          </cell>
          <cell r="AC229">
            <v>2</v>
          </cell>
          <cell r="AD229">
            <v>2</v>
          </cell>
          <cell r="AE229">
            <v>1</v>
          </cell>
          <cell r="AF229">
            <v>0</v>
          </cell>
          <cell r="AG229">
            <v>0</v>
          </cell>
          <cell r="AH229">
            <v>1</v>
          </cell>
          <cell r="AI229">
            <v>0</v>
          </cell>
          <cell r="AJ229">
            <v>1</v>
          </cell>
          <cell r="AK229">
            <v>0</v>
          </cell>
          <cell r="AM229" t="str">
            <v>Nejsem ubytován/a</v>
          </cell>
          <cell r="AP229" t="str">
            <v>ŽENA</v>
          </cell>
          <cell r="AQ229" t="str">
            <v>SŠ s maturitou</v>
          </cell>
          <cell r="AR229" t="str">
            <v>26 - 34 let</v>
          </cell>
        </row>
        <row r="230">
          <cell r="B230" t="str">
            <v>Olomoucko</v>
          </cell>
          <cell r="E230" t="str">
            <v>2 dny</v>
          </cell>
          <cell r="G230" t="str">
            <v>Vlakem</v>
          </cell>
          <cell r="I230" t="str">
            <v>Doporučení přátel, blízkých</v>
          </cell>
          <cell r="K230" t="str">
            <v>S partnerem</v>
          </cell>
          <cell r="L230" t="str">
            <v>Poznání</v>
          </cell>
          <cell r="M230" t="str">
            <v>Poprvé</v>
          </cell>
          <cell r="O230" t="str">
            <v>ANO</v>
          </cell>
          <cell r="P230" t="str">
            <v>ANO</v>
          </cell>
          <cell r="Q230" t="str">
            <v>NE</v>
          </cell>
          <cell r="R230" t="str">
            <v>NE</v>
          </cell>
          <cell r="S230" t="str">
            <v>NE</v>
          </cell>
          <cell r="T230" t="str">
            <v>NE</v>
          </cell>
          <cell r="U230" t="str">
            <v>NE</v>
          </cell>
          <cell r="V230" t="str">
            <v>NE</v>
          </cell>
          <cell r="W230" t="str">
            <v>NE</v>
          </cell>
          <cell r="X230" t="str">
            <v>NE</v>
          </cell>
          <cell r="Z230" t="str">
            <v>ANO</v>
          </cell>
          <cell r="AA230" t="str">
            <v>Velmi spokojen/a</v>
          </cell>
          <cell r="AB230">
            <v>0</v>
          </cell>
          <cell r="AC230">
            <v>0</v>
          </cell>
          <cell r="AD230">
            <v>0</v>
          </cell>
          <cell r="AE230">
            <v>1</v>
          </cell>
          <cell r="AF230">
            <v>2</v>
          </cell>
          <cell r="AG230">
            <v>0</v>
          </cell>
          <cell r="AH230">
            <v>0</v>
          </cell>
          <cell r="AI230">
            <v>0</v>
          </cell>
          <cell r="AJ230">
            <v>1</v>
          </cell>
          <cell r="AK230">
            <v>0</v>
          </cell>
          <cell r="AM230" t="str">
            <v>Nejsem ubytován/a</v>
          </cell>
          <cell r="AP230" t="str">
            <v>ŽENA</v>
          </cell>
          <cell r="AQ230" t="str">
            <v>SŠ s maturitou</v>
          </cell>
          <cell r="AR230" t="str">
            <v>Do 25 let</v>
          </cell>
        </row>
        <row r="231">
          <cell r="B231" t="str">
            <v>Olomoucko</v>
          </cell>
          <cell r="E231" t="str">
            <v>1 den</v>
          </cell>
          <cell r="G231" t="str">
            <v>Autem</v>
          </cell>
          <cell r="I231" t="str">
            <v>Doporučení přátel, blízkých</v>
          </cell>
          <cell r="K231" t="str">
            <v>S přáteli</v>
          </cell>
          <cell r="L231" t="str">
            <v>Nákupy</v>
          </cell>
          <cell r="M231" t="str">
            <v>Jsem tu po několikáté</v>
          </cell>
          <cell r="O231" t="str">
            <v>NE</v>
          </cell>
          <cell r="P231" t="str">
            <v>ANO</v>
          </cell>
          <cell r="Q231" t="str">
            <v>NE</v>
          </cell>
          <cell r="R231" t="str">
            <v>NE</v>
          </cell>
          <cell r="S231" t="str">
            <v>NE</v>
          </cell>
          <cell r="T231" t="str">
            <v>NE</v>
          </cell>
          <cell r="U231" t="str">
            <v>ANO</v>
          </cell>
          <cell r="V231" t="str">
            <v>NE</v>
          </cell>
          <cell r="W231" t="str">
            <v>NE</v>
          </cell>
          <cell r="X231" t="str">
            <v>NE</v>
          </cell>
          <cell r="Z231" t="str">
            <v>NEVÍM</v>
          </cell>
          <cell r="AA231" t="str">
            <v>Spíše spokojen/a</v>
          </cell>
          <cell r="AB231">
            <v>0</v>
          </cell>
          <cell r="AC231">
            <v>1</v>
          </cell>
          <cell r="AD231">
            <v>1</v>
          </cell>
          <cell r="AE231">
            <v>1</v>
          </cell>
          <cell r="AF231">
            <v>0</v>
          </cell>
          <cell r="AG231">
            <v>0</v>
          </cell>
          <cell r="AH231">
            <v>1</v>
          </cell>
          <cell r="AI231">
            <v>0</v>
          </cell>
          <cell r="AJ231">
            <v>1</v>
          </cell>
          <cell r="AK231">
            <v>0</v>
          </cell>
          <cell r="AM231" t="str">
            <v>Nejsem ubytován/a</v>
          </cell>
          <cell r="AP231" t="str">
            <v>ŽENA</v>
          </cell>
          <cell r="AQ231" t="str">
            <v>VOŠ + VŠ</v>
          </cell>
          <cell r="AR231" t="str">
            <v>35 - 49 let</v>
          </cell>
        </row>
        <row r="232">
          <cell r="B232" t="str">
            <v>Stát</v>
          </cell>
          <cell r="D232" t="str">
            <v>Slovensko</v>
          </cell>
          <cell r="E232" t="str">
            <v>2 dny</v>
          </cell>
          <cell r="G232" t="str">
            <v>Vlakem</v>
          </cell>
          <cell r="I232" t="str">
            <v>Dobrá předchozí zkušenost</v>
          </cell>
          <cell r="K232" t="str">
            <v>S přáteli</v>
          </cell>
          <cell r="L232" t="str">
            <v>Návštěva výstavy</v>
          </cell>
          <cell r="M232" t="str">
            <v>Potřetí</v>
          </cell>
          <cell r="O232" t="str">
            <v>ANO</v>
          </cell>
          <cell r="P232" t="str">
            <v>ANO</v>
          </cell>
          <cell r="Q232" t="str">
            <v>NE</v>
          </cell>
          <cell r="R232" t="str">
            <v>NE</v>
          </cell>
          <cell r="S232" t="str">
            <v>NE</v>
          </cell>
          <cell r="T232" t="str">
            <v>ANO</v>
          </cell>
          <cell r="U232" t="str">
            <v>NE</v>
          </cell>
          <cell r="V232" t="str">
            <v>NE</v>
          </cell>
          <cell r="W232" t="str">
            <v>NE</v>
          </cell>
          <cell r="X232" t="str">
            <v>NE</v>
          </cell>
          <cell r="Z232" t="str">
            <v>ANO</v>
          </cell>
          <cell r="AA232" t="str">
            <v>Velmi spokojen/a</v>
          </cell>
          <cell r="AB232">
            <v>1</v>
          </cell>
          <cell r="AC232">
            <v>0</v>
          </cell>
          <cell r="AD232">
            <v>0</v>
          </cell>
          <cell r="AE232">
            <v>2</v>
          </cell>
          <cell r="AF232">
            <v>0</v>
          </cell>
          <cell r="AG232">
            <v>0</v>
          </cell>
          <cell r="AH232">
            <v>1</v>
          </cell>
          <cell r="AI232">
            <v>0</v>
          </cell>
          <cell r="AJ232">
            <v>1</v>
          </cell>
          <cell r="AK232">
            <v>0</v>
          </cell>
          <cell r="AM232" t="str">
            <v>Penzion</v>
          </cell>
          <cell r="AP232" t="str">
            <v>ŽENA</v>
          </cell>
          <cell r="AQ232" t="str">
            <v>SŠ s maturitou</v>
          </cell>
          <cell r="AR232" t="str">
            <v>50 - 65 let</v>
          </cell>
        </row>
        <row r="233">
          <cell r="B233" t="str">
            <v>Jiný kraj</v>
          </cell>
          <cell r="C233" t="str">
            <v>Liberecký</v>
          </cell>
          <cell r="E233" t="str">
            <v>2 dny</v>
          </cell>
          <cell r="G233" t="str">
            <v>Zájezdovým autobusem</v>
          </cell>
          <cell r="I233" t="str">
            <v>Nabídka katalogu CK</v>
          </cell>
          <cell r="K233" t="str">
            <v>S partnerem</v>
          </cell>
          <cell r="L233" t="str">
            <v>Poznání</v>
          </cell>
          <cell r="M233" t="str">
            <v>Poprvé</v>
          </cell>
          <cell r="O233" t="str">
            <v>ANO</v>
          </cell>
          <cell r="P233" t="str">
            <v>ANO</v>
          </cell>
          <cell r="Q233" t="str">
            <v>ANO</v>
          </cell>
          <cell r="R233" t="str">
            <v>NE</v>
          </cell>
          <cell r="S233" t="str">
            <v>NE</v>
          </cell>
          <cell r="T233" t="str">
            <v>NE</v>
          </cell>
          <cell r="U233" t="str">
            <v>NE</v>
          </cell>
          <cell r="V233" t="str">
            <v>NE</v>
          </cell>
          <cell r="W233" t="str">
            <v>NE</v>
          </cell>
          <cell r="X233" t="str">
            <v>NE</v>
          </cell>
          <cell r="Z233" t="str">
            <v>NEVÍM</v>
          </cell>
          <cell r="AA233" t="str">
            <v>Spíše spokojen/a</v>
          </cell>
          <cell r="AB233">
            <v>0</v>
          </cell>
          <cell r="AC233">
            <v>0</v>
          </cell>
          <cell r="AD233">
            <v>0</v>
          </cell>
          <cell r="AE233">
            <v>1</v>
          </cell>
          <cell r="AF233">
            <v>2</v>
          </cell>
          <cell r="AG233">
            <v>3</v>
          </cell>
          <cell r="AH233">
            <v>1</v>
          </cell>
          <cell r="AI233">
            <v>0</v>
          </cell>
          <cell r="AJ233">
            <v>2</v>
          </cell>
          <cell r="AK233">
            <v>0</v>
          </cell>
          <cell r="AM233" t="str">
            <v>Hotel</v>
          </cell>
          <cell r="AP233" t="str">
            <v>ŽENA</v>
          </cell>
          <cell r="AQ233" t="str">
            <v>SŠ s maturitou</v>
          </cell>
          <cell r="AR233" t="str">
            <v>50 - 65 let</v>
          </cell>
        </row>
        <row r="234">
          <cell r="B234" t="str">
            <v>Olomoucký kraj</v>
          </cell>
          <cell r="E234" t="str">
            <v>1 den</v>
          </cell>
          <cell r="G234" t="str">
            <v>Autem</v>
          </cell>
          <cell r="I234" t="str">
            <v>Dobrá předchozí zkušenost</v>
          </cell>
          <cell r="K234" t="str">
            <v>S partnerem</v>
          </cell>
          <cell r="L234" t="str">
            <v>Nákupy</v>
          </cell>
          <cell r="M234" t="str">
            <v>Podruhé</v>
          </cell>
          <cell r="O234" t="str">
            <v>ANO</v>
          </cell>
          <cell r="P234" t="str">
            <v>NE</v>
          </cell>
          <cell r="Q234" t="str">
            <v>NE</v>
          </cell>
          <cell r="R234" t="str">
            <v>NE</v>
          </cell>
          <cell r="S234" t="str">
            <v>NE</v>
          </cell>
          <cell r="T234" t="str">
            <v>NE</v>
          </cell>
          <cell r="U234" t="str">
            <v>ANO</v>
          </cell>
          <cell r="V234" t="str">
            <v>NE</v>
          </cell>
          <cell r="W234" t="str">
            <v>NE</v>
          </cell>
          <cell r="X234" t="str">
            <v>NE</v>
          </cell>
          <cell r="Z234" t="str">
            <v>NEVÍM</v>
          </cell>
          <cell r="AA234" t="str">
            <v>Velmi spokojen/a</v>
          </cell>
          <cell r="AB234">
            <v>0</v>
          </cell>
          <cell r="AC234">
            <v>0</v>
          </cell>
          <cell r="AD234">
            <v>0</v>
          </cell>
          <cell r="AE234">
            <v>0</v>
          </cell>
          <cell r="AF234">
            <v>0</v>
          </cell>
          <cell r="AG234">
            <v>0</v>
          </cell>
          <cell r="AH234">
            <v>0</v>
          </cell>
          <cell r="AI234">
            <v>0</v>
          </cell>
          <cell r="AJ234">
            <v>0</v>
          </cell>
          <cell r="AK234">
            <v>0</v>
          </cell>
          <cell r="AM234" t="str">
            <v>Nejsem ubytován/a</v>
          </cell>
          <cell r="AP234" t="str">
            <v>MUŽ</v>
          </cell>
          <cell r="AQ234" t="str">
            <v>SŠ s maturitou</v>
          </cell>
          <cell r="AR234" t="str">
            <v>26 - 34 let</v>
          </cell>
        </row>
        <row r="235">
          <cell r="B235" t="str">
            <v>Jiný kraj</v>
          </cell>
          <cell r="C235" t="str">
            <v>Liberecký</v>
          </cell>
          <cell r="E235" t="str">
            <v>2 dny</v>
          </cell>
          <cell r="G235" t="str">
            <v>Zájezdovým autobusem</v>
          </cell>
          <cell r="I235" t="str">
            <v>Nabídka katalogu CK</v>
          </cell>
          <cell r="K235" t="str">
            <v>Sama</v>
          </cell>
          <cell r="L235" t="str">
            <v>Poznání</v>
          </cell>
          <cell r="M235" t="str">
            <v>Poprvé</v>
          </cell>
          <cell r="O235" t="str">
            <v>ANO</v>
          </cell>
          <cell r="P235" t="str">
            <v>ANO</v>
          </cell>
          <cell r="Q235" t="str">
            <v>ANO</v>
          </cell>
          <cell r="R235" t="str">
            <v>NE</v>
          </cell>
          <cell r="S235" t="str">
            <v>NE</v>
          </cell>
          <cell r="T235" t="str">
            <v>NE</v>
          </cell>
          <cell r="U235" t="str">
            <v>NE</v>
          </cell>
          <cell r="V235" t="str">
            <v>NE</v>
          </cell>
          <cell r="W235" t="str">
            <v>NE</v>
          </cell>
          <cell r="X235" t="str">
            <v>NE</v>
          </cell>
          <cell r="Z235" t="str">
            <v>SPÍŠE NE</v>
          </cell>
          <cell r="AA235" t="str">
            <v>Spíše nespokojen/a</v>
          </cell>
          <cell r="AB235">
            <v>0</v>
          </cell>
          <cell r="AC235">
            <v>0</v>
          </cell>
          <cell r="AD235">
            <v>0</v>
          </cell>
          <cell r="AE235">
            <v>0</v>
          </cell>
          <cell r="AF235">
            <v>2</v>
          </cell>
          <cell r="AG235">
            <v>1</v>
          </cell>
          <cell r="AH235">
            <v>1</v>
          </cell>
          <cell r="AI235">
            <v>0</v>
          </cell>
          <cell r="AJ235">
            <v>0</v>
          </cell>
          <cell r="AK235">
            <v>0</v>
          </cell>
          <cell r="AM235" t="str">
            <v>Hotel</v>
          </cell>
          <cell r="AP235" t="str">
            <v>MUŽ</v>
          </cell>
          <cell r="AQ235" t="str">
            <v>VOŠ + VŠ</v>
          </cell>
          <cell r="AR235" t="str">
            <v>50 - 65 let</v>
          </cell>
        </row>
        <row r="236">
          <cell r="B236" t="str">
            <v>Stát</v>
          </cell>
          <cell r="D236" t="str">
            <v>Slovensko</v>
          </cell>
          <cell r="E236" t="str">
            <v>Více dnů</v>
          </cell>
          <cell r="G236" t="str">
            <v>Zájezdovým autobusem</v>
          </cell>
          <cell r="I236" t="str">
            <v>Nabídka katalogu CK</v>
          </cell>
          <cell r="K236" t="str">
            <v>S přáteli</v>
          </cell>
          <cell r="L236" t="str">
            <v>Poznání</v>
          </cell>
          <cell r="M236" t="str">
            <v>Podruhé</v>
          </cell>
          <cell r="O236" t="str">
            <v>ANO</v>
          </cell>
          <cell r="P236" t="str">
            <v>ANO</v>
          </cell>
          <cell r="Q236" t="str">
            <v>NE</v>
          </cell>
          <cell r="R236" t="str">
            <v>NE</v>
          </cell>
          <cell r="S236" t="str">
            <v>NE</v>
          </cell>
          <cell r="T236" t="str">
            <v>NE</v>
          </cell>
          <cell r="U236" t="str">
            <v>NE</v>
          </cell>
          <cell r="V236" t="str">
            <v>NE</v>
          </cell>
          <cell r="W236" t="str">
            <v>NE</v>
          </cell>
          <cell r="X236" t="str">
            <v>NE</v>
          </cell>
          <cell r="Z236" t="str">
            <v>ANO</v>
          </cell>
          <cell r="AA236" t="str">
            <v>Spíše spokojen/a</v>
          </cell>
          <cell r="AB236">
            <v>0</v>
          </cell>
          <cell r="AC236">
            <v>0</v>
          </cell>
          <cell r="AD236">
            <v>0</v>
          </cell>
          <cell r="AE236">
            <v>0</v>
          </cell>
          <cell r="AF236">
            <v>0</v>
          </cell>
          <cell r="AG236">
            <v>1</v>
          </cell>
          <cell r="AH236">
            <v>2</v>
          </cell>
          <cell r="AI236">
            <v>0</v>
          </cell>
          <cell r="AJ236">
            <v>1</v>
          </cell>
          <cell r="AK236">
            <v>0</v>
          </cell>
          <cell r="AM236" t="str">
            <v>Penzion</v>
          </cell>
          <cell r="AP236" t="str">
            <v>MUŽ</v>
          </cell>
          <cell r="AQ236" t="str">
            <v>SŠ s maturitou</v>
          </cell>
          <cell r="AR236" t="str">
            <v>35 - 49 let</v>
          </cell>
        </row>
        <row r="237">
          <cell r="B237" t="str">
            <v>Olomoucko</v>
          </cell>
          <cell r="E237" t="str">
            <v>1 den</v>
          </cell>
          <cell r="G237" t="str">
            <v>Autem</v>
          </cell>
          <cell r="I237" t="str">
            <v>Dobrá předchozí zkušenost</v>
          </cell>
          <cell r="K237" t="str">
            <v>S přáteli</v>
          </cell>
          <cell r="L237" t="str">
            <v>Nákupy</v>
          </cell>
          <cell r="M237" t="str">
            <v>Podruhé</v>
          </cell>
          <cell r="O237" t="str">
            <v>NE</v>
          </cell>
          <cell r="P237" t="str">
            <v>ANO</v>
          </cell>
          <cell r="Q237" t="str">
            <v>NE</v>
          </cell>
          <cell r="R237" t="str">
            <v>NE</v>
          </cell>
          <cell r="S237" t="str">
            <v>NE</v>
          </cell>
          <cell r="T237" t="str">
            <v>NE</v>
          </cell>
          <cell r="U237" t="str">
            <v>ANO</v>
          </cell>
          <cell r="V237" t="str">
            <v>NE</v>
          </cell>
          <cell r="W237" t="str">
            <v>NE</v>
          </cell>
          <cell r="X237" t="str">
            <v>NE</v>
          </cell>
          <cell r="Z237" t="str">
            <v>NEVÍM</v>
          </cell>
          <cell r="AA237" t="str">
            <v>Spíše nespokojen/a</v>
          </cell>
          <cell r="AB237">
            <v>0</v>
          </cell>
          <cell r="AC237">
            <v>3</v>
          </cell>
          <cell r="AD237">
            <v>2</v>
          </cell>
          <cell r="AE237">
            <v>1</v>
          </cell>
          <cell r="AF237">
            <v>0</v>
          </cell>
          <cell r="AG237">
            <v>0</v>
          </cell>
          <cell r="AH237">
            <v>1</v>
          </cell>
          <cell r="AI237">
            <v>0</v>
          </cell>
          <cell r="AJ237">
            <v>1</v>
          </cell>
          <cell r="AK237">
            <v>0</v>
          </cell>
          <cell r="AM237" t="str">
            <v>Nejsem ubytován/a</v>
          </cell>
          <cell r="AP237" t="str">
            <v>ŽENA</v>
          </cell>
          <cell r="AQ237" t="str">
            <v>VOŠ + VŠ</v>
          </cell>
          <cell r="AR237" t="str">
            <v>35 - 49 let</v>
          </cell>
        </row>
        <row r="238">
          <cell r="B238" t="str">
            <v>Jiný kraj</v>
          </cell>
          <cell r="C238" t="str">
            <v>Vysočina</v>
          </cell>
          <cell r="E238" t="str">
            <v>Více dnů</v>
          </cell>
          <cell r="G238" t="str">
            <v>Vlakem</v>
          </cell>
          <cell r="I238" t="str">
            <v>Doporučení přátel, blízkých</v>
          </cell>
          <cell r="K238" t="str">
            <v>S rodinou</v>
          </cell>
          <cell r="L238" t="str">
            <v>Návštěva přátel, příbuzných</v>
          </cell>
          <cell r="M238" t="str">
            <v>Potřetí</v>
          </cell>
          <cell r="O238" t="str">
            <v>ANO</v>
          </cell>
          <cell r="P238" t="str">
            <v>ANO</v>
          </cell>
          <cell r="Q238" t="str">
            <v>NE</v>
          </cell>
          <cell r="R238" t="str">
            <v>NE</v>
          </cell>
          <cell r="S238" t="str">
            <v>NE</v>
          </cell>
          <cell r="T238" t="str">
            <v>NE</v>
          </cell>
          <cell r="U238" t="str">
            <v>ANO</v>
          </cell>
          <cell r="V238" t="str">
            <v>ANO</v>
          </cell>
          <cell r="W238" t="str">
            <v>NE</v>
          </cell>
          <cell r="X238" t="str">
            <v>NE</v>
          </cell>
          <cell r="Z238" t="str">
            <v>ANO</v>
          </cell>
          <cell r="AA238" t="str">
            <v>Velmi spokojen/a</v>
          </cell>
          <cell r="AB238">
            <v>0</v>
          </cell>
          <cell r="AC238">
            <v>0</v>
          </cell>
          <cell r="AD238">
            <v>0</v>
          </cell>
          <cell r="AE238">
            <v>0</v>
          </cell>
          <cell r="AF238">
            <v>2</v>
          </cell>
          <cell r="AG238">
            <v>0</v>
          </cell>
          <cell r="AH238">
            <v>1</v>
          </cell>
          <cell r="AI238">
            <v>2</v>
          </cell>
          <cell r="AJ238">
            <v>1</v>
          </cell>
          <cell r="AK238">
            <v>2</v>
          </cell>
          <cell r="AM238" t="str">
            <v>U známých</v>
          </cell>
          <cell r="AP238" t="str">
            <v>MUŽ</v>
          </cell>
          <cell r="AQ238" t="str">
            <v>SŠ s maturitou</v>
          </cell>
          <cell r="AR238" t="str">
            <v>35 - 49 let</v>
          </cell>
        </row>
        <row r="239">
          <cell r="B239" t="str">
            <v>Olomoucko</v>
          </cell>
          <cell r="E239" t="str">
            <v>1 den</v>
          </cell>
          <cell r="G239" t="str">
            <v>Na kole</v>
          </cell>
          <cell r="I239" t="str">
            <v>Dobrá předchozí zkušenost</v>
          </cell>
          <cell r="K239" t="str">
            <v>S kolegy</v>
          </cell>
          <cell r="L239" t="str">
            <v>Relaxace</v>
          </cell>
          <cell r="M239" t="str">
            <v>Potřetí</v>
          </cell>
          <cell r="O239" t="str">
            <v>ANO</v>
          </cell>
          <cell r="P239" t="str">
            <v>NE</v>
          </cell>
          <cell r="Q239" t="str">
            <v>NE</v>
          </cell>
          <cell r="R239" t="str">
            <v>NE</v>
          </cell>
          <cell r="S239" t="str">
            <v>NE</v>
          </cell>
          <cell r="T239" t="str">
            <v>NE</v>
          </cell>
          <cell r="U239" t="str">
            <v>ANO</v>
          </cell>
          <cell r="V239" t="str">
            <v>NE</v>
          </cell>
          <cell r="W239" t="str">
            <v>NE</v>
          </cell>
          <cell r="X239" t="str">
            <v>NE</v>
          </cell>
          <cell r="Z239" t="str">
            <v>ANO</v>
          </cell>
          <cell r="AA239" t="str">
            <v>Velmi spokojen/a</v>
          </cell>
          <cell r="AB239">
            <v>0</v>
          </cell>
          <cell r="AC239">
            <v>0</v>
          </cell>
          <cell r="AD239">
            <v>0</v>
          </cell>
          <cell r="AE239">
            <v>0</v>
          </cell>
          <cell r="AF239">
            <v>0</v>
          </cell>
          <cell r="AG239">
            <v>0</v>
          </cell>
          <cell r="AH239">
            <v>0</v>
          </cell>
          <cell r="AI239">
            <v>1</v>
          </cell>
          <cell r="AJ239">
            <v>0</v>
          </cell>
          <cell r="AK239">
            <v>0</v>
          </cell>
          <cell r="AM239" t="str">
            <v>Nejsem ubytován/a</v>
          </cell>
          <cell r="AP239" t="str">
            <v>MUŽ</v>
          </cell>
          <cell r="AQ239" t="str">
            <v>SŠ s maturitou</v>
          </cell>
          <cell r="AR239" t="str">
            <v>50 - 65 let</v>
          </cell>
        </row>
        <row r="240">
          <cell r="B240" t="str">
            <v>Jiný kraj</v>
          </cell>
          <cell r="C240" t="str">
            <v>Praha</v>
          </cell>
          <cell r="E240" t="str">
            <v>2 dny</v>
          </cell>
          <cell r="G240" t="str">
            <v>Autem</v>
          </cell>
          <cell r="I240" t="str">
            <v>Služební cesta</v>
          </cell>
          <cell r="K240" t="str">
            <v>Sama</v>
          </cell>
          <cell r="L240" t="str">
            <v>Služební cesta</v>
          </cell>
          <cell r="M240" t="str">
            <v>Poprvé</v>
          </cell>
          <cell r="O240" t="str">
            <v>NE</v>
          </cell>
          <cell r="P240" t="str">
            <v>ANO</v>
          </cell>
          <cell r="Q240" t="str">
            <v>NE</v>
          </cell>
          <cell r="R240" t="str">
            <v>NE</v>
          </cell>
          <cell r="S240" t="str">
            <v>NE</v>
          </cell>
          <cell r="T240" t="str">
            <v>NE</v>
          </cell>
          <cell r="U240" t="str">
            <v>NE</v>
          </cell>
          <cell r="V240" t="str">
            <v>NE</v>
          </cell>
          <cell r="W240" t="str">
            <v>NE</v>
          </cell>
          <cell r="X240" t="str">
            <v>NE</v>
          </cell>
          <cell r="Z240" t="str">
            <v>NE</v>
          </cell>
          <cell r="AA240" t="str">
            <v>Nespokojen/a</v>
          </cell>
          <cell r="AB240">
            <v>0</v>
          </cell>
          <cell r="AC240">
            <v>4</v>
          </cell>
          <cell r="AD240">
            <v>5</v>
          </cell>
          <cell r="AE240">
            <v>2</v>
          </cell>
          <cell r="AF240">
            <v>0</v>
          </cell>
          <cell r="AG240">
            <v>4</v>
          </cell>
          <cell r="AH240">
            <v>3</v>
          </cell>
          <cell r="AI240">
            <v>0</v>
          </cell>
          <cell r="AJ240">
            <v>0</v>
          </cell>
          <cell r="AK240">
            <v>0</v>
          </cell>
          <cell r="AM240" t="str">
            <v>Hotel</v>
          </cell>
          <cell r="AP240" t="str">
            <v>MUŽ</v>
          </cell>
          <cell r="AQ240" t="str">
            <v>VOŠ + VŠ</v>
          </cell>
          <cell r="AR240" t="str">
            <v>35 - 49 let</v>
          </cell>
        </row>
        <row r="241">
          <cell r="B241" t="str">
            <v>Olomoucký kraj</v>
          </cell>
          <cell r="E241" t="str">
            <v>1 den</v>
          </cell>
          <cell r="G241" t="str">
            <v>Vlakem</v>
          </cell>
          <cell r="I241" t="str">
            <v>Jiné</v>
          </cell>
          <cell r="K241" t="str">
            <v>S rodinou</v>
          </cell>
          <cell r="L241" t="str">
            <v>Nákupy</v>
          </cell>
          <cell r="M241" t="str">
            <v>Podruhé</v>
          </cell>
          <cell r="O241" t="str">
            <v>ANO</v>
          </cell>
          <cell r="P241" t="str">
            <v>ANO</v>
          </cell>
          <cell r="Q241" t="str">
            <v>NE</v>
          </cell>
          <cell r="R241" t="str">
            <v>NE</v>
          </cell>
          <cell r="S241" t="str">
            <v>NE</v>
          </cell>
          <cell r="T241" t="str">
            <v>NE</v>
          </cell>
          <cell r="U241" t="str">
            <v>NE</v>
          </cell>
          <cell r="V241" t="str">
            <v>NE</v>
          </cell>
          <cell r="W241" t="str">
            <v>NE</v>
          </cell>
          <cell r="X241" t="str">
            <v>NE</v>
          </cell>
          <cell r="Z241" t="str">
            <v>ANO</v>
          </cell>
          <cell r="AA241" t="str">
            <v>Spíše spokojen/a</v>
          </cell>
          <cell r="AB241">
            <v>0</v>
          </cell>
          <cell r="AC241">
            <v>0</v>
          </cell>
          <cell r="AD241">
            <v>0</v>
          </cell>
          <cell r="AE241">
            <v>0</v>
          </cell>
          <cell r="AF241">
            <v>2</v>
          </cell>
          <cell r="AG241">
            <v>0</v>
          </cell>
          <cell r="AH241">
            <v>0</v>
          </cell>
          <cell r="AI241">
            <v>0</v>
          </cell>
          <cell r="AJ241">
            <v>0</v>
          </cell>
          <cell r="AK241">
            <v>0</v>
          </cell>
          <cell r="AM241" t="str">
            <v>Nejsem ubytován/a</v>
          </cell>
          <cell r="AP241" t="str">
            <v>ŽENA</v>
          </cell>
          <cell r="AQ241" t="str">
            <v>SŠ s maturitou</v>
          </cell>
          <cell r="AR241" t="str">
            <v>35 - 49 let</v>
          </cell>
        </row>
        <row r="242">
          <cell r="B242" t="str">
            <v>Stát</v>
          </cell>
          <cell r="D242" t="str">
            <v>Slovensko</v>
          </cell>
          <cell r="E242" t="str">
            <v>Více dnů</v>
          </cell>
          <cell r="G242" t="str">
            <v>Autem</v>
          </cell>
          <cell r="I242" t="str">
            <v>Dobrá předchozí zkušenost</v>
          </cell>
          <cell r="K242" t="str">
            <v>S partnerem</v>
          </cell>
          <cell r="L242" t="str">
            <v>Poznání</v>
          </cell>
          <cell r="M242" t="str">
            <v>Potřetí</v>
          </cell>
          <cell r="O242" t="str">
            <v>ANO</v>
          </cell>
          <cell r="P242" t="str">
            <v>ANO</v>
          </cell>
          <cell r="Q242" t="str">
            <v>NE</v>
          </cell>
          <cell r="R242" t="str">
            <v>NE</v>
          </cell>
          <cell r="S242" t="str">
            <v>NE</v>
          </cell>
          <cell r="T242" t="str">
            <v>ANO</v>
          </cell>
          <cell r="U242" t="str">
            <v>ANO</v>
          </cell>
          <cell r="V242" t="str">
            <v>NE</v>
          </cell>
          <cell r="W242" t="str">
            <v>NE</v>
          </cell>
          <cell r="X242" t="str">
            <v>NE</v>
          </cell>
          <cell r="Z242" t="str">
            <v>ANO</v>
          </cell>
          <cell r="AA242" t="str">
            <v>Velmi spokojen/a</v>
          </cell>
          <cell r="AB242">
            <v>1</v>
          </cell>
          <cell r="AC242">
            <v>2</v>
          </cell>
          <cell r="AD242">
            <v>1</v>
          </cell>
          <cell r="AE242">
            <v>3</v>
          </cell>
          <cell r="AF242">
            <v>1</v>
          </cell>
          <cell r="AG242">
            <v>2</v>
          </cell>
          <cell r="AH242">
            <v>1</v>
          </cell>
          <cell r="AI242">
            <v>2</v>
          </cell>
          <cell r="AJ242">
            <v>1</v>
          </cell>
          <cell r="AK242">
            <v>0</v>
          </cell>
          <cell r="AM242" t="str">
            <v>Penzion</v>
          </cell>
          <cell r="AP242" t="str">
            <v>MUŽ</v>
          </cell>
          <cell r="AQ242" t="str">
            <v>VOŠ + VŠ</v>
          </cell>
          <cell r="AR242" t="str">
            <v>50 - 65 let</v>
          </cell>
        </row>
        <row r="243">
          <cell r="B243" t="str">
            <v>Olomoucký kraj</v>
          </cell>
          <cell r="E243" t="str">
            <v>2 dny</v>
          </cell>
          <cell r="G243" t="str">
            <v>Vlakem</v>
          </cell>
          <cell r="I243" t="str">
            <v>Doporučení přátel, blízkých</v>
          </cell>
          <cell r="K243" t="str">
            <v>S přáteli</v>
          </cell>
          <cell r="L243" t="str">
            <v>Návštěva kulturní akce</v>
          </cell>
          <cell r="M243" t="str">
            <v>Jsem tu po několikáté</v>
          </cell>
          <cell r="O243" t="str">
            <v>ANO</v>
          </cell>
          <cell r="P243" t="str">
            <v>ANO</v>
          </cell>
          <cell r="Q243" t="str">
            <v>NE</v>
          </cell>
          <cell r="R243" t="str">
            <v>NE</v>
          </cell>
          <cell r="S243" t="str">
            <v>NE</v>
          </cell>
          <cell r="T243" t="str">
            <v>NE</v>
          </cell>
          <cell r="U243" t="str">
            <v>ANO</v>
          </cell>
          <cell r="V243" t="str">
            <v>NE</v>
          </cell>
          <cell r="W243" t="str">
            <v>NE</v>
          </cell>
          <cell r="X243" t="str">
            <v>NE</v>
          </cell>
          <cell r="Z243" t="str">
            <v>ANO</v>
          </cell>
          <cell r="AA243" t="str">
            <v>Velmi spokojen/a</v>
          </cell>
          <cell r="AB243">
            <v>1</v>
          </cell>
          <cell r="AC243">
            <v>0</v>
          </cell>
          <cell r="AD243">
            <v>0</v>
          </cell>
          <cell r="AE243">
            <v>1</v>
          </cell>
          <cell r="AF243">
            <v>2</v>
          </cell>
          <cell r="AG243">
            <v>3</v>
          </cell>
          <cell r="AH243">
            <v>4</v>
          </cell>
          <cell r="AI243">
            <v>2</v>
          </cell>
          <cell r="AJ243">
            <v>1</v>
          </cell>
          <cell r="AK243">
            <v>0</v>
          </cell>
          <cell r="AM243" t="str">
            <v>Penzion</v>
          </cell>
          <cell r="AP243" t="str">
            <v>ŽENA</v>
          </cell>
          <cell r="AQ243" t="str">
            <v>VOŠ + VŠ</v>
          </cell>
          <cell r="AR243" t="str">
            <v>50 - 65 let</v>
          </cell>
        </row>
        <row r="244">
          <cell r="B244" t="str">
            <v>Stát</v>
          </cell>
          <cell r="D244" t="str">
            <v>Slovensko</v>
          </cell>
          <cell r="E244" t="str">
            <v>Více dnů</v>
          </cell>
          <cell r="G244" t="str">
            <v>Autem</v>
          </cell>
          <cell r="I244" t="str">
            <v>Propagační materiály</v>
          </cell>
          <cell r="K244" t="str">
            <v>S partnerem</v>
          </cell>
          <cell r="L244" t="str">
            <v>Poznání</v>
          </cell>
          <cell r="M244" t="str">
            <v>Poprvé</v>
          </cell>
          <cell r="O244" t="str">
            <v>ANO</v>
          </cell>
          <cell r="P244" t="str">
            <v>ANO</v>
          </cell>
          <cell r="Q244" t="str">
            <v>NE</v>
          </cell>
          <cell r="R244" t="str">
            <v>NE</v>
          </cell>
          <cell r="S244" t="str">
            <v>NE</v>
          </cell>
          <cell r="T244" t="str">
            <v>ANO</v>
          </cell>
          <cell r="U244" t="str">
            <v>ANO</v>
          </cell>
          <cell r="V244" t="str">
            <v>NE</v>
          </cell>
          <cell r="W244" t="str">
            <v>NE</v>
          </cell>
          <cell r="X244" t="str">
            <v>NE</v>
          </cell>
          <cell r="Z244" t="str">
            <v>ANO</v>
          </cell>
          <cell r="AA244" t="str">
            <v>Velmi spokojen/a</v>
          </cell>
          <cell r="AB244">
            <v>1</v>
          </cell>
          <cell r="AC244">
            <v>3</v>
          </cell>
          <cell r="AD244">
            <v>4</v>
          </cell>
          <cell r="AE244">
            <v>2</v>
          </cell>
          <cell r="AF244">
            <v>1</v>
          </cell>
          <cell r="AG244">
            <v>2</v>
          </cell>
          <cell r="AH244">
            <v>3</v>
          </cell>
          <cell r="AI244">
            <v>2</v>
          </cell>
          <cell r="AJ244">
            <v>1</v>
          </cell>
          <cell r="AK244">
            <v>0</v>
          </cell>
          <cell r="AM244" t="str">
            <v>Penzion</v>
          </cell>
          <cell r="AP244" t="str">
            <v>ŽENA</v>
          </cell>
          <cell r="AQ244" t="str">
            <v>VOŠ + VŠ</v>
          </cell>
          <cell r="AR244" t="str">
            <v>35 - 49 let</v>
          </cell>
        </row>
        <row r="245">
          <cell r="B245" t="str">
            <v>Olomoucký kraj</v>
          </cell>
          <cell r="E245" t="str">
            <v>Více dnů</v>
          </cell>
          <cell r="G245" t="str">
            <v>Autobusem</v>
          </cell>
          <cell r="I245" t="str">
            <v>Doporučení přátel, blízkých</v>
          </cell>
          <cell r="K245" t="str">
            <v>S přáteli</v>
          </cell>
          <cell r="L245" t="str">
            <v>Poznání</v>
          </cell>
          <cell r="M245" t="str">
            <v>Poprvé</v>
          </cell>
          <cell r="O245" t="str">
            <v>ANO</v>
          </cell>
          <cell r="P245" t="str">
            <v>ANO</v>
          </cell>
          <cell r="Q245" t="str">
            <v>NE</v>
          </cell>
          <cell r="R245" t="str">
            <v>NE</v>
          </cell>
          <cell r="S245" t="str">
            <v>NE</v>
          </cell>
          <cell r="T245" t="str">
            <v>NE</v>
          </cell>
          <cell r="U245" t="str">
            <v>NE</v>
          </cell>
          <cell r="V245" t="str">
            <v>NE</v>
          </cell>
          <cell r="W245" t="str">
            <v>NE</v>
          </cell>
          <cell r="X245" t="str">
            <v>NE</v>
          </cell>
          <cell r="Z245" t="str">
            <v>ANO</v>
          </cell>
          <cell r="AA245" t="str">
            <v>Velmi spokojen/a</v>
          </cell>
          <cell r="AB245">
            <v>1</v>
          </cell>
          <cell r="AC245">
            <v>2</v>
          </cell>
          <cell r="AD245">
            <v>2</v>
          </cell>
          <cell r="AE245">
            <v>1</v>
          </cell>
          <cell r="AF245">
            <v>2</v>
          </cell>
          <cell r="AG245">
            <v>2</v>
          </cell>
          <cell r="AH245">
            <v>1</v>
          </cell>
          <cell r="AI245">
            <v>2</v>
          </cell>
          <cell r="AJ245">
            <v>1</v>
          </cell>
          <cell r="AK245">
            <v>3</v>
          </cell>
          <cell r="AM245" t="str">
            <v>U známých</v>
          </cell>
          <cell r="AP245" t="str">
            <v>ŽENA</v>
          </cell>
          <cell r="AQ245" t="str">
            <v>SŠ s maturitou</v>
          </cell>
          <cell r="AR245" t="str">
            <v>Do 25 let</v>
          </cell>
        </row>
        <row r="246">
          <cell r="B246" t="str">
            <v>Olomoucký kraj</v>
          </cell>
          <cell r="E246" t="str">
            <v>2 dny</v>
          </cell>
          <cell r="G246" t="str">
            <v>Autem</v>
          </cell>
          <cell r="I246" t="str">
            <v>Služební cesta</v>
          </cell>
          <cell r="K246" t="str">
            <v>Sama</v>
          </cell>
          <cell r="L246" t="str">
            <v>Služební cesta</v>
          </cell>
          <cell r="M246" t="str">
            <v>Jsem tu po několikáté</v>
          </cell>
          <cell r="O246" t="str">
            <v>ANO</v>
          </cell>
          <cell r="P246" t="str">
            <v>NE</v>
          </cell>
          <cell r="Q246" t="str">
            <v>NE</v>
          </cell>
          <cell r="R246" t="str">
            <v>NE</v>
          </cell>
          <cell r="S246" t="str">
            <v>NE</v>
          </cell>
          <cell r="T246" t="str">
            <v>NE</v>
          </cell>
          <cell r="U246" t="str">
            <v>NE</v>
          </cell>
          <cell r="V246" t="str">
            <v>ANO</v>
          </cell>
          <cell r="W246" t="str">
            <v>NE</v>
          </cell>
          <cell r="X246" t="str">
            <v>NE</v>
          </cell>
          <cell r="Z246" t="str">
            <v>ANO</v>
          </cell>
          <cell r="AA246" t="str">
            <v>Velmi spokojen/a</v>
          </cell>
          <cell r="AB246">
            <v>0</v>
          </cell>
          <cell r="AC246">
            <v>1</v>
          </cell>
          <cell r="AD246">
            <v>1</v>
          </cell>
          <cell r="AE246">
            <v>0</v>
          </cell>
          <cell r="AF246">
            <v>0</v>
          </cell>
          <cell r="AG246">
            <v>0</v>
          </cell>
          <cell r="AH246">
            <v>1</v>
          </cell>
          <cell r="AI246">
            <v>0</v>
          </cell>
          <cell r="AJ246">
            <v>0</v>
          </cell>
          <cell r="AK246">
            <v>0</v>
          </cell>
          <cell r="AM246" t="str">
            <v>Nejsem ubytován/a</v>
          </cell>
          <cell r="AP246" t="str">
            <v>ŽENA</v>
          </cell>
          <cell r="AQ246" t="str">
            <v>SŠ s maturitou</v>
          </cell>
          <cell r="AR246" t="str">
            <v>35 - 49 let</v>
          </cell>
        </row>
        <row r="247">
          <cell r="B247" t="str">
            <v>Jiný kraj</v>
          </cell>
          <cell r="C247" t="str">
            <v>Středočeský</v>
          </cell>
          <cell r="E247" t="str">
            <v>2 dny</v>
          </cell>
          <cell r="G247" t="str">
            <v>Zájezdovým autobusem</v>
          </cell>
          <cell r="I247" t="str">
            <v>Doporoučení na internetových diskuzích</v>
          </cell>
          <cell r="K247" t="str">
            <v>S přáteli</v>
          </cell>
          <cell r="L247" t="str">
            <v>Poznání</v>
          </cell>
          <cell r="M247" t="str">
            <v>Poprvé</v>
          </cell>
          <cell r="O247" t="str">
            <v>ANO</v>
          </cell>
          <cell r="P247" t="str">
            <v>ANO</v>
          </cell>
          <cell r="Q247" t="str">
            <v>NE</v>
          </cell>
          <cell r="R247" t="str">
            <v>NE</v>
          </cell>
          <cell r="S247" t="str">
            <v>NE</v>
          </cell>
          <cell r="T247" t="str">
            <v>NE</v>
          </cell>
          <cell r="U247" t="str">
            <v>ANO</v>
          </cell>
          <cell r="V247" t="str">
            <v>ANO</v>
          </cell>
          <cell r="W247" t="str">
            <v>NE</v>
          </cell>
          <cell r="X247" t="str">
            <v>NE</v>
          </cell>
          <cell r="Z247" t="str">
            <v>ANO</v>
          </cell>
          <cell r="AA247" t="str">
            <v>Velmi spokojen/a</v>
          </cell>
          <cell r="AB247">
            <v>1</v>
          </cell>
          <cell r="AC247">
            <v>2</v>
          </cell>
          <cell r="AD247">
            <v>1</v>
          </cell>
          <cell r="AE247">
            <v>1</v>
          </cell>
          <cell r="AF247">
            <v>1</v>
          </cell>
          <cell r="AG247">
            <v>1</v>
          </cell>
          <cell r="AH247">
            <v>1</v>
          </cell>
          <cell r="AI247">
            <v>1</v>
          </cell>
          <cell r="AJ247">
            <v>1</v>
          </cell>
          <cell r="AK247">
            <v>0</v>
          </cell>
          <cell r="AM247" t="str">
            <v>Hotel</v>
          </cell>
          <cell r="AP247" t="str">
            <v>MUŽ</v>
          </cell>
          <cell r="AQ247" t="str">
            <v>SŠ s maturitou</v>
          </cell>
          <cell r="AR247" t="str">
            <v>Do 25 let</v>
          </cell>
        </row>
        <row r="248">
          <cell r="B248" t="str">
            <v>Olomoucko</v>
          </cell>
          <cell r="E248" t="str">
            <v>Více dnů</v>
          </cell>
          <cell r="G248" t="str">
            <v>Jinak</v>
          </cell>
          <cell r="I248" t="str">
            <v>Dobrá předchozí zkušenost</v>
          </cell>
          <cell r="K248" t="str">
            <v>S rodinou</v>
          </cell>
          <cell r="L248" t="str">
            <v>Poznání</v>
          </cell>
          <cell r="M248" t="str">
            <v>Jsem tu po několikáté</v>
          </cell>
          <cell r="O248" t="str">
            <v>ANO</v>
          </cell>
          <cell r="P248" t="str">
            <v>ANO</v>
          </cell>
          <cell r="Q248" t="str">
            <v>ANO</v>
          </cell>
          <cell r="R248" t="str">
            <v>ANO</v>
          </cell>
          <cell r="S248" t="str">
            <v>ANO</v>
          </cell>
          <cell r="T248" t="str">
            <v>ANO</v>
          </cell>
          <cell r="U248" t="str">
            <v>ANO</v>
          </cell>
          <cell r="V248" t="str">
            <v>ANO</v>
          </cell>
          <cell r="W248" t="str">
            <v>ANO</v>
          </cell>
          <cell r="X248" t="str">
            <v>ANO</v>
          </cell>
          <cell r="Z248" t="str">
            <v>ANO</v>
          </cell>
          <cell r="AA248" t="str">
            <v>Velmi spokojen/a</v>
          </cell>
          <cell r="AB248">
            <v>1</v>
          </cell>
          <cell r="AC248">
            <v>1</v>
          </cell>
          <cell r="AD248">
            <v>1</v>
          </cell>
          <cell r="AE248">
            <v>1</v>
          </cell>
          <cell r="AF248">
            <v>1</v>
          </cell>
          <cell r="AG248">
            <v>1</v>
          </cell>
          <cell r="AH248">
            <v>1</v>
          </cell>
          <cell r="AI248">
            <v>1</v>
          </cell>
          <cell r="AJ248">
            <v>1</v>
          </cell>
          <cell r="AK248">
            <v>1</v>
          </cell>
          <cell r="AM248" t="str">
            <v>Jiné</v>
          </cell>
          <cell r="AP248" t="str">
            <v>ŽENA</v>
          </cell>
          <cell r="AQ248" t="str">
            <v>VYUČEN/A</v>
          </cell>
          <cell r="AR248" t="str">
            <v>50 - 65 let</v>
          </cell>
        </row>
        <row r="249">
          <cell r="B249" t="str">
            <v>Olomoucký kraj</v>
          </cell>
          <cell r="E249" t="str">
            <v>1 den</v>
          </cell>
          <cell r="G249" t="str">
            <v>Autem</v>
          </cell>
          <cell r="I249" t="str">
            <v>Doporoučení na internetových diskuzích</v>
          </cell>
          <cell r="K249" t="str">
            <v>S rodinou</v>
          </cell>
          <cell r="L249" t="str">
            <v>Návštěva přátel, příbuzných</v>
          </cell>
          <cell r="M249" t="str">
            <v>Jsem tu po několikáté</v>
          </cell>
          <cell r="O249" t="str">
            <v>ANO</v>
          </cell>
          <cell r="P249" t="str">
            <v>ANO</v>
          </cell>
          <cell r="Q249" t="str">
            <v>ANO</v>
          </cell>
          <cell r="R249" t="str">
            <v>NE</v>
          </cell>
          <cell r="S249" t="str">
            <v>NE</v>
          </cell>
          <cell r="T249" t="str">
            <v>NE</v>
          </cell>
          <cell r="U249" t="str">
            <v>ANO</v>
          </cell>
          <cell r="V249" t="str">
            <v>ANO</v>
          </cell>
          <cell r="W249" t="str">
            <v>NE</v>
          </cell>
          <cell r="X249" t="str">
            <v>ANO</v>
          </cell>
          <cell r="Z249" t="str">
            <v>ANO</v>
          </cell>
          <cell r="AA249" t="str">
            <v>Spíše spokojen/a</v>
          </cell>
          <cell r="AB249">
            <v>0</v>
          </cell>
          <cell r="AC249">
            <v>2</v>
          </cell>
          <cell r="AD249">
            <v>0</v>
          </cell>
          <cell r="AE249">
            <v>1</v>
          </cell>
          <cell r="AF249">
            <v>0</v>
          </cell>
          <cell r="AG249">
            <v>0</v>
          </cell>
          <cell r="AH249">
            <v>1</v>
          </cell>
          <cell r="AI249">
            <v>2</v>
          </cell>
          <cell r="AJ249">
            <v>1</v>
          </cell>
          <cell r="AK249">
            <v>1</v>
          </cell>
          <cell r="AM249" t="str">
            <v>U známých</v>
          </cell>
          <cell r="AP249" t="str">
            <v>ŽENA</v>
          </cell>
          <cell r="AQ249" t="str">
            <v>VOŠ + VŠ</v>
          </cell>
          <cell r="AR249" t="str">
            <v>35 - 49 let</v>
          </cell>
        </row>
        <row r="250">
          <cell r="B250" t="str">
            <v>Stát</v>
          </cell>
          <cell r="D250" t="str">
            <v>Polsko</v>
          </cell>
          <cell r="E250" t="str">
            <v>Více dnů</v>
          </cell>
          <cell r="G250" t="str">
            <v>Autem</v>
          </cell>
          <cell r="I250" t="str">
            <v>Služební cesta</v>
          </cell>
          <cell r="K250" t="str">
            <v>S kolegy</v>
          </cell>
          <cell r="L250" t="str">
            <v>Služební cesta</v>
          </cell>
          <cell r="M250" t="str">
            <v>Podruhé</v>
          </cell>
          <cell r="O250" t="str">
            <v>ANO</v>
          </cell>
          <cell r="P250" t="str">
            <v>ANO</v>
          </cell>
          <cell r="Q250" t="str">
            <v>ANO</v>
          </cell>
          <cell r="R250" t="str">
            <v>NE</v>
          </cell>
          <cell r="S250" t="str">
            <v>NE</v>
          </cell>
          <cell r="T250" t="str">
            <v>NE</v>
          </cell>
          <cell r="U250" t="str">
            <v>ANO</v>
          </cell>
          <cell r="V250" t="str">
            <v>NE</v>
          </cell>
          <cell r="W250" t="str">
            <v>NE</v>
          </cell>
          <cell r="X250" t="str">
            <v>NE</v>
          </cell>
          <cell r="Z250" t="str">
            <v>NEVÍM</v>
          </cell>
          <cell r="AA250" t="str">
            <v>Spíše spokojen/a</v>
          </cell>
          <cell r="AB250">
            <v>1</v>
          </cell>
          <cell r="AC250">
            <v>3</v>
          </cell>
          <cell r="AD250">
            <v>2</v>
          </cell>
          <cell r="AE250">
            <v>1</v>
          </cell>
          <cell r="AF250">
            <v>0</v>
          </cell>
          <cell r="AG250">
            <v>1</v>
          </cell>
          <cell r="AH250">
            <v>1</v>
          </cell>
          <cell r="AI250">
            <v>0</v>
          </cell>
          <cell r="AJ250">
            <v>1</v>
          </cell>
          <cell r="AK250">
            <v>0</v>
          </cell>
          <cell r="AM250" t="str">
            <v>Hotel</v>
          </cell>
          <cell r="AP250" t="str">
            <v>MUŽ</v>
          </cell>
          <cell r="AQ250" t="str">
            <v>VOŠ + VŠ</v>
          </cell>
          <cell r="AR250" t="str">
            <v>35 - 49 let</v>
          </cell>
        </row>
        <row r="251">
          <cell r="B251" t="str">
            <v>Stát</v>
          </cell>
          <cell r="D251" t="str">
            <v>Polsko</v>
          </cell>
          <cell r="E251" t="str">
            <v>Více dnů</v>
          </cell>
          <cell r="G251" t="str">
            <v>Autem</v>
          </cell>
          <cell r="I251" t="str">
            <v>Služební cesta</v>
          </cell>
          <cell r="K251" t="str">
            <v>S kolegy</v>
          </cell>
          <cell r="L251" t="str">
            <v>Služební cesta</v>
          </cell>
          <cell r="M251" t="str">
            <v>Poprvé</v>
          </cell>
          <cell r="O251" t="str">
            <v>ANO</v>
          </cell>
          <cell r="P251" t="str">
            <v>ANO</v>
          </cell>
          <cell r="Q251" t="str">
            <v>ANO</v>
          </cell>
          <cell r="R251" t="str">
            <v>NE</v>
          </cell>
          <cell r="S251" t="str">
            <v>NE</v>
          </cell>
          <cell r="T251" t="str">
            <v>NE</v>
          </cell>
          <cell r="U251" t="str">
            <v>ANO</v>
          </cell>
          <cell r="V251" t="str">
            <v>NE</v>
          </cell>
          <cell r="W251" t="str">
            <v>NE</v>
          </cell>
          <cell r="X251" t="str">
            <v>NE</v>
          </cell>
          <cell r="Z251" t="str">
            <v>NEVÍM</v>
          </cell>
          <cell r="AA251" t="str">
            <v>Spíše spokojen/a</v>
          </cell>
          <cell r="AB251">
            <v>1</v>
          </cell>
          <cell r="AC251">
            <v>3</v>
          </cell>
          <cell r="AD251">
            <v>2</v>
          </cell>
          <cell r="AE251">
            <v>1</v>
          </cell>
          <cell r="AF251">
            <v>0</v>
          </cell>
          <cell r="AG251">
            <v>1</v>
          </cell>
          <cell r="AH251">
            <v>1</v>
          </cell>
          <cell r="AI251">
            <v>0</v>
          </cell>
          <cell r="AJ251">
            <v>1</v>
          </cell>
          <cell r="AK251">
            <v>0</v>
          </cell>
          <cell r="AM251" t="str">
            <v>Hotel</v>
          </cell>
          <cell r="AP251" t="str">
            <v>ŽENA</v>
          </cell>
          <cell r="AQ251" t="str">
            <v>VOŠ + VŠ</v>
          </cell>
          <cell r="AR251" t="str">
            <v>35 - 49 let</v>
          </cell>
        </row>
        <row r="252">
          <cell r="B252" t="str">
            <v>Olomoucký kraj</v>
          </cell>
          <cell r="E252" t="str">
            <v>1 den</v>
          </cell>
          <cell r="G252" t="str">
            <v>Autem</v>
          </cell>
          <cell r="I252" t="str">
            <v>Doporoučení na internetových diskuzích</v>
          </cell>
          <cell r="K252" t="str">
            <v>S rodinou</v>
          </cell>
          <cell r="L252" t="str">
            <v>Návštěva přátel, příbuzných</v>
          </cell>
          <cell r="M252" t="str">
            <v>Jsem tu po několikáté</v>
          </cell>
          <cell r="O252" t="str">
            <v>ANO</v>
          </cell>
          <cell r="P252" t="str">
            <v>ANO</v>
          </cell>
          <cell r="Q252" t="str">
            <v>ANO</v>
          </cell>
          <cell r="R252" t="str">
            <v>NE</v>
          </cell>
          <cell r="S252" t="str">
            <v>NE</v>
          </cell>
          <cell r="T252" t="str">
            <v>NE</v>
          </cell>
          <cell r="U252" t="str">
            <v>ANO</v>
          </cell>
          <cell r="V252" t="str">
            <v>ANO</v>
          </cell>
          <cell r="W252" t="str">
            <v>NE</v>
          </cell>
          <cell r="X252" t="str">
            <v>ANO</v>
          </cell>
          <cell r="Z252" t="str">
            <v>ANO</v>
          </cell>
          <cell r="AA252" t="str">
            <v>Spíše spokojen/a</v>
          </cell>
          <cell r="AB252">
            <v>0</v>
          </cell>
          <cell r="AC252">
            <v>2</v>
          </cell>
          <cell r="AD252">
            <v>0</v>
          </cell>
          <cell r="AE252">
            <v>1</v>
          </cell>
          <cell r="AF252">
            <v>0</v>
          </cell>
          <cell r="AG252">
            <v>0</v>
          </cell>
          <cell r="AH252">
            <v>1</v>
          </cell>
          <cell r="AI252">
            <v>2</v>
          </cell>
          <cell r="AJ252">
            <v>1</v>
          </cell>
          <cell r="AK252">
            <v>1</v>
          </cell>
          <cell r="AM252" t="str">
            <v>U známých</v>
          </cell>
          <cell r="AP252" t="str">
            <v>MUŽ</v>
          </cell>
          <cell r="AQ252" t="str">
            <v>VOŠ + VŠ</v>
          </cell>
          <cell r="AR252" t="str">
            <v>35 - 49 let</v>
          </cell>
        </row>
        <row r="253">
          <cell r="B253" t="str">
            <v>Jiný kraj</v>
          </cell>
          <cell r="C253" t="str">
            <v>Praha</v>
          </cell>
          <cell r="E253" t="str">
            <v>1 den</v>
          </cell>
          <cell r="G253" t="str">
            <v>Autem</v>
          </cell>
          <cell r="I253" t="str">
            <v>Doporučení přátel, blízkých</v>
          </cell>
          <cell r="K253" t="str">
            <v>Sama</v>
          </cell>
          <cell r="L253" t="str">
            <v>Relaxace</v>
          </cell>
          <cell r="M253" t="str">
            <v>Potřetí</v>
          </cell>
          <cell r="O253" t="str">
            <v>ANO</v>
          </cell>
          <cell r="P253" t="str">
            <v>ANO</v>
          </cell>
          <cell r="Q253" t="str">
            <v>NE</v>
          </cell>
          <cell r="R253" t="str">
            <v>NE</v>
          </cell>
          <cell r="S253" t="str">
            <v>NE</v>
          </cell>
          <cell r="T253" t="str">
            <v>ANO</v>
          </cell>
          <cell r="U253" t="str">
            <v>ANO</v>
          </cell>
          <cell r="V253" t="str">
            <v>ANO</v>
          </cell>
          <cell r="W253" t="str">
            <v>NE</v>
          </cell>
          <cell r="X253" t="str">
            <v>NE</v>
          </cell>
          <cell r="Z253" t="str">
            <v>ANO</v>
          </cell>
          <cell r="AA253" t="str">
            <v>Velmi spokojen/a</v>
          </cell>
          <cell r="AB253">
            <v>2</v>
          </cell>
          <cell r="AC253">
            <v>1</v>
          </cell>
          <cell r="AD253">
            <v>3</v>
          </cell>
          <cell r="AE253">
            <v>1</v>
          </cell>
          <cell r="AF253">
            <v>2</v>
          </cell>
          <cell r="AG253">
            <v>3</v>
          </cell>
          <cell r="AH253">
            <v>4</v>
          </cell>
          <cell r="AI253">
            <v>1</v>
          </cell>
          <cell r="AJ253">
            <v>3</v>
          </cell>
          <cell r="AK253">
            <v>2</v>
          </cell>
          <cell r="AM253" t="str">
            <v>Penzion</v>
          </cell>
          <cell r="AP253" t="str">
            <v>MUŽ</v>
          </cell>
          <cell r="AQ253" t="str">
            <v>VOŠ + VŠ</v>
          </cell>
          <cell r="AR253" t="str">
            <v>35 - 49 let</v>
          </cell>
        </row>
        <row r="254">
          <cell r="B254" t="str">
            <v>Stát</v>
          </cell>
          <cell r="D254" t="str">
            <v>USA</v>
          </cell>
          <cell r="E254" t="str">
            <v>Více dnů</v>
          </cell>
          <cell r="G254" t="str">
            <v>Vlakem</v>
          </cell>
          <cell r="I254" t="str">
            <v>Mediální reklama</v>
          </cell>
          <cell r="K254" t="str">
            <v>S partnerem</v>
          </cell>
          <cell r="L254" t="str">
            <v>Poznání</v>
          </cell>
          <cell r="M254" t="str">
            <v>Poprvé</v>
          </cell>
          <cell r="O254" t="str">
            <v>ANO</v>
          </cell>
          <cell r="P254" t="str">
            <v>ANO</v>
          </cell>
          <cell r="Q254" t="str">
            <v>ANO</v>
          </cell>
          <cell r="R254" t="str">
            <v>NE</v>
          </cell>
          <cell r="S254" t="str">
            <v>NE</v>
          </cell>
          <cell r="T254" t="str">
            <v>NE</v>
          </cell>
          <cell r="U254" t="str">
            <v>ANO</v>
          </cell>
          <cell r="V254" t="str">
            <v>NE</v>
          </cell>
          <cell r="W254" t="str">
            <v>NE</v>
          </cell>
          <cell r="X254" t="str">
            <v>NE</v>
          </cell>
          <cell r="Z254" t="str">
            <v>ANO</v>
          </cell>
          <cell r="AA254" t="str">
            <v>Velmi spokojen/a</v>
          </cell>
          <cell r="AB254">
            <v>2</v>
          </cell>
          <cell r="AC254">
            <v>0</v>
          </cell>
          <cell r="AD254">
            <v>0</v>
          </cell>
          <cell r="AE254">
            <v>1</v>
          </cell>
          <cell r="AF254">
            <v>0</v>
          </cell>
          <cell r="AG254">
            <v>1</v>
          </cell>
          <cell r="AH254">
            <v>1</v>
          </cell>
          <cell r="AI254">
            <v>0</v>
          </cell>
          <cell r="AJ254">
            <v>1</v>
          </cell>
          <cell r="AK254">
            <v>0</v>
          </cell>
          <cell r="AM254" t="str">
            <v>U známých</v>
          </cell>
          <cell r="AP254" t="str">
            <v>ŽENA</v>
          </cell>
          <cell r="AQ254" t="str">
            <v>VOŠ + VŠ</v>
          </cell>
          <cell r="AR254" t="str">
            <v>Do 25 let</v>
          </cell>
        </row>
        <row r="255">
          <cell r="B255" t="str">
            <v>Olomoucký kraj</v>
          </cell>
          <cell r="E255" t="str">
            <v>1 den</v>
          </cell>
          <cell r="G255" t="str">
            <v>Autem</v>
          </cell>
          <cell r="I255" t="str">
            <v>Doporučení přátel, blízkých</v>
          </cell>
          <cell r="K255" t="str">
            <v>S přáteli</v>
          </cell>
          <cell r="L255" t="str">
            <v>Návštěva přátel, příbuzných</v>
          </cell>
          <cell r="M255" t="str">
            <v>Jsem tu po několikáté</v>
          </cell>
          <cell r="O255" t="str">
            <v>ANO</v>
          </cell>
          <cell r="P255" t="str">
            <v>ANO</v>
          </cell>
          <cell r="Q255" t="str">
            <v>NE</v>
          </cell>
          <cell r="R255" t="str">
            <v>NE</v>
          </cell>
          <cell r="S255" t="str">
            <v>NE</v>
          </cell>
          <cell r="T255" t="str">
            <v>NE</v>
          </cell>
          <cell r="U255" t="str">
            <v>ANO</v>
          </cell>
          <cell r="V255" t="str">
            <v>ANO</v>
          </cell>
          <cell r="W255" t="str">
            <v>NE</v>
          </cell>
          <cell r="X255" t="str">
            <v>ANO</v>
          </cell>
          <cell r="Z255" t="str">
            <v>ANO</v>
          </cell>
          <cell r="AA255" t="str">
            <v>Velmi spokojen/a</v>
          </cell>
          <cell r="AB255">
            <v>1</v>
          </cell>
          <cell r="AC255">
            <v>3</v>
          </cell>
          <cell r="AD255">
            <v>2</v>
          </cell>
          <cell r="AE255">
            <v>1</v>
          </cell>
          <cell r="AF255">
            <v>1</v>
          </cell>
          <cell r="AG255">
            <v>0</v>
          </cell>
          <cell r="AH255">
            <v>1</v>
          </cell>
          <cell r="AI255">
            <v>1</v>
          </cell>
          <cell r="AJ255">
            <v>1</v>
          </cell>
          <cell r="AK255">
            <v>0</v>
          </cell>
          <cell r="AM255" t="str">
            <v>U známých</v>
          </cell>
          <cell r="AP255" t="str">
            <v>ŽENA</v>
          </cell>
          <cell r="AQ255" t="str">
            <v>VOŠ + VŠ</v>
          </cell>
          <cell r="AR255" t="str">
            <v>26 - 34 let</v>
          </cell>
        </row>
        <row r="256">
          <cell r="B256" t="str">
            <v>Olomoucký kraj</v>
          </cell>
          <cell r="E256" t="str">
            <v>1 den</v>
          </cell>
          <cell r="G256" t="str">
            <v>Autem</v>
          </cell>
          <cell r="I256" t="str">
            <v>Dobrá předchozí zkušenost</v>
          </cell>
          <cell r="K256" t="str">
            <v>S přáteli</v>
          </cell>
          <cell r="L256" t="str">
            <v>Návštěva přátel, příbuzných</v>
          </cell>
          <cell r="M256" t="str">
            <v>Jsem tu po několikáté</v>
          </cell>
          <cell r="O256" t="str">
            <v>ANO</v>
          </cell>
          <cell r="P256" t="str">
            <v>ANO</v>
          </cell>
          <cell r="Q256" t="str">
            <v>NE</v>
          </cell>
          <cell r="R256" t="str">
            <v>NE</v>
          </cell>
          <cell r="S256" t="str">
            <v>NE</v>
          </cell>
          <cell r="T256" t="str">
            <v>NE</v>
          </cell>
          <cell r="U256" t="str">
            <v>ANO</v>
          </cell>
          <cell r="V256" t="str">
            <v>ANO</v>
          </cell>
          <cell r="W256" t="str">
            <v>NE</v>
          </cell>
          <cell r="X256" t="str">
            <v>ANO</v>
          </cell>
          <cell r="Z256" t="str">
            <v>ANO</v>
          </cell>
          <cell r="AA256" t="str">
            <v>Velmi spokojen/a</v>
          </cell>
          <cell r="AB256">
            <v>1</v>
          </cell>
          <cell r="AC256">
            <v>4</v>
          </cell>
          <cell r="AD256">
            <v>3</v>
          </cell>
          <cell r="AE256">
            <v>1</v>
          </cell>
          <cell r="AF256">
            <v>1</v>
          </cell>
          <cell r="AG256">
            <v>1</v>
          </cell>
          <cell r="AH256">
            <v>1</v>
          </cell>
          <cell r="AI256">
            <v>1</v>
          </cell>
          <cell r="AJ256">
            <v>0</v>
          </cell>
          <cell r="AK256">
            <v>1</v>
          </cell>
          <cell r="AM256" t="str">
            <v>Penzion</v>
          </cell>
          <cell r="AP256" t="str">
            <v>MUŽ</v>
          </cell>
          <cell r="AQ256" t="str">
            <v>VOŠ + VŠ</v>
          </cell>
          <cell r="AR256" t="str">
            <v>35 - 49 let</v>
          </cell>
        </row>
        <row r="257">
          <cell r="B257" t="str">
            <v>Olomoucký kraj</v>
          </cell>
          <cell r="E257" t="str">
            <v>1 den</v>
          </cell>
          <cell r="G257" t="str">
            <v>Autem</v>
          </cell>
          <cell r="I257" t="str">
            <v>Dobrá předchozí zkušenost</v>
          </cell>
          <cell r="K257" t="str">
            <v>S partnerem</v>
          </cell>
          <cell r="L257" t="str">
            <v>Poznání</v>
          </cell>
          <cell r="M257" t="str">
            <v>Podruhé</v>
          </cell>
          <cell r="O257" t="str">
            <v>ANO</v>
          </cell>
          <cell r="P257" t="str">
            <v>ANO</v>
          </cell>
          <cell r="Q257" t="str">
            <v>NE</v>
          </cell>
          <cell r="R257" t="str">
            <v>NE</v>
          </cell>
          <cell r="S257" t="str">
            <v>NE</v>
          </cell>
          <cell r="T257" t="str">
            <v>NE</v>
          </cell>
          <cell r="U257" t="str">
            <v>ANO</v>
          </cell>
          <cell r="V257" t="str">
            <v>ANO</v>
          </cell>
          <cell r="W257" t="str">
            <v>ANO</v>
          </cell>
          <cell r="X257" t="str">
            <v>ANO</v>
          </cell>
          <cell r="Z257" t="str">
            <v>ANO</v>
          </cell>
          <cell r="AA257" t="str">
            <v>Velmi spokojen/a</v>
          </cell>
          <cell r="AB257">
            <v>1</v>
          </cell>
          <cell r="AC257">
            <v>4</v>
          </cell>
          <cell r="AD257">
            <v>3</v>
          </cell>
          <cell r="AE257">
            <v>1</v>
          </cell>
          <cell r="AF257">
            <v>1</v>
          </cell>
          <cell r="AG257">
            <v>2</v>
          </cell>
          <cell r="AH257">
            <v>1</v>
          </cell>
          <cell r="AI257">
            <v>1</v>
          </cell>
          <cell r="AJ257">
            <v>1</v>
          </cell>
          <cell r="AK257">
            <v>0</v>
          </cell>
          <cell r="AM257" t="str">
            <v>Penzion</v>
          </cell>
          <cell r="AP257" t="str">
            <v>ŽENA</v>
          </cell>
          <cell r="AQ257" t="str">
            <v>VOŠ + VŠ</v>
          </cell>
          <cell r="AR257" t="str">
            <v>26 - 34 let</v>
          </cell>
        </row>
        <row r="258">
          <cell r="B258" t="str">
            <v>Stát</v>
          </cell>
          <cell r="D258" t="str">
            <v>Slovensko</v>
          </cell>
          <cell r="E258" t="str">
            <v>2 dny</v>
          </cell>
          <cell r="G258" t="str">
            <v>Autem</v>
          </cell>
          <cell r="I258" t="str">
            <v>Jiné</v>
          </cell>
          <cell r="K258" t="str">
            <v>S partnerem</v>
          </cell>
          <cell r="L258" t="str">
            <v>Návštěva přátel, příbuzných</v>
          </cell>
          <cell r="M258" t="str">
            <v>Poprvé</v>
          </cell>
          <cell r="O258" t="str">
            <v>ANO</v>
          </cell>
          <cell r="P258" t="str">
            <v>ANO</v>
          </cell>
          <cell r="Q258" t="str">
            <v>NE</v>
          </cell>
          <cell r="R258" t="str">
            <v>ANO</v>
          </cell>
          <cell r="S258" t="str">
            <v>ANO</v>
          </cell>
          <cell r="T258" t="str">
            <v>NE</v>
          </cell>
          <cell r="U258" t="str">
            <v>NE</v>
          </cell>
          <cell r="V258" t="str">
            <v>NE</v>
          </cell>
          <cell r="W258" t="str">
            <v>NE</v>
          </cell>
          <cell r="X258" t="str">
            <v>NE</v>
          </cell>
          <cell r="Z258" t="str">
            <v>ANO</v>
          </cell>
          <cell r="AA258" t="str">
            <v>Velmi spokojen/a</v>
          </cell>
          <cell r="AB258">
            <v>0</v>
          </cell>
          <cell r="AC258">
            <v>0</v>
          </cell>
          <cell r="AD258">
            <v>0</v>
          </cell>
          <cell r="AE258">
            <v>0</v>
          </cell>
          <cell r="AF258">
            <v>0</v>
          </cell>
          <cell r="AG258">
            <v>0</v>
          </cell>
          <cell r="AH258">
            <v>0</v>
          </cell>
          <cell r="AI258">
            <v>0</v>
          </cell>
          <cell r="AJ258">
            <v>0</v>
          </cell>
          <cell r="AK258">
            <v>0</v>
          </cell>
          <cell r="AM258" t="str">
            <v>U známých</v>
          </cell>
          <cell r="AP258" t="str">
            <v>ŽENA</v>
          </cell>
          <cell r="AQ258" t="str">
            <v>VOŠ + VŠ</v>
          </cell>
          <cell r="AR258" t="str">
            <v>50 - 65 let</v>
          </cell>
        </row>
        <row r="259">
          <cell r="B259" t="str">
            <v>Stát</v>
          </cell>
          <cell r="D259" t="str">
            <v>Polsko</v>
          </cell>
          <cell r="E259" t="str">
            <v>Více dnů</v>
          </cell>
          <cell r="G259" t="str">
            <v>Autem</v>
          </cell>
          <cell r="I259" t="str">
            <v>Doporučení přátel, blízkých</v>
          </cell>
          <cell r="K259" t="str">
            <v>S partnerem</v>
          </cell>
          <cell r="L259" t="str">
            <v>Poznání</v>
          </cell>
          <cell r="M259" t="str">
            <v>Podruhé</v>
          </cell>
          <cell r="O259" t="str">
            <v>ANO</v>
          </cell>
          <cell r="P259" t="str">
            <v>ANO</v>
          </cell>
          <cell r="Q259" t="str">
            <v>ANO</v>
          </cell>
          <cell r="R259" t="str">
            <v>ANO</v>
          </cell>
          <cell r="S259" t="str">
            <v>ANO</v>
          </cell>
          <cell r="T259" t="str">
            <v>NE</v>
          </cell>
          <cell r="U259" t="str">
            <v>ANO</v>
          </cell>
          <cell r="V259" t="str">
            <v>NE</v>
          </cell>
          <cell r="W259" t="str">
            <v>NE</v>
          </cell>
          <cell r="X259" t="str">
            <v>NE</v>
          </cell>
          <cell r="Z259" t="str">
            <v>ANO</v>
          </cell>
          <cell r="AA259" t="str">
            <v>Velmi spokojen/a</v>
          </cell>
          <cell r="AB259">
            <v>1</v>
          </cell>
          <cell r="AC259">
            <v>3</v>
          </cell>
          <cell r="AD259">
            <v>3</v>
          </cell>
          <cell r="AE259">
            <v>1</v>
          </cell>
          <cell r="AF259">
            <v>2</v>
          </cell>
          <cell r="AG259">
            <v>0</v>
          </cell>
          <cell r="AH259">
            <v>1</v>
          </cell>
          <cell r="AI259">
            <v>2</v>
          </cell>
          <cell r="AJ259">
            <v>1</v>
          </cell>
          <cell r="AK259">
            <v>0</v>
          </cell>
          <cell r="AM259" t="str">
            <v>U známých</v>
          </cell>
          <cell r="AP259" t="str">
            <v>ŽENA</v>
          </cell>
          <cell r="AQ259" t="str">
            <v>VOŠ + VŠ</v>
          </cell>
          <cell r="AR259" t="str">
            <v>50 - 65 let</v>
          </cell>
        </row>
        <row r="260">
          <cell r="B260" t="str">
            <v>Stát</v>
          </cell>
          <cell r="D260" t="str">
            <v>Polsko</v>
          </cell>
          <cell r="E260" t="str">
            <v>Více dnů</v>
          </cell>
          <cell r="G260" t="str">
            <v>Autem</v>
          </cell>
          <cell r="I260" t="str">
            <v>Služební cesta</v>
          </cell>
          <cell r="K260" t="str">
            <v>S kolegy</v>
          </cell>
          <cell r="L260" t="str">
            <v>Služební cesta</v>
          </cell>
          <cell r="M260" t="str">
            <v>Poprvé</v>
          </cell>
          <cell r="O260" t="str">
            <v>ANO</v>
          </cell>
          <cell r="P260" t="str">
            <v>ANO</v>
          </cell>
          <cell r="Q260" t="str">
            <v>ANO</v>
          </cell>
          <cell r="R260" t="str">
            <v>NE</v>
          </cell>
          <cell r="S260" t="str">
            <v>NE</v>
          </cell>
          <cell r="T260" t="str">
            <v>NE</v>
          </cell>
          <cell r="U260" t="str">
            <v>ANO</v>
          </cell>
          <cell r="V260" t="str">
            <v>NE</v>
          </cell>
          <cell r="W260" t="str">
            <v>NE</v>
          </cell>
          <cell r="X260" t="str">
            <v>NE</v>
          </cell>
          <cell r="Z260" t="str">
            <v>NEVÍM</v>
          </cell>
          <cell r="AA260" t="str">
            <v>Spíše spokojen/a</v>
          </cell>
          <cell r="AB260">
            <v>1</v>
          </cell>
          <cell r="AC260">
            <v>3</v>
          </cell>
          <cell r="AD260">
            <v>2</v>
          </cell>
          <cell r="AE260">
            <v>1</v>
          </cell>
          <cell r="AF260">
            <v>0</v>
          </cell>
          <cell r="AG260">
            <v>1</v>
          </cell>
          <cell r="AH260">
            <v>1</v>
          </cell>
          <cell r="AI260">
            <v>0</v>
          </cell>
          <cell r="AJ260">
            <v>1</v>
          </cell>
          <cell r="AK260">
            <v>0</v>
          </cell>
          <cell r="AM260" t="str">
            <v>Hotel</v>
          </cell>
          <cell r="AP260" t="str">
            <v>ŽENA</v>
          </cell>
          <cell r="AQ260" t="str">
            <v>VOŠ + VŠ</v>
          </cell>
          <cell r="AR260" t="str">
            <v>35 - 49 let</v>
          </cell>
        </row>
        <row r="261">
          <cell r="B261" t="str">
            <v>Odkud jste do Olomouce přijel/a?</v>
          </cell>
          <cell r="C261" t="str">
            <v>Kraj</v>
          </cell>
          <cell r="D261" t="str">
            <v>Stát</v>
          </cell>
          <cell r="E261" t="str">
            <v>Jak dlouho se v Olomouci zdržíte?</v>
          </cell>
          <cell r="G261" t="str">
            <v>Jakým dopravním prostředkem jste do Olomouce přicestoval/a?</v>
          </cell>
          <cell r="I261" t="str">
            <v>Co Vás ovlivnilo při výběru cesty právě do Olomouce?</v>
          </cell>
          <cell r="K261" t="str">
            <v>S kým jste do Olomouce přijel/a?</v>
          </cell>
          <cell r="L261" t="str">
            <v>Důvod Vaší návštěvy?</v>
          </cell>
          <cell r="M261" t="str">
            <v>V Olomouci jste:</v>
          </cell>
          <cell r="O261" t="str">
            <v>Navštívený cíl - Sloup NT</v>
          </cell>
          <cell r="P261" t="str">
            <v>Navštívěný cíl - Radnice s orlojem</v>
          </cell>
          <cell r="Q261" t="str">
            <v>Navštívený cíl - Expozice na radnici</v>
          </cell>
          <cell r="R261" t="str">
            <v>Navštívený cíl - Arcidiecézní muzeum</v>
          </cell>
          <cell r="S261" t="str">
            <v>Navštívený cíl - Arcibiskupský palác</v>
          </cell>
          <cell r="T261" t="str">
            <v>Navštívený cíl - Sbírkové skleníky</v>
          </cell>
          <cell r="U261" t="str">
            <v>Navštívený cíl - Olomoucké parky</v>
          </cell>
          <cell r="V261" t="str">
            <v>Navštívený cíl - ZOO</v>
          </cell>
          <cell r="W261" t="str">
            <v>Navštívený cíl - Muzeum Veteran Arena</v>
          </cell>
          <cell r="X261" t="str">
            <v>Navštívený cíl - Aquapark</v>
          </cell>
          <cell r="Z261" t="str">
            <v>Uvažujete, že se do Olomouce opět vrátíte?</v>
          </cell>
          <cell r="AA261" t="str">
            <v>Jak jste celkově spokojen/a s místem Vašeho výletu/pobytu?</v>
          </cell>
          <cell r="AB261" t="str">
            <v>Informační centrum</v>
          </cell>
          <cell r="AC261" t="str">
            <v>Silnice, komunikace</v>
          </cell>
          <cell r="AD261" t="str">
            <v>Parkování</v>
          </cell>
          <cell r="AE261" t="str">
            <v>Informační a orientační systém</v>
          </cell>
          <cell r="AF261" t="str">
            <v>MHD</v>
          </cell>
          <cell r="AG261" t="str">
            <v>Ubytování</v>
          </cell>
          <cell r="AH261" t="str">
            <v>Stravování</v>
          </cell>
          <cell r="AI261" t="str">
            <v>Sportovní vyžití</v>
          </cell>
          <cell r="AJ261" t="str">
            <v>Kulturní vyžití</v>
          </cell>
          <cell r="AK261" t="str">
            <v>Atrakce pro rodiny s dětmi</v>
          </cell>
          <cell r="AM261" t="str">
            <v>Kde jste ubytován/a</v>
          </cell>
          <cell r="AP261" t="str">
            <v>Pohlaví</v>
          </cell>
          <cell r="AQ261" t="str">
            <v>Vzdělání</v>
          </cell>
          <cell r="AR261" t="str">
            <v>Věk</v>
          </cell>
        </row>
        <row r="262">
          <cell r="B262" t="str">
            <v>Olomoucký kraj</v>
          </cell>
          <cell r="E262" t="str">
            <v>1 den</v>
          </cell>
          <cell r="G262" t="str">
            <v>Autem</v>
          </cell>
          <cell r="I262" t="str">
            <v>Služební cesta</v>
          </cell>
          <cell r="K262" t="str">
            <v>Sama</v>
          </cell>
          <cell r="L262" t="str">
            <v>Služební cesta</v>
          </cell>
          <cell r="M262" t="str">
            <v>Jsem tu po několikáté</v>
          </cell>
          <cell r="O262" t="str">
            <v>ANO</v>
          </cell>
          <cell r="P262" t="str">
            <v>ANO</v>
          </cell>
          <cell r="Q262" t="str">
            <v>NE</v>
          </cell>
          <cell r="R262" t="str">
            <v>NE</v>
          </cell>
          <cell r="S262" t="str">
            <v>NE</v>
          </cell>
          <cell r="T262" t="str">
            <v>NE</v>
          </cell>
          <cell r="U262" t="str">
            <v>ANO</v>
          </cell>
          <cell r="V262" t="str">
            <v>NE</v>
          </cell>
          <cell r="W262" t="str">
            <v>NE</v>
          </cell>
          <cell r="X262" t="str">
            <v>NE</v>
          </cell>
          <cell r="Z262" t="str">
            <v>ANO</v>
          </cell>
          <cell r="AA262" t="str">
            <v>Spíše spokojen/a</v>
          </cell>
          <cell r="AB262">
            <v>0</v>
          </cell>
          <cell r="AC262">
            <v>0</v>
          </cell>
          <cell r="AD262">
            <v>3</v>
          </cell>
          <cell r="AE262">
            <v>2</v>
          </cell>
          <cell r="AF262">
            <v>0</v>
          </cell>
          <cell r="AG262">
            <v>2</v>
          </cell>
          <cell r="AH262">
            <v>2</v>
          </cell>
          <cell r="AI262">
            <v>0</v>
          </cell>
          <cell r="AJ262">
            <v>0</v>
          </cell>
          <cell r="AK262">
            <v>0</v>
          </cell>
          <cell r="AM262" t="str">
            <v>Hotel</v>
          </cell>
          <cell r="AP262" t="str">
            <v>MUŽ</v>
          </cell>
          <cell r="AQ262" t="str">
            <v>VOŠ + VŠ</v>
          </cell>
          <cell r="AR262" t="str">
            <v>35 - 49 let</v>
          </cell>
        </row>
        <row r="263">
          <cell r="B263" t="str">
            <v>Olomoucký kraj</v>
          </cell>
          <cell r="E263" t="str">
            <v>Více dnů</v>
          </cell>
          <cell r="G263" t="str">
            <v>Autem</v>
          </cell>
          <cell r="I263" t="str">
            <v>Mediální reklama</v>
          </cell>
          <cell r="K263" t="str">
            <v>S přáteli</v>
          </cell>
          <cell r="L263" t="str">
            <v>Návštěva kulturní akce</v>
          </cell>
          <cell r="M263" t="str">
            <v>Poprvé</v>
          </cell>
          <cell r="O263" t="str">
            <v>ANO</v>
          </cell>
          <cell r="P263" t="str">
            <v>ANO</v>
          </cell>
          <cell r="Q263" t="str">
            <v>NE</v>
          </cell>
          <cell r="R263" t="str">
            <v>ANO</v>
          </cell>
          <cell r="S263" t="str">
            <v>ANO</v>
          </cell>
          <cell r="T263" t="str">
            <v>NE</v>
          </cell>
          <cell r="U263" t="str">
            <v>ANO</v>
          </cell>
          <cell r="V263" t="str">
            <v>NE</v>
          </cell>
          <cell r="W263" t="str">
            <v>NE</v>
          </cell>
          <cell r="X263" t="str">
            <v>NE</v>
          </cell>
          <cell r="Z263" t="str">
            <v>ANO</v>
          </cell>
          <cell r="AA263" t="str">
            <v>Velmi spokojen/a</v>
          </cell>
          <cell r="AB263">
            <v>1</v>
          </cell>
          <cell r="AC263">
            <v>3</v>
          </cell>
          <cell r="AD263">
            <v>2</v>
          </cell>
          <cell r="AE263">
            <v>1</v>
          </cell>
          <cell r="AF263">
            <v>1</v>
          </cell>
          <cell r="AG263">
            <v>2</v>
          </cell>
          <cell r="AH263">
            <v>1</v>
          </cell>
          <cell r="AI263">
            <v>1</v>
          </cell>
          <cell r="AJ263">
            <v>1</v>
          </cell>
          <cell r="AK263">
            <v>1</v>
          </cell>
          <cell r="AM263" t="str">
            <v>U známých</v>
          </cell>
          <cell r="AP263" t="str">
            <v>ŽENA</v>
          </cell>
          <cell r="AQ263" t="str">
            <v>SŠ s maturitou</v>
          </cell>
          <cell r="AR263" t="str">
            <v>Do 25 let</v>
          </cell>
        </row>
        <row r="264">
          <cell r="B264" t="str">
            <v>Jiný kraj</v>
          </cell>
          <cell r="C264" t="str">
            <v>Jihomoravský</v>
          </cell>
          <cell r="E264" t="str">
            <v>Více dnů</v>
          </cell>
          <cell r="G264" t="str">
            <v>Zájezdovým autobusem</v>
          </cell>
          <cell r="I264" t="str">
            <v>Doporučení přátel, blízkých</v>
          </cell>
          <cell r="K264" t="str">
            <v>S rodinou</v>
          </cell>
          <cell r="L264" t="str">
            <v>Poznání</v>
          </cell>
          <cell r="M264" t="str">
            <v>Jsem tu po několikáté</v>
          </cell>
          <cell r="O264" t="str">
            <v>ANO</v>
          </cell>
          <cell r="P264" t="str">
            <v>ANO</v>
          </cell>
          <cell r="Q264" t="str">
            <v>ANO</v>
          </cell>
          <cell r="R264" t="str">
            <v>NE</v>
          </cell>
          <cell r="S264" t="str">
            <v>NE</v>
          </cell>
          <cell r="T264" t="str">
            <v>ANO</v>
          </cell>
          <cell r="U264" t="str">
            <v>ANO</v>
          </cell>
          <cell r="V264" t="str">
            <v>ANO</v>
          </cell>
          <cell r="W264" t="str">
            <v>NE</v>
          </cell>
          <cell r="X264" t="str">
            <v>ANO</v>
          </cell>
          <cell r="Z264" t="str">
            <v>ANO</v>
          </cell>
          <cell r="AA264" t="str">
            <v>Velmi spokojen/a</v>
          </cell>
          <cell r="AB264">
            <v>1</v>
          </cell>
          <cell r="AC264">
            <v>1</v>
          </cell>
          <cell r="AD264">
            <v>3</v>
          </cell>
          <cell r="AE264">
            <v>2</v>
          </cell>
          <cell r="AF264">
            <v>2</v>
          </cell>
          <cell r="AG264">
            <v>0</v>
          </cell>
          <cell r="AH264">
            <v>1</v>
          </cell>
          <cell r="AI264">
            <v>1</v>
          </cell>
          <cell r="AJ264">
            <v>1</v>
          </cell>
          <cell r="AK264">
            <v>2</v>
          </cell>
          <cell r="AM264" t="str">
            <v>U známých</v>
          </cell>
          <cell r="AP264" t="str">
            <v>ŽENA</v>
          </cell>
          <cell r="AQ264" t="str">
            <v>VYUČEN/A</v>
          </cell>
          <cell r="AR264" t="str">
            <v>35 - 49 let</v>
          </cell>
        </row>
        <row r="265">
          <cell r="B265" t="str">
            <v>Jiný kraj</v>
          </cell>
          <cell r="C265" t="str">
            <v>Pardubický</v>
          </cell>
          <cell r="E265" t="str">
            <v>1 den</v>
          </cell>
          <cell r="G265" t="str">
            <v>Autem</v>
          </cell>
          <cell r="I265" t="str">
            <v>Jiné</v>
          </cell>
          <cell r="K265" t="str">
            <v>S rodinou</v>
          </cell>
          <cell r="L265" t="str">
            <v>Návštěva výstavy</v>
          </cell>
          <cell r="M265" t="str">
            <v>Jsem tu po několikáté</v>
          </cell>
          <cell r="O265" t="str">
            <v>ANO</v>
          </cell>
          <cell r="P265" t="str">
            <v>NE</v>
          </cell>
          <cell r="Q265" t="str">
            <v>NE</v>
          </cell>
          <cell r="R265" t="str">
            <v>NE</v>
          </cell>
          <cell r="S265" t="str">
            <v>NE</v>
          </cell>
          <cell r="T265" t="str">
            <v>ANO</v>
          </cell>
          <cell r="U265" t="str">
            <v>NE</v>
          </cell>
          <cell r="V265" t="str">
            <v>NE</v>
          </cell>
          <cell r="W265" t="str">
            <v>NE</v>
          </cell>
          <cell r="X265" t="str">
            <v>NE</v>
          </cell>
          <cell r="Z265" t="str">
            <v>ANO</v>
          </cell>
          <cell r="AA265" t="str">
            <v>Velmi spokojen/a</v>
          </cell>
          <cell r="AB265">
            <v>0</v>
          </cell>
          <cell r="AC265">
            <v>1</v>
          </cell>
          <cell r="AD265">
            <v>3</v>
          </cell>
          <cell r="AE265">
            <v>0</v>
          </cell>
          <cell r="AF265">
            <v>1</v>
          </cell>
          <cell r="AG265">
            <v>0</v>
          </cell>
          <cell r="AH265">
            <v>3</v>
          </cell>
          <cell r="AI265">
            <v>1</v>
          </cell>
          <cell r="AJ265">
            <v>1</v>
          </cell>
          <cell r="AK265">
            <v>2</v>
          </cell>
          <cell r="AM265" t="str">
            <v>U známých</v>
          </cell>
          <cell r="AP265" t="str">
            <v>ŽENA</v>
          </cell>
          <cell r="AQ265" t="str">
            <v>SŠ s maturitou</v>
          </cell>
          <cell r="AR265" t="str">
            <v>35 - 49 let</v>
          </cell>
        </row>
        <row r="266">
          <cell r="B266" t="str">
            <v>Jiný kraj</v>
          </cell>
          <cell r="C266" t="str">
            <v>Praha</v>
          </cell>
          <cell r="E266" t="str">
            <v>Více dnů</v>
          </cell>
          <cell r="G266" t="str">
            <v>Autem</v>
          </cell>
          <cell r="I266" t="str">
            <v>Služební cesta</v>
          </cell>
          <cell r="K266" t="str">
            <v>S kolegy</v>
          </cell>
          <cell r="L266" t="str">
            <v>Služební cesta</v>
          </cell>
          <cell r="M266" t="str">
            <v>Jsem tu po několikáté</v>
          </cell>
          <cell r="O266" t="str">
            <v>NE</v>
          </cell>
          <cell r="P266" t="str">
            <v>NE</v>
          </cell>
          <cell r="Q266" t="str">
            <v>NE</v>
          </cell>
          <cell r="R266" t="str">
            <v>NE</v>
          </cell>
          <cell r="S266" t="str">
            <v>NE</v>
          </cell>
          <cell r="T266" t="str">
            <v>NE</v>
          </cell>
          <cell r="U266" t="str">
            <v>NE</v>
          </cell>
          <cell r="V266" t="str">
            <v>NE</v>
          </cell>
          <cell r="W266" t="str">
            <v>NE</v>
          </cell>
          <cell r="X266" t="str">
            <v>ANO</v>
          </cell>
          <cell r="Z266" t="str">
            <v>ANO</v>
          </cell>
          <cell r="AA266" t="str">
            <v>Velmi spokojen/a</v>
          </cell>
          <cell r="AB266">
            <v>0</v>
          </cell>
          <cell r="AC266">
            <v>1</v>
          </cell>
          <cell r="AD266">
            <v>2</v>
          </cell>
          <cell r="AE266">
            <v>0</v>
          </cell>
          <cell r="AF266">
            <v>5</v>
          </cell>
          <cell r="AG266">
            <v>3</v>
          </cell>
          <cell r="AH266">
            <v>0</v>
          </cell>
          <cell r="AI266">
            <v>0</v>
          </cell>
          <cell r="AJ266">
            <v>0</v>
          </cell>
          <cell r="AK266">
            <v>0</v>
          </cell>
          <cell r="AM266" t="str">
            <v>Hotel</v>
          </cell>
          <cell r="AP266" t="str">
            <v>ŽENA</v>
          </cell>
          <cell r="AQ266" t="str">
            <v>VOŠ + VŠ</v>
          </cell>
          <cell r="AR266" t="str">
            <v>26 - 34 let</v>
          </cell>
        </row>
        <row r="267">
          <cell r="B267" t="str">
            <v>Olomoucko</v>
          </cell>
          <cell r="E267" t="str">
            <v>1 den</v>
          </cell>
          <cell r="G267" t="str">
            <v>Vlakem</v>
          </cell>
          <cell r="I267" t="str">
            <v>Doporučení přátel, blízkých</v>
          </cell>
          <cell r="K267" t="str">
            <v>S partnerem</v>
          </cell>
          <cell r="L267" t="str">
            <v>Poznání</v>
          </cell>
          <cell r="M267" t="str">
            <v>Poprvé</v>
          </cell>
          <cell r="O267" t="str">
            <v>ANO</v>
          </cell>
          <cell r="P267" t="str">
            <v>ANO</v>
          </cell>
          <cell r="Q267" t="str">
            <v>NE</v>
          </cell>
          <cell r="R267" t="str">
            <v>NE</v>
          </cell>
          <cell r="S267" t="str">
            <v>NE</v>
          </cell>
          <cell r="T267" t="str">
            <v>NE</v>
          </cell>
          <cell r="U267" t="str">
            <v>NE</v>
          </cell>
          <cell r="V267" t="str">
            <v>NE</v>
          </cell>
          <cell r="W267" t="str">
            <v>NE</v>
          </cell>
          <cell r="X267" t="str">
            <v>NE</v>
          </cell>
          <cell r="Z267" t="str">
            <v>NEVÍM</v>
          </cell>
          <cell r="AA267" t="str">
            <v>Spíše spokojen/a</v>
          </cell>
          <cell r="AB267">
            <v>1</v>
          </cell>
          <cell r="AC267">
            <v>0</v>
          </cell>
          <cell r="AD267">
            <v>0</v>
          </cell>
          <cell r="AE267">
            <v>1</v>
          </cell>
          <cell r="AF267">
            <v>0</v>
          </cell>
          <cell r="AG267">
            <v>0</v>
          </cell>
          <cell r="AH267">
            <v>1</v>
          </cell>
          <cell r="AI267">
            <v>0</v>
          </cell>
          <cell r="AJ267">
            <v>1</v>
          </cell>
          <cell r="AK267">
            <v>0</v>
          </cell>
          <cell r="AM267" t="str">
            <v>Nejsem ubytován/a</v>
          </cell>
          <cell r="AP267" t="str">
            <v>ŽENA</v>
          </cell>
          <cell r="AQ267" t="str">
            <v>VOŠ + VŠ</v>
          </cell>
          <cell r="AR267" t="str">
            <v>26 - 34 let</v>
          </cell>
        </row>
        <row r="268">
          <cell r="B268" t="str">
            <v>Jiný kraj</v>
          </cell>
          <cell r="C268" t="str">
            <v>Praha</v>
          </cell>
          <cell r="E268" t="str">
            <v>1 den</v>
          </cell>
          <cell r="G268" t="str">
            <v>Vlakem</v>
          </cell>
          <cell r="I268" t="str">
            <v>Doporoučení na internetových diskuzích</v>
          </cell>
          <cell r="K268" t="str">
            <v>S přáteli</v>
          </cell>
          <cell r="L268" t="str">
            <v>Poznání</v>
          </cell>
          <cell r="M268" t="str">
            <v>Poprvé</v>
          </cell>
          <cell r="O268" t="str">
            <v>ANO</v>
          </cell>
          <cell r="P268" t="str">
            <v>ANO</v>
          </cell>
          <cell r="Q268" t="str">
            <v>NE</v>
          </cell>
          <cell r="R268" t="str">
            <v>NE</v>
          </cell>
          <cell r="S268" t="str">
            <v>NE</v>
          </cell>
          <cell r="T268" t="str">
            <v>NE</v>
          </cell>
          <cell r="U268" t="str">
            <v>NE</v>
          </cell>
          <cell r="V268" t="str">
            <v>NE</v>
          </cell>
          <cell r="W268" t="str">
            <v>NE</v>
          </cell>
          <cell r="X268" t="str">
            <v>NE</v>
          </cell>
          <cell r="Z268" t="str">
            <v>ANO</v>
          </cell>
          <cell r="AA268" t="str">
            <v>Velmi spokojen/a</v>
          </cell>
          <cell r="AB268">
            <v>1</v>
          </cell>
          <cell r="AC268">
            <v>0</v>
          </cell>
          <cell r="AD268">
            <v>0</v>
          </cell>
          <cell r="AE268">
            <v>1</v>
          </cell>
          <cell r="AF268">
            <v>0</v>
          </cell>
          <cell r="AG268">
            <v>0</v>
          </cell>
          <cell r="AH268">
            <v>1</v>
          </cell>
          <cell r="AI268">
            <v>0</v>
          </cell>
          <cell r="AJ268">
            <v>1</v>
          </cell>
          <cell r="AK268">
            <v>0</v>
          </cell>
          <cell r="AM268" t="str">
            <v>Nejsem ubytován/a</v>
          </cell>
          <cell r="AP268" t="str">
            <v>ŽENA</v>
          </cell>
          <cell r="AQ268" t="str">
            <v>VOŠ + VŠ</v>
          </cell>
          <cell r="AR268" t="str">
            <v>35 - 49 let</v>
          </cell>
        </row>
        <row r="269">
          <cell r="B269" t="str">
            <v>Jiný kraj</v>
          </cell>
          <cell r="C269" t="str">
            <v>Praha</v>
          </cell>
          <cell r="E269" t="str">
            <v>1 den</v>
          </cell>
          <cell r="G269" t="str">
            <v>Autem</v>
          </cell>
          <cell r="I269" t="str">
            <v>Doporoučení na internetových diskuzích</v>
          </cell>
          <cell r="K269" t="str">
            <v>Sama</v>
          </cell>
          <cell r="L269" t="str">
            <v>Poznání</v>
          </cell>
          <cell r="M269" t="str">
            <v>Poprvé</v>
          </cell>
          <cell r="O269" t="str">
            <v>ANO</v>
          </cell>
          <cell r="P269" t="str">
            <v>ANO</v>
          </cell>
          <cell r="Q269" t="str">
            <v>NE</v>
          </cell>
          <cell r="R269" t="str">
            <v>NE</v>
          </cell>
          <cell r="S269" t="str">
            <v>NE</v>
          </cell>
          <cell r="T269" t="str">
            <v>NE</v>
          </cell>
          <cell r="U269" t="str">
            <v>NE</v>
          </cell>
          <cell r="V269" t="str">
            <v>NE</v>
          </cell>
          <cell r="W269" t="str">
            <v>NE</v>
          </cell>
          <cell r="X269" t="str">
            <v>NE</v>
          </cell>
          <cell r="Z269" t="str">
            <v>NEVÍM</v>
          </cell>
          <cell r="AA269" t="str">
            <v>Spíše spokojen/a</v>
          </cell>
          <cell r="AB269">
            <v>1</v>
          </cell>
          <cell r="AC269">
            <v>3</v>
          </cell>
          <cell r="AD269">
            <v>2</v>
          </cell>
          <cell r="AE269">
            <v>1</v>
          </cell>
          <cell r="AF269">
            <v>0</v>
          </cell>
          <cell r="AG269">
            <v>0</v>
          </cell>
          <cell r="AH269">
            <v>1</v>
          </cell>
          <cell r="AI269">
            <v>0</v>
          </cell>
          <cell r="AJ269">
            <v>1</v>
          </cell>
          <cell r="AK269">
            <v>0</v>
          </cell>
          <cell r="AM269" t="str">
            <v>Nejsem ubytován/a</v>
          </cell>
          <cell r="AP269" t="str">
            <v>ŽENA</v>
          </cell>
          <cell r="AQ269" t="str">
            <v>VOŠ + VŠ</v>
          </cell>
          <cell r="AR269" t="str">
            <v>26 - 34 let</v>
          </cell>
        </row>
        <row r="270">
          <cell r="B270" t="str">
            <v>Jiný kraj</v>
          </cell>
          <cell r="C270" t="str">
            <v>Praha</v>
          </cell>
          <cell r="E270" t="str">
            <v>1 den</v>
          </cell>
          <cell r="G270" t="str">
            <v>Vlakem</v>
          </cell>
          <cell r="I270" t="str">
            <v>Doporoučení na internetových diskuzích</v>
          </cell>
          <cell r="K270" t="str">
            <v>S přáteli</v>
          </cell>
          <cell r="L270" t="str">
            <v>Poznání</v>
          </cell>
          <cell r="M270" t="str">
            <v>Poprvé</v>
          </cell>
          <cell r="O270" t="str">
            <v>ANO</v>
          </cell>
          <cell r="P270" t="str">
            <v>ANO</v>
          </cell>
          <cell r="Q270" t="str">
            <v>NE</v>
          </cell>
          <cell r="R270" t="str">
            <v>NE</v>
          </cell>
          <cell r="S270" t="str">
            <v>NE</v>
          </cell>
          <cell r="T270" t="str">
            <v>NE</v>
          </cell>
          <cell r="U270" t="str">
            <v>NE</v>
          </cell>
          <cell r="V270" t="str">
            <v>NE</v>
          </cell>
          <cell r="W270" t="str">
            <v>NE</v>
          </cell>
          <cell r="X270" t="str">
            <v>NE</v>
          </cell>
          <cell r="Z270" t="str">
            <v>NEVÍM</v>
          </cell>
          <cell r="AA270" t="str">
            <v>Spíše spokojen/a</v>
          </cell>
          <cell r="AB270">
            <v>1</v>
          </cell>
          <cell r="AC270">
            <v>0</v>
          </cell>
          <cell r="AD270">
            <v>0</v>
          </cell>
          <cell r="AE270">
            <v>1</v>
          </cell>
          <cell r="AF270">
            <v>0</v>
          </cell>
          <cell r="AG270">
            <v>0</v>
          </cell>
          <cell r="AH270">
            <v>1</v>
          </cell>
          <cell r="AI270">
            <v>0</v>
          </cell>
          <cell r="AJ270">
            <v>1</v>
          </cell>
          <cell r="AK270">
            <v>0</v>
          </cell>
          <cell r="AM270" t="str">
            <v>Nejsem ubytován/a</v>
          </cell>
          <cell r="AP270" t="str">
            <v>MUŽ</v>
          </cell>
          <cell r="AQ270" t="str">
            <v>VOŠ + VŠ</v>
          </cell>
          <cell r="AR270" t="str">
            <v>35 - 49 let</v>
          </cell>
        </row>
        <row r="271">
          <cell r="B271" t="str">
            <v>Jiný kraj</v>
          </cell>
          <cell r="C271" t="str">
            <v>Praha</v>
          </cell>
          <cell r="E271" t="str">
            <v>1 den</v>
          </cell>
          <cell r="G271" t="str">
            <v>Vlakem</v>
          </cell>
          <cell r="I271" t="str">
            <v>Doporoučení na internetových diskuzích</v>
          </cell>
          <cell r="K271" t="str">
            <v>S přáteli</v>
          </cell>
          <cell r="L271" t="str">
            <v>Poznání</v>
          </cell>
          <cell r="M271" t="str">
            <v>Poprvé</v>
          </cell>
          <cell r="O271" t="str">
            <v>ANO</v>
          </cell>
          <cell r="P271" t="str">
            <v>ANO</v>
          </cell>
          <cell r="Q271" t="str">
            <v>NE</v>
          </cell>
          <cell r="R271" t="str">
            <v>NE</v>
          </cell>
          <cell r="S271" t="str">
            <v>NE</v>
          </cell>
          <cell r="T271" t="str">
            <v>NE</v>
          </cell>
          <cell r="U271" t="str">
            <v>NE</v>
          </cell>
          <cell r="V271" t="str">
            <v>NE</v>
          </cell>
          <cell r="W271" t="str">
            <v>NE</v>
          </cell>
          <cell r="X271" t="str">
            <v>NE</v>
          </cell>
          <cell r="Z271" t="str">
            <v>NEVÍM</v>
          </cell>
          <cell r="AA271" t="str">
            <v>Spíše spokojen/a</v>
          </cell>
          <cell r="AB271">
            <v>1</v>
          </cell>
          <cell r="AC271">
            <v>0</v>
          </cell>
          <cell r="AD271">
            <v>0</v>
          </cell>
          <cell r="AE271">
            <v>1</v>
          </cell>
          <cell r="AF271">
            <v>0</v>
          </cell>
          <cell r="AG271">
            <v>0</v>
          </cell>
          <cell r="AH271">
            <v>1</v>
          </cell>
          <cell r="AI271">
            <v>0</v>
          </cell>
          <cell r="AJ271">
            <v>1</v>
          </cell>
          <cell r="AK271">
            <v>0</v>
          </cell>
          <cell r="AM271" t="str">
            <v>Nejsem ubytován/a</v>
          </cell>
          <cell r="AP271" t="str">
            <v>MUŽ</v>
          </cell>
          <cell r="AQ271" t="str">
            <v>VOŠ + VŠ</v>
          </cell>
          <cell r="AR271" t="str">
            <v>26 - 34 let</v>
          </cell>
        </row>
        <row r="272">
          <cell r="B272" t="str">
            <v>Jiný kraj</v>
          </cell>
          <cell r="C272" t="str">
            <v>Praha</v>
          </cell>
          <cell r="E272" t="str">
            <v>1 den</v>
          </cell>
          <cell r="G272" t="str">
            <v>Vlakem</v>
          </cell>
          <cell r="I272" t="str">
            <v>Doporoučení na internetových diskuzích</v>
          </cell>
          <cell r="K272" t="str">
            <v>S přáteli</v>
          </cell>
          <cell r="L272" t="str">
            <v>Poznání</v>
          </cell>
          <cell r="M272" t="str">
            <v>Poprvé</v>
          </cell>
          <cell r="O272" t="str">
            <v>ANO</v>
          </cell>
          <cell r="P272" t="str">
            <v>ANO</v>
          </cell>
          <cell r="Q272" t="str">
            <v>NE</v>
          </cell>
          <cell r="R272" t="str">
            <v>NE</v>
          </cell>
          <cell r="S272" t="str">
            <v>NE</v>
          </cell>
          <cell r="T272" t="str">
            <v>NE</v>
          </cell>
          <cell r="U272" t="str">
            <v>NE</v>
          </cell>
          <cell r="V272" t="str">
            <v>NE</v>
          </cell>
          <cell r="W272" t="str">
            <v>NE</v>
          </cell>
          <cell r="X272" t="str">
            <v>NE</v>
          </cell>
          <cell r="Z272" t="str">
            <v>NEVÍM</v>
          </cell>
          <cell r="AA272" t="str">
            <v>Spíše spokojen/a</v>
          </cell>
          <cell r="AB272">
            <v>1</v>
          </cell>
          <cell r="AC272">
            <v>0</v>
          </cell>
          <cell r="AD272">
            <v>0</v>
          </cell>
          <cell r="AE272">
            <v>1</v>
          </cell>
          <cell r="AF272">
            <v>0</v>
          </cell>
          <cell r="AG272">
            <v>0</v>
          </cell>
          <cell r="AH272">
            <v>1</v>
          </cell>
          <cell r="AI272">
            <v>0</v>
          </cell>
          <cell r="AJ272">
            <v>1</v>
          </cell>
          <cell r="AK272">
            <v>0</v>
          </cell>
          <cell r="AM272" t="str">
            <v>Nejsem ubytován/a</v>
          </cell>
          <cell r="AP272" t="str">
            <v>ŽENA</v>
          </cell>
          <cell r="AQ272" t="str">
            <v>VOŠ + VŠ</v>
          </cell>
          <cell r="AR272" t="str">
            <v>35 - 49 let</v>
          </cell>
        </row>
        <row r="273">
          <cell r="B273" t="str">
            <v>Jiný kraj</v>
          </cell>
          <cell r="C273" t="str">
            <v>Pardubický</v>
          </cell>
          <cell r="E273" t="str">
            <v>1 den</v>
          </cell>
          <cell r="G273" t="str">
            <v>Vlakem</v>
          </cell>
          <cell r="I273" t="str">
            <v>Mediální reklama</v>
          </cell>
          <cell r="K273" t="str">
            <v>S partnerem</v>
          </cell>
          <cell r="L273" t="str">
            <v>Poznání</v>
          </cell>
          <cell r="M273" t="str">
            <v>Poprvé</v>
          </cell>
          <cell r="O273" t="str">
            <v>ANO</v>
          </cell>
          <cell r="P273" t="str">
            <v>ANO</v>
          </cell>
          <cell r="Q273" t="str">
            <v>NE</v>
          </cell>
          <cell r="R273" t="str">
            <v>NE</v>
          </cell>
          <cell r="S273" t="str">
            <v>NE</v>
          </cell>
          <cell r="T273" t="str">
            <v>NE</v>
          </cell>
          <cell r="U273" t="str">
            <v>NE</v>
          </cell>
          <cell r="V273" t="str">
            <v>NE</v>
          </cell>
          <cell r="W273" t="str">
            <v>NE</v>
          </cell>
          <cell r="X273" t="str">
            <v>NE</v>
          </cell>
          <cell r="Z273" t="str">
            <v>NEVÍM</v>
          </cell>
          <cell r="AA273" t="str">
            <v>Spíše spokojen/a</v>
          </cell>
          <cell r="AB273">
            <v>1</v>
          </cell>
          <cell r="AC273">
            <v>0</v>
          </cell>
          <cell r="AD273">
            <v>0</v>
          </cell>
          <cell r="AE273">
            <v>1</v>
          </cell>
          <cell r="AF273">
            <v>0</v>
          </cell>
          <cell r="AG273">
            <v>0</v>
          </cell>
          <cell r="AH273">
            <v>1</v>
          </cell>
          <cell r="AI273">
            <v>0</v>
          </cell>
          <cell r="AJ273">
            <v>1</v>
          </cell>
          <cell r="AK273">
            <v>0</v>
          </cell>
          <cell r="AM273" t="str">
            <v>Nejsem ubytován/a</v>
          </cell>
          <cell r="AP273" t="str">
            <v>ŽENA</v>
          </cell>
          <cell r="AQ273" t="str">
            <v>VOŠ + VŠ</v>
          </cell>
          <cell r="AR273" t="str">
            <v>35 - 49 let</v>
          </cell>
        </row>
        <row r="274">
          <cell r="B274" t="str">
            <v>Jiný kraj</v>
          </cell>
          <cell r="C274" t="str">
            <v>Pardubický</v>
          </cell>
          <cell r="E274" t="str">
            <v>1 den</v>
          </cell>
          <cell r="G274" t="str">
            <v>Vlakem</v>
          </cell>
          <cell r="I274" t="str">
            <v>Mediální reklama</v>
          </cell>
          <cell r="K274" t="str">
            <v>S partnerem</v>
          </cell>
          <cell r="L274" t="str">
            <v>Poznání</v>
          </cell>
          <cell r="M274" t="str">
            <v>Poprvé</v>
          </cell>
          <cell r="O274" t="str">
            <v>ANO</v>
          </cell>
          <cell r="P274" t="str">
            <v>NE</v>
          </cell>
          <cell r="Q274" t="str">
            <v>NE</v>
          </cell>
          <cell r="R274" t="str">
            <v>NE</v>
          </cell>
          <cell r="S274" t="str">
            <v>NE</v>
          </cell>
          <cell r="T274" t="str">
            <v>NE</v>
          </cell>
          <cell r="U274" t="str">
            <v>NE</v>
          </cell>
          <cell r="V274" t="str">
            <v>NE</v>
          </cell>
          <cell r="W274" t="str">
            <v>NE</v>
          </cell>
          <cell r="X274" t="str">
            <v>NE</v>
          </cell>
          <cell r="Z274" t="str">
            <v>NEVÍM</v>
          </cell>
          <cell r="AA274" t="str">
            <v>Spíše spokojen/a</v>
          </cell>
          <cell r="AB274">
            <v>1</v>
          </cell>
          <cell r="AC274">
            <v>0</v>
          </cell>
          <cell r="AD274">
            <v>0</v>
          </cell>
          <cell r="AE274">
            <v>1</v>
          </cell>
          <cell r="AF274">
            <v>0</v>
          </cell>
          <cell r="AG274">
            <v>0</v>
          </cell>
          <cell r="AH274">
            <v>1</v>
          </cell>
          <cell r="AI274">
            <v>0</v>
          </cell>
          <cell r="AJ274">
            <v>1</v>
          </cell>
          <cell r="AK274">
            <v>0</v>
          </cell>
          <cell r="AM274" t="str">
            <v>Nejsem ubytován/a</v>
          </cell>
          <cell r="AP274" t="str">
            <v>MUŽ</v>
          </cell>
          <cell r="AQ274" t="str">
            <v>VOŠ + VŠ</v>
          </cell>
          <cell r="AR274" t="str">
            <v>35 - 49 let</v>
          </cell>
        </row>
        <row r="275">
          <cell r="B275" t="str">
            <v>Jiný kraj</v>
          </cell>
          <cell r="C275" t="str">
            <v>Moravskoslezský</v>
          </cell>
          <cell r="E275" t="str">
            <v>1 den</v>
          </cell>
          <cell r="G275" t="str">
            <v>Vlakem</v>
          </cell>
          <cell r="I275" t="str">
            <v>Služební cesta</v>
          </cell>
          <cell r="K275" t="str">
            <v>S kolegy</v>
          </cell>
          <cell r="L275" t="str">
            <v>Služební cesta</v>
          </cell>
          <cell r="M275" t="str">
            <v>Poprvé</v>
          </cell>
          <cell r="O275" t="str">
            <v>ANO</v>
          </cell>
          <cell r="P275" t="str">
            <v>ANO</v>
          </cell>
          <cell r="Q275" t="str">
            <v>NE</v>
          </cell>
          <cell r="R275" t="str">
            <v>NE</v>
          </cell>
          <cell r="S275" t="str">
            <v>NE</v>
          </cell>
          <cell r="T275" t="str">
            <v>NE</v>
          </cell>
          <cell r="U275" t="str">
            <v>NE</v>
          </cell>
          <cell r="V275" t="str">
            <v>NE</v>
          </cell>
          <cell r="W275" t="str">
            <v>NE</v>
          </cell>
          <cell r="X275" t="str">
            <v>NE</v>
          </cell>
          <cell r="Z275" t="str">
            <v>NEVÍM</v>
          </cell>
          <cell r="AA275" t="str">
            <v>Spíše spokojen/a</v>
          </cell>
          <cell r="AB275">
            <v>1</v>
          </cell>
          <cell r="AC275">
            <v>0</v>
          </cell>
          <cell r="AD275">
            <v>0</v>
          </cell>
          <cell r="AE275">
            <v>1</v>
          </cell>
          <cell r="AF275">
            <v>0</v>
          </cell>
          <cell r="AG275">
            <v>0</v>
          </cell>
          <cell r="AH275">
            <v>1</v>
          </cell>
          <cell r="AI275">
            <v>0</v>
          </cell>
          <cell r="AJ275">
            <v>1</v>
          </cell>
          <cell r="AK275">
            <v>0</v>
          </cell>
          <cell r="AM275" t="str">
            <v>Nejsem ubytován/a</v>
          </cell>
          <cell r="AP275" t="str">
            <v>MUŽ</v>
          </cell>
          <cell r="AQ275" t="str">
            <v>VOŠ + VŠ</v>
          </cell>
          <cell r="AR275" t="str">
            <v>26 - 34 let</v>
          </cell>
        </row>
        <row r="276">
          <cell r="B276" t="str">
            <v>Olomoucký kraj</v>
          </cell>
          <cell r="E276" t="str">
            <v>1 den</v>
          </cell>
          <cell r="G276" t="str">
            <v>Autem</v>
          </cell>
          <cell r="I276" t="str">
            <v>Doporučení přátel, blízkých</v>
          </cell>
          <cell r="K276" t="str">
            <v>S přáteli</v>
          </cell>
          <cell r="L276" t="str">
            <v>Návštěva přátel, příbuzných</v>
          </cell>
          <cell r="M276" t="str">
            <v>Jsem tu po několikáté</v>
          </cell>
          <cell r="O276" t="str">
            <v>ANO</v>
          </cell>
          <cell r="P276" t="str">
            <v>ANO</v>
          </cell>
          <cell r="Q276" t="str">
            <v>NE</v>
          </cell>
          <cell r="R276" t="str">
            <v>NE</v>
          </cell>
          <cell r="S276" t="str">
            <v>NE</v>
          </cell>
          <cell r="T276" t="str">
            <v>NE</v>
          </cell>
          <cell r="U276" t="str">
            <v>ANO</v>
          </cell>
          <cell r="V276" t="str">
            <v>ANO</v>
          </cell>
          <cell r="W276" t="str">
            <v>NE</v>
          </cell>
          <cell r="X276" t="str">
            <v>ANO</v>
          </cell>
          <cell r="Z276" t="str">
            <v>ANO</v>
          </cell>
          <cell r="AA276" t="str">
            <v>Velmi spokojen/a</v>
          </cell>
          <cell r="AB276">
            <v>1</v>
          </cell>
          <cell r="AC276">
            <v>3</v>
          </cell>
          <cell r="AD276">
            <v>2</v>
          </cell>
          <cell r="AE276">
            <v>1</v>
          </cell>
          <cell r="AF276">
            <v>1</v>
          </cell>
          <cell r="AG276">
            <v>0</v>
          </cell>
          <cell r="AH276">
            <v>1</v>
          </cell>
          <cell r="AI276">
            <v>1</v>
          </cell>
          <cell r="AJ276">
            <v>1</v>
          </cell>
          <cell r="AK276">
            <v>0</v>
          </cell>
          <cell r="AM276" t="str">
            <v>U známých</v>
          </cell>
          <cell r="AP276" t="str">
            <v>MUŽ</v>
          </cell>
          <cell r="AQ276" t="str">
            <v>VOŠ + VŠ</v>
          </cell>
          <cell r="AR276" t="str">
            <v>26 - 34 let</v>
          </cell>
        </row>
        <row r="277">
          <cell r="B277" t="str">
            <v>Olomoucko</v>
          </cell>
          <cell r="E277" t="str">
            <v>Více dnů</v>
          </cell>
          <cell r="G277" t="str">
            <v>Autem</v>
          </cell>
          <cell r="I277" t="str">
            <v>Doporučení přátel, blízkých</v>
          </cell>
          <cell r="K277" t="str">
            <v>S přáteli</v>
          </cell>
          <cell r="L277" t="str">
            <v>Poznání</v>
          </cell>
          <cell r="M277" t="str">
            <v>Poprvé</v>
          </cell>
          <cell r="O277" t="str">
            <v>ANO</v>
          </cell>
          <cell r="P277" t="str">
            <v>ANO</v>
          </cell>
          <cell r="Q277" t="str">
            <v>NE</v>
          </cell>
          <cell r="R277" t="str">
            <v>NE</v>
          </cell>
          <cell r="S277" t="str">
            <v>NE</v>
          </cell>
          <cell r="T277" t="str">
            <v>NE</v>
          </cell>
          <cell r="U277" t="str">
            <v>NE</v>
          </cell>
          <cell r="V277" t="str">
            <v>NE</v>
          </cell>
          <cell r="W277" t="str">
            <v>NE</v>
          </cell>
          <cell r="X277" t="str">
            <v>NE</v>
          </cell>
          <cell r="Z277" t="str">
            <v>NEVÍM</v>
          </cell>
          <cell r="AA277" t="str">
            <v>Spíše spokojen/a</v>
          </cell>
          <cell r="AB277">
            <v>1</v>
          </cell>
          <cell r="AC277">
            <v>3</v>
          </cell>
          <cell r="AD277">
            <v>2</v>
          </cell>
          <cell r="AE277">
            <v>1</v>
          </cell>
          <cell r="AF277">
            <v>0</v>
          </cell>
          <cell r="AG277">
            <v>0</v>
          </cell>
          <cell r="AH277">
            <v>1</v>
          </cell>
          <cell r="AI277">
            <v>0</v>
          </cell>
          <cell r="AJ277">
            <v>1</v>
          </cell>
          <cell r="AK277">
            <v>0</v>
          </cell>
          <cell r="AM277" t="str">
            <v>Penzion</v>
          </cell>
          <cell r="AP277" t="str">
            <v>ŽENA</v>
          </cell>
          <cell r="AQ277" t="str">
            <v>SŠ s maturitou</v>
          </cell>
          <cell r="AR277" t="str">
            <v>26 - 34 let</v>
          </cell>
        </row>
        <row r="278">
          <cell r="B278" t="str">
            <v>Olomoucký kraj</v>
          </cell>
          <cell r="E278" t="str">
            <v>Více dnů</v>
          </cell>
          <cell r="G278" t="str">
            <v>Autem</v>
          </cell>
          <cell r="I278" t="str">
            <v>Dobrá předchozí zkušenost</v>
          </cell>
          <cell r="K278" t="str">
            <v>S rodinou</v>
          </cell>
          <cell r="L278" t="str">
            <v>Relaxace</v>
          </cell>
          <cell r="M278" t="str">
            <v>Podruhé</v>
          </cell>
          <cell r="O278" t="str">
            <v>ANO</v>
          </cell>
          <cell r="P278" t="str">
            <v>ANO</v>
          </cell>
          <cell r="Q278" t="str">
            <v>NE</v>
          </cell>
          <cell r="R278" t="str">
            <v>NE</v>
          </cell>
          <cell r="S278" t="str">
            <v>NE</v>
          </cell>
          <cell r="T278" t="str">
            <v>NE</v>
          </cell>
          <cell r="U278" t="str">
            <v>ANO</v>
          </cell>
          <cell r="V278" t="str">
            <v>ANO</v>
          </cell>
          <cell r="W278" t="str">
            <v>NE</v>
          </cell>
          <cell r="X278" t="str">
            <v>NE</v>
          </cell>
          <cell r="Z278" t="str">
            <v>ANO</v>
          </cell>
          <cell r="AA278" t="str">
            <v>Velmi spokojen/a</v>
          </cell>
          <cell r="AB278">
            <v>1</v>
          </cell>
          <cell r="AC278">
            <v>2</v>
          </cell>
          <cell r="AD278">
            <v>1</v>
          </cell>
          <cell r="AE278">
            <v>1</v>
          </cell>
          <cell r="AF278">
            <v>0</v>
          </cell>
          <cell r="AG278">
            <v>0</v>
          </cell>
          <cell r="AH278">
            <v>1</v>
          </cell>
          <cell r="AI278">
            <v>1</v>
          </cell>
          <cell r="AJ278">
            <v>1</v>
          </cell>
          <cell r="AK278">
            <v>0</v>
          </cell>
          <cell r="AM278" t="str">
            <v>U známých</v>
          </cell>
          <cell r="AP278" t="str">
            <v>MUŽ</v>
          </cell>
          <cell r="AQ278" t="str">
            <v>VOŠ + VŠ</v>
          </cell>
          <cell r="AR278" t="str">
            <v>35 - 49 let</v>
          </cell>
        </row>
        <row r="279">
          <cell r="B279" t="str">
            <v>Olomoucko</v>
          </cell>
          <cell r="E279" t="str">
            <v>1 den</v>
          </cell>
          <cell r="G279" t="str">
            <v>Autem</v>
          </cell>
          <cell r="I279" t="str">
            <v>Doporoučení na internetových diskuzích</v>
          </cell>
          <cell r="K279" t="str">
            <v>S rodinou</v>
          </cell>
          <cell r="L279" t="str">
            <v>Poznání</v>
          </cell>
          <cell r="M279" t="str">
            <v>Poprvé</v>
          </cell>
          <cell r="O279" t="str">
            <v>ANO</v>
          </cell>
          <cell r="P279" t="str">
            <v>ANO</v>
          </cell>
          <cell r="Q279" t="str">
            <v>NE</v>
          </cell>
          <cell r="R279" t="str">
            <v>ANO</v>
          </cell>
          <cell r="S279" t="str">
            <v>NE</v>
          </cell>
          <cell r="T279" t="str">
            <v>NE</v>
          </cell>
          <cell r="U279" t="str">
            <v>ANO</v>
          </cell>
          <cell r="V279" t="str">
            <v>NE</v>
          </cell>
          <cell r="W279" t="str">
            <v>NE</v>
          </cell>
          <cell r="X279" t="str">
            <v>NE</v>
          </cell>
          <cell r="Z279" t="str">
            <v>ANO</v>
          </cell>
          <cell r="AA279" t="str">
            <v>Velmi spokojen/a</v>
          </cell>
          <cell r="AB279">
            <v>1</v>
          </cell>
          <cell r="AC279">
            <v>3</v>
          </cell>
          <cell r="AD279">
            <v>2</v>
          </cell>
          <cell r="AE279">
            <v>1</v>
          </cell>
          <cell r="AF279">
            <v>0</v>
          </cell>
          <cell r="AG279">
            <v>0</v>
          </cell>
          <cell r="AH279">
            <v>1</v>
          </cell>
          <cell r="AI279">
            <v>0</v>
          </cell>
          <cell r="AJ279">
            <v>1</v>
          </cell>
          <cell r="AK279">
            <v>1</v>
          </cell>
          <cell r="AM279" t="str">
            <v>Nejsem ubytován/a</v>
          </cell>
          <cell r="AP279" t="str">
            <v>ŽENA</v>
          </cell>
          <cell r="AQ279" t="str">
            <v>VOŠ + VŠ</v>
          </cell>
          <cell r="AR279" t="str">
            <v>35 - 49 let</v>
          </cell>
        </row>
        <row r="280">
          <cell r="B280" t="str">
            <v>Olomoucký kraj</v>
          </cell>
          <cell r="E280" t="str">
            <v>Více dnů</v>
          </cell>
          <cell r="G280" t="str">
            <v>Zájezdovým autobusem</v>
          </cell>
          <cell r="I280" t="str">
            <v>Nabídka katalogu CK</v>
          </cell>
          <cell r="K280" t="str">
            <v>S přáteli</v>
          </cell>
          <cell r="L280" t="str">
            <v>Poznání</v>
          </cell>
          <cell r="M280" t="str">
            <v>Poprvé</v>
          </cell>
          <cell r="O280" t="str">
            <v>ANO</v>
          </cell>
          <cell r="P280" t="str">
            <v>ANO</v>
          </cell>
          <cell r="Q280" t="str">
            <v>NE</v>
          </cell>
          <cell r="R280" t="str">
            <v>NE</v>
          </cell>
          <cell r="S280" t="str">
            <v>NE</v>
          </cell>
          <cell r="T280" t="str">
            <v>NE</v>
          </cell>
          <cell r="U280" t="str">
            <v>NE</v>
          </cell>
          <cell r="V280" t="str">
            <v>NE</v>
          </cell>
          <cell r="W280" t="str">
            <v>NE</v>
          </cell>
          <cell r="X280" t="str">
            <v>NE</v>
          </cell>
          <cell r="Z280" t="str">
            <v>NEVÍM</v>
          </cell>
          <cell r="AA280" t="str">
            <v>Spíše spokojen/a</v>
          </cell>
          <cell r="AB280">
            <v>1</v>
          </cell>
          <cell r="AC280">
            <v>3</v>
          </cell>
          <cell r="AD280">
            <v>0</v>
          </cell>
          <cell r="AE280">
            <v>1</v>
          </cell>
          <cell r="AF280">
            <v>0</v>
          </cell>
          <cell r="AG280">
            <v>0</v>
          </cell>
          <cell r="AH280">
            <v>1</v>
          </cell>
          <cell r="AI280">
            <v>0</v>
          </cell>
          <cell r="AJ280">
            <v>1</v>
          </cell>
          <cell r="AK280">
            <v>0</v>
          </cell>
          <cell r="AM280" t="str">
            <v>Penzion</v>
          </cell>
          <cell r="AP280" t="str">
            <v>ŽENA</v>
          </cell>
          <cell r="AQ280" t="str">
            <v>VOŠ + VŠ</v>
          </cell>
          <cell r="AR280" t="str">
            <v>50 - 65 let</v>
          </cell>
        </row>
        <row r="281">
          <cell r="B281" t="str">
            <v>Olomoucký kraj</v>
          </cell>
          <cell r="E281" t="str">
            <v>Více dnů</v>
          </cell>
          <cell r="G281" t="str">
            <v>Zájezdovým autobusem</v>
          </cell>
          <cell r="I281" t="str">
            <v>Nabídka katalogu CK</v>
          </cell>
          <cell r="K281" t="str">
            <v>S přáteli</v>
          </cell>
          <cell r="L281" t="str">
            <v>Poznání</v>
          </cell>
          <cell r="M281" t="str">
            <v>Poprvé</v>
          </cell>
          <cell r="O281" t="str">
            <v>ANO</v>
          </cell>
          <cell r="P281" t="str">
            <v>ANO</v>
          </cell>
          <cell r="Q281" t="str">
            <v>NE</v>
          </cell>
          <cell r="R281" t="str">
            <v>NE</v>
          </cell>
          <cell r="S281" t="str">
            <v>NE</v>
          </cell>
          <cell r="T281" t="str">
            <v>NE</v>
          </cell>
          <cell r="U281" t="str">
            <v>ANO</v>
          </cell>
          <cell r="V281" t="str">
            <v>NE</v>
          </cell>
          <cell r="W281" t="str">
            <v>NE</v>
          </cell>
          <cell r="X281" t="str">
            <v>NE</v>
          </cell>
          <cell r="Z281" t="str">
            <v>ANO</v>
          </cell>
          <cell r="AA281" t="str">
            <v>Velmi spokojen/a</v>
          </cell>
          <cell r="AB281">
            <v>1</v>
          </cell>
          <cell r="AC281">
            <v>3</v>
          </cell>
          <cell r="AD281">
            <v>0</v>
          </cell>
          <cell r="AE281">
            <v>0</v>
          </cell>
          <cell r="AF281">
            <v>0</v>
          </cell>
          <cell r="AG281">
            <v>0</v>
          </cell>
          <cell r="AH281">
            <v>1</v>
          </cell>
          <cell r="AI281">
            <v>0</v>
          </cell>
          <cell r="AJ281">
            <v>1</v>
          </cell>
          <cell r="AK281">
            <v>0</v>
          </cell>
          <cell r="AM281" t="str">
            <v>Penzion</v>
          </cell>
          <cell r="AP281" t="str">
            <v>ŽENA</v>
          </cell>
          <cell r="AQ281" t="str">
            <v>VOŠ + VŠ</v>
          </cell>
          <cell r="AR281" t="str">
            <v>50 - 65 let</v>
          </cell>
        </row>
        <row r="282">
          <cell r="B282" t="str">
            <v>Olomoucký kraj</v>
          </cell>
          <cell r="E282" t="str">
            <v>Více dnů</v>
          </cell>
          <cell r="G282" t="str">
            <v>Autem</v>
          </cell>
          <cell r="I282" t="str">
            <v>Dobrá předchozí zkušenost</v>
          </cell>
          <cell r="K282" t="str">
            <v>S rodinou</v>
          </cell>
          <cell r="L282" t="str">
            <v>Relaxace</v>
          </cell>
          <cell r="M282" t="str">
            <v>Podruhé</v>
          </cell>
          <cell r="O282" t="str">
            <v>ANO</v>
          </cell>
          <cell r="P282" t="str">
            <v>ANO</v>
          </cell>
          <cell r="Q282" t="str">
            <v>NE</v>
          </cell>
          <cell r="R282" t="str">
            <v>NE</v>
          </cell>
          <cell r="S282" t="str">
            <v>NE</v>
          </cell>
          <cell r="T282" t="str">
            <v>NE</v>
          </cell>
          <cell r="U282" t="str">
            <v>ANO</v>
          </cell>
          <cell r="V282" t="str">
            <v>ANO</v>
          </cell>
          <cell r="W282" t="str">
            <v>NE</v>
          </cell>
          <cell r="X282" t="str">
            <v>NE</v>
          </cell>
          <cell r="Z282" t="str">
            <v>ANO</v>
          </cell>
          <cell r="AA282" t="str">
            <v>Velmi spokojen/a</v>
          </cell>
          <cell r="AB282">
            <v>1</v>
          </cell>
          <cell r="AC282">
            <v>2</v>
          </cell>
          <cell r="AD282">
            <v>1</v>
          </cell>
          <cell r="AE282">
            <v>1</v>
          </cell>
          <cell r="AF282">
            <v>0</v>
          </cell>
          <cell r="AG282">
            <v>0</v>
          </cell>
          <cell r="AH282">
            <v>1</v>
          </cell>
          <cell r="AI282">
            <v>1</v>
          </cell>
          <cell r="AJ282">
            <v>1</v>
          </cell>
          <cell r="AK282">
            <v>1</v>
          </cell>
          <cell r="AM282" t="str">
            <v>V soukromí</v>
          </cell>
          <cell r="AP282" t="str">
            <v>MUŽ</v>
          </cell>
          <cell r="AQ282" t="str">
            <v>VOŠ + VŠ</v>
          </cell>
          <cell r="AR282" t="str">
            <v>35 - 49 let</v>
          </cell>
        </row>
        <row r="283">
          <cell r="B283" t="str">
            <v>Olomoucký kraj</v>
          </cell>
          <cell r="E283" t="str">
            <v>Více dnů</v>
          </cell>
          <cell r="G283" t="str">
            <v>Zájezdovým autobusem</v>
          </cell>
          <cell r="I283" t="str">
            <v>Nabídka katalogu CK</v>
          </cell>
          <cell r="K283" t="str">
            <v>S přáteli</v>
          </cell>
          <cell r="L283" t="str">
            <v>Poznání</v>
          </cell>
          <cell r="M283" t="str">
            <v>Poprvé</v>
          </cell>
          <cell r="O283" t="str">
            <v>ANO</v>
          </cell>
          <cell r="P283" t="str">
            <v>ANO</v>
          </cell>
          <cell r="Q283" t="str">
            <v>NE</v>
          </cell>
          <cell r="R283" t="str">
            <v>NE</v>
          </cell>
          <cell r="S283" t="str">
            <v>NE</v>
          </cell>
          <cell r="T283" t="str">
            <v>NE</v>
          </cell>
          <cell r="U283" t="str">
            <v>ANO</v>
          </cell>
          <cell r="V283" t="str">
            <v>NE</v>
          </cell>
          <cell r="W283" t="str">
            <v>NE</v>
          </cell>
          <cell r="X283" t="str">
            <v>NE</v>
          </cell>
          <cell r="Z283" t="str">
            <v>NEVÍM</v>
          </cell>
          <cell r="AA283" t="str">
            <v>Spíše spokojen/a</v>
          </cell>
          <cell r="AB283">
            <v>1</v>
          </cell>
          <cell r="AC283">
            <v>3</v>
          </cell>
          <cell r="AD283">
            <v>0</v>
          </cell>
          <cell r="AE283">
            <v>1</v>
          </cell>
          <cell r="AF283">
            <v>0</v>
          </cell>
          <cell r="AG283">
            <v>0</v>
          </cell>
          <cell r="AH283">
            <v>1</v>
          </cell>
          <cell r="AI283">
            <v>0</v>
          </cell>
          <cell r="AJ283">
            <v>1</v>
          </cell>
          <cell r="AK283">
            <v>0</v>
          </cell>
          <cell r="AM283" t="str">
            <v>Penzion</v>
          </cell>
          <cell r="AP283" t="str">
            <v>ŽENA</v>
          </cell>
          <cell r="AQ283" t="str">
            <v>VOŠ + VŠ</v>
          </cell>
          <cell r="AR283" t="str">
            <v>65 let a více</v>
          </cell>
        </row>
        <row r="284">
          <cell r="B284" t="str">
            <v>Olomoucký kraj</v>
          </cell>
          <cell r="E284" t="str">
            <v>Více dnů</v>
          </cell>
          <cell r="G284" t="str">
            <v>Zájezdovým autobusem</v>
          </cell>
          <cell r="I284" t="str">
            <v>Nabídka katalogu CK</v>
          </cell>
          <cell r="K284" t="str">
            <v>S přáteli</v>
          </cell>
          <cell r="L284" t="str">
            <v>Poznání</v>
          </cell>
          <cell r="M284" t="str">
            <v>Poprvé</v>
          </cell>
          <cell r="O284" t="str">
            <v>ANO</v>
          </cell>
          <cell r="P284" t="str">
            <v>ANO</v>
          </cell>
          <cell r="Q284" t="str">
            <v>NE</v>
          </cell>
          <cell r="R284" t="str">
            <v>NE</v>
          </cell>
          <cell r="S284" t="str">
            <v>NE</v>
          </cell>
          <cell r="T284" t="str">
            <v>NE</v>
          </cell>
          <cell r="U284" t="str">
            <v>ANO</v>
          </cell>
          <cell r="V284" t="str">
            <v>NE</v>
          </cell>
          <cell r="W284" t="str">
            <v>NE</v>
          </cell>
          <cell r="X284" t="str">
            <v>NE</v>
          </cell>
          <cell r="Z284" t="str">
            <v>NEVÍM</v>
          </cell>
          <cell r="AA284" t="str">
            <v>Spíše spokojen/a</v>
          </cell>
          <cell r="AB284">
            <v>1</v>
          </cell>
          <cell r="AC284">
            <v>3</v>
          </cell>
          <cell r="AD284">
            <v>0</v>
          </cell>
          <cell r="AE284">
            <v>1</v>
          </cell>
          <cell r="AF284">
            <v>0</v>
          </cell>
          <cell r="AG284">
            <v>0</v>
          </cell>
          <cell r="AH284">
            <v>1</v>
          </cell>
          <cell r="AI284">
            <v>0</v>
          </cell>
          <cell r="AJ284">
            <v>1</v>
          </cell>
          <cell r="AK284">
            <v>0</v>
          </cell>
          <cell r="AM284" t="str">
            <v>Penzion</v>
          </cell>
          <cell r="AP284" t="str">
            <v>MUŽ</v>
          </cell>
          <cell r="AQ284" t="str">
            <v>VOŠ + VŠ</v>
          </cell>
          <cell r="AR284" t="str">
            <v>65 let a více</v>
          </cell>
        </row>
        <row r="285">
          <cell r="B285" t="str">
            <v>Olomoucký kraj</v>
          </cell>
          <cell r="E285" t="str">
            <v>Více dnů</v>
          </cell>
          <cell r="G285" t="str">
            <v>Zájezdovým autobusem</v>
          </cell>
          <cell r="I285" t="str">
            <v>Nabídka katalogu CK</v>
          </cell>
          <cell r="K285" t="str">
            <v>S přáteli</v>
          </cell>
          <cell r="L285" t="str">
            <v>Poznání</v>
          </cell>
          <cell r="M285" t="str">
            <v>Poprvé</v>
          </cell>
          <cell r="O285" t="str">
            <v>ANO</v>
          </cell>
          <cell r="P285" t="str">
            <v>ANO</v>
          </cell>
          <cell r="Q285" t="str">
            <v>NE</v>
          </cell>
          <cell r="R285" t="str">
            <v>NE</v>
          </cell>
          <cell r="S285" t="str">
            <v>NE</v>
          </cell>
          <cell r="T285" t="str">
            <v>NE</v>
          </cell>
          <cell r="U285" t="str">
            <v>ANO</v>
          </cell>
          <cell r="V285" t="str">
            <v>NE</v>
          </cell>
          <cell r="W285" t="str">
            <v>NE</v>
          </cell>
          <cell r="X285" t="str">
            <v>NE</v>
          </cell>
          <cell r="Z285" t="str">
            <v>NEVÍM</v>
          </cell>
          <cell r="AA285" t="str">
            <v>Spíše spokojen/a</v>
          </cell>
          <cell r="AB285">
            <v>1</v>
          </cell>
          <cell r="AC285">
            <v>4</v>
          </cell>
          <cell r="AD285">
            <v>0</v>
          </cell>
          <cell r="AE285">
            <v>1</v>
          </cell>
          <cell r="AF285">
            <v>0</v>
          </cell>
          <cell r="AG285">
            <v>0</v>
          </cell>
          <cell r="AH285">
            <v>1</v>
          </cell>
          <cell r="AI285">
            <v>0</v>
          </cell>
          <cell r="AJ285">
            <v>1</v>
          </cell>
          <cell r="AK285">
            <v>0</v>
          </cell>
          <cell r="AM285" t="str">
            <v>Penzion</v>
          </cell>
          <cell r="AP285" t="str">
            <v>ŽENA</v>
          </cell>
          <cell r="AQ285" t="str">
            <v>VOŠ + VŠ</v>
          </cell>
          <cell r="AR285" t="str">
            <v>50 - 65 let</v>
          </cell>
        </row>
        <row r="286">
          <cell r="B286" t="str">
            <v>Jiný kraj</v>
          </cell>
          <cell r="C286" t="str">
            <v>Zlínský</v>
          </cell>
          <cell r="E286" t="str">
            <v>1 den</v>
          </cell>
          <cell r="G286" t="str">
            <v>Vlakem</v>
          </cell>
          <cell r="I286" t="str">
            <v>Dobrá předchozí zkušenost</v>
          </cell>
          <cell r="K286" t="str">
            <v>S rodinou</v>
          </cell>
          <cell r="L286" t="str">
            <v>Relaxace</v>
          </cell>
          <cell r="M286" t="str">
            <v>Podruhé</v>
          </cell>
          <cell r="O286" t="str">
            <v>ANO</v>
          </cell>
          <cell r="P286" t="str">
            <v>ANO</v>
          </cell>
          <cell r="Q286" t="str">
            <v>NE</v>
          </cell>
          <cell r="R286" t="str">
            <v>NE</v>
          </cell>
          <cell r="S286" t="str">
            <v>NE</v>
          </cell>
          <cell r="T286" t="str">
            <v>NE</v>
          </cell>
          <cell r="U286" t="str">
            <v>ANO</v>
          </cell>
          <cell r="V286" t="str">
            <v>NE</v>
          </cell>
          <cell r="W286" t="str">
            <v>NE</v>
          </cell>
          <cell r="X286" t="str">
            <v>ANO</v>
          </cell>
          <cell r="Z286" t="str">
            <v>ANO</v>
          </cell>
          <cell r="AA286" t="str">
            <v>Velmi spokojen/a</v>
          </cell>
          <cell r="AB286">
            <v>1</v>
          </cell>
          <cell r="AC286">
            <v>0</v>
          </cell>
          <cell r="AD286">
            <v>0</v>
          </cell>
          <cell r="AE286">
            <v>1</v>
          </cell>
          <cell r="AF286">
            <v>1</v>
          </cell>
          <cell r="AG286">
            <v>1</v>
          </cell>
          <cell r="AH286">
            <v>1</v>
          </cell>
          <cell r="AI286">
            <v>1</v>
          </cell>
          <cell r="AJ286">
            <v>1</v>
          </cell>
          <cell r="AK286">
            <v>1</v>
          </cell>
          <cell r="AM286" t="str">
            <v>Nejsem ubytován/a</v>
          </cell>
          <cell r="AP286" t="str">
            <v>ŽENA</v>
          </cell>
          <cell r="AQ286" t="str">
            <v>VOŠ + VŠ</v>
          </cell>
          <cell r="AR286" t="str">
            <v>35 - 49 let</v>
          </cell>
        </row>
        <row r="287">
          <cell r="B287" t="str">
            <v>Jiný kraj</v>
          </cell>
          <cell r="C287" t="str">
            <v>Moravskoslezský</v>
          </cell>
          <cell r="E287" t="str">
            <v>1 den</v>
          </cell>
          <cell r="G287" t="str">
            <v>Vlakem</v>
          </cell>
          <cell r="I287" t="str">
            <v>Služební cesta</v>
          </cell>
          <cell r="K287" t="str">
            <v>S kolegy</v>
          </cell>
          <cell r="L287" t="str">
            <v>Služební cesta</v>
          </cell>
          <cell r="M287" t="str">
            <v>Poprvé</v>
          </cell>
          <cell r="O287" t="str">
            <v>ANO</v>
          </cell>
          <cell r="P287" t="str">
            <v>ANO</v>
          </cell>
          <cell r="Q287" t="str">
            <v>NE</v>
          </cell>
          <cell r="R287" t="str">
            <v>NE</v>
          </cell>
          <cell r="S287" t="str">
            <v>NE</v>
          </cell>
          <cell r="T287" t="str">
            <v>NE</v>
          </cell>
          <cell r="U287" t="str">
            <v>NE</v>
          </cell>
          <cell r="V287" t="str">
            <v>NE</v>
          </cell>
          <cell r="W287" t="str">
            <v>NE</v>
          </cell>
          <cell r="X287" t="str">
            <v>NE</v>
          </cell>
          <cell r="Z287" t="str">
            <v>NEVÍM</v>
          </cell>
          <cell r="AA287" t="str">
            <v>Spíše spokojen/a</v>
          </cell>
          <cell r="AB287">
            <v>1</v>
          </cell>
          <cell r="AC287">
            <v>0</v>
          </cell>
          <cell r="AD287">
            <v>0</v>
          </cell>
          <cell r="AE287">
            <v>1</v>
          </cell>
          <cell r="AF287">
            <v>0</v>
          </cell>
          <cell r="AG287">
            <v>0</v>
          </cell>
          <cell r="AH287">
            <v>1</v>
          </cell>
          <cell r="AI287">
            <v>0</v>
          </cell>
          <cell r="AJ287">
            <v>1</v>
          </cell>
          <cell r="AK287">
            <v>0</v>
          </cell>
          <cell r="AM287" t="str">
            <v>Nejsem ubytován/a</v>
          </cell>
          <cell r="AP287" t="str">
            <v>ŽENA</v>
          </cell>
          <cell r="AQ287" t="str">
            <v>VOŠ + VŠ</v>
          </cell>
          <cell r="AR287" t="str">
            <v>35 - 49 let</v>
          </cell>
        </row>
        <row r="288">
          <cell r="B288" t="str">
            <v>Jiný kraj</v>
          </cell>
          <cell r="C288" t="str">
            <v>Zlínský</v>
          </cell>
          <cell r="E288" t="str">
            <v>1 den</v>
          </cell>
          <cell r="G288" t="str">
            <v>Vlakem</v>
          </cell>
          <cell r="I288" t="str">
            <v>Dobrá předchozí zkušenost</v>
          </cell>
          <cell r="K288" t="str">
            <v>S rodinou</v>
          </cell>
          <cell r="L288" t="str">
            <v>Relaxace</v>
          </cell>
          <cell r="M288" t="str">
            <v>Podruhé</v>
          </cell>
          <cell r="O288" t="str">
            <v>ANO</v>
          </cell>
          <cell r="P288" t="str">
            <v>ANO</v>
          </cell>
          <cell r="Q288" t="str">
            <v>NE</v>
          </cell>
          <cell r="R288" t="str">
            <v>NE</v>
          </cell>
          <cell r="S288" t="str">
            <v>NE</v>
          </cell>
          <cell r="T288" t="str">
            <v>NE</v>
          </cell>
          <cell r="U288" t="str">
            <v>ANO</v>
          </cell>
          <cell r="V288" t="str">
            <v>NE</v>
          </cell>
          <cell r="W288" t="str">
            <v>NE</v>
          </cell>
          <cell r="X288" t="str">
            <v>ANO</v>
          </cell>
          <cell r="Z288" t="str">
            <v>ANO</v>
          </cell>
          <cell r="AA288" t="str">
            <v>Velmi spokojen/a</v>
          </cell>
          <cell r="AB288">
            <v>1</v>
          </cell>
          <cell r="AC288">
            <v>0</v>
          </cell>
          <cell r="AD288">
            <v>0</v>
          </cell>
          <cell r="AE288">
            <v>1</v>
          </cell>
          <cell r="AF288">
            <v>1</v>
          </cell>
          <cell r="AG288">
            <v>1</v>
          </cell>
          <cell r="AH288">
            <v>1</v>
          </cell>
          <cell r="AI288">
            <v>1</v>
          </cell>
          <cell r="AJ288">
            <v>1</v>
          </cell>
          <cell r="AK288">
            <v>1</v>
          </cell>
          <cell r="AM288" t="str">
            <v>Nejsem ubytován/a</v>
          </cell>
          <cell r="AP288" t="str">
            <v>ŽENA</v>
          </cell>
          <cell r="AQ288" t="str">
            <v>ZŠ</v>
          </cell>
          <cell r="AR288" t="str">
            <v>Do 25 let</v>
          </cell>
        </row>
        <row r="289">
          <cell r="B289" t="str">
            <v>Jiný kraj</v>
          </cell>
          <cell r="C289" t="str">
            <v>Zlínský</v>
          </cell>
          <cell r="E289" t="str">
            <v>1 den</v>
          </cell>
          <cell r="G289" t="str">
            <v>Vlakem</v>
          </cell>
          <cell r="I289" t="str">
            <v>Dobrá předchozí zkušenost</v>
          </cell>
          <cell r="K289" t="str">
            <v>S rodinou</v>
          </cell>
          <cell r="L289" t="str">
            <v>Relaxace</v>
          </cell>
          <cell r="M289" t="str">
            <v>Podruhé</v>
          </cell>
          <cell r="O289" t="str">
            <v>ANO</v>
          </cell>
          <cell r="P289" t="str">
            <v>ANO</v>
          </cell>
          <cell r="Q289" t="str">
            <v>NE</v>
          </cell>
          <cell r="R289" t="str">
            <v>ANO</v>
          </cell>
          <cell r="S289" t="str">
            <v>NE</v>
          </cell>
          <cell r="T289" t="str">
            <v>NE</v>
          </cell>
          <cell r="U289" t="str">
            <v>ANO</v>
          </cell>
          <cell r="V289" t="str">
            <v>ANO</v>
          </cell>
          <cell r="W289" t="str">
            <v>NE</v>
          </cell>
          <cell r="X289" t="str">
            <v>NE</v>
          </cell>
          <cell r="Z289" t="str">
            <v>ANO</v>
          </cell>
          <cell r="AA289" t="str">
            <v>Velmi spokojen/a</v>
          </cell>
          <cell r="AB289">
            <v>1</v>
          </cell>
          <cell r="AC289">
            <v>0</v>
          </cell>
          <cell r="AD289">
            <v>0</v>
          </cell>
          <cell r="AE289">
            <v>1</v>
          </cell>
          <cell r="AF289">
            <v>1</v>
          </cell>
          <cell r="AG289">
            <v>1</v>
          </cell>
          <cell r="AH289">
            <v>1</v>
          </cell>
          <cell r="AI289">
            <v>1</v>
          </cell>
          <cell r="AJ289">
            <v>1</v>
          </cell>
          <cell r="AK289">
            <v>1</v>
          </cell>
          <cell r="AM289" t="str">
            <v>Nejsem ubytován/a</v>
          </cell>
          <cell r="AP289" t="str">
            <v>MUŽ</v>
          </cell>
          <cell r="AQ289" t="str">
            <v>VOŠ + VŠ</v>
          </cell>
          <cell r="AR289" t="str">
            <v>35 - 49 let</v>
          </cell>
        </row>
        <row r="290">
          <cell r="B290" t="str">
            <v>Jiný kraj</v>
          </cell>
          <cell r="C290" t="str">
            <v>Zlínský</v>
          </cell>
          <cell r="E290" t="str">
            <v>1 den</v>
          </cell>
          <cell r="G290" t="str">
            <v>Vlakem</v>
          </cell>
          <cell r="I290" t="str">
            <v>Dobrá předchozí zkušenost</v>
          </cell>
          <cell r="K290" t="str">
            <v>S rodinou</v>
          </cell>
          <cell r="L290" t="str">
            <v>Relaxace</v>
          </cell>
          <cell r="M290" t="str">
            <v>Podruhé</v>
          </cell>
          <cell r="O290" t="str">
            <v>ANO</v>
          </cell>
          <cell r="P290" t="str">
            <v>ANO</v>
          </cell>
          <cell r="Q290" t="str">
            <v>NE</v>
          </cell>
          <cell r="R290" t="str">
            <v>NE</v>
          </cell>
          <cell r="S290" t="str">
            <v>NE</v>
          </cell>
          <cell r="T290" t="str">
            <v>NE</v>
          </cell>
          <cell r="U290" t="str">
            <v>ANO</v>
          </cell>
          <cell r="V290" t="str">
            <v>NE</v>
          </cell>
          <cell r="W290" t="str">
            <v>NE</v>
          </cell>
          <cell r="X290" t="str">
            <v>ANO</v>
          </cell>
          <cell r="Z290" t="str">
            <v>ANO</v>
          </cell>
          <cell r="AA290" t="str">
            <v>Velmi spokojen/a</v>
          </cell>
          <cell r="AB290">
            <v>1</v>
          </cell>
          <cell r="AC290">
            <v>0</v>
          </cell>
          <cell r="AD290">
            <v>0</v>
          </cell>
          <cell r="AE290">
            <v>1</v>
          </cell>
          <cell r="AF290">
            <v>1</v>
          </cell>
          <cell r="AG290">
            <v>1</v>
          </cell>
          <cell r="AH290">
            <v>1</v>
          </cell>
          <cell r="AI290">
            <v>1</v>
          </cell>
          <cell r="AJ290">
            <v>1</v>
          </cell>
          <cell r="AK290">
            <v>1</v>
          </cell>
          <cell r="AM290" t="str">
            <v>Nejsem ubytován/a</v>
          </cell>
          <cell r="AP290" t="str">
            <v>MUŽ</v>
          </cell>
          <cell r="AQ290" t="str">
            <v>ZŠ</v>
          </cell>
          <cell r="AR290" t="str">
            <v>Do 25 let</v>
          </cell>
        </row>
        <row r="291">
          <cell r="B291" t="str">
            <v>Olomoucký kraj</v>
          </cell>
          <cell r="E291" t="str">
            <v>2 dny</v>
          </cell>
          <cell r="G291" t="str">
            <v>Autem</v>
          </cell>
          <cell r="I291" t="str">
            <v>Dobrá předchozí zkušenost</v>
          </cell>
          <cell r="K291" t="str">
            <v>Sama</v>
          </cell>
          <cell r="L291" t="str">
            <v>Relaxace</v>
          </cell>
          <cell r="M291" t="str">
            <v>Jsem tu po několikáté</v>
          </cell>
          <cell r="O291" t="str">
            <v>ANO</v>
          </cell>
          <cell r="P291" t="str">
            <v>ANO</v>
          </cell>
          <cell r="Q291" t="str">
            <v>NE</v>
          </cell>
          <cell r="R291" t="str">
            <v>NE</v>
          </cell>
          <cell r="S291" t="str">
            <v>NE</v>
          </cell>
          <cell r="T291" t="str">
            <v>NE</v>
          </cell>
          <cell r="U291" t="str">
            <v>ANO</v>
          </cell>
          <cell r="V291" t="str">
            <v>ANO</v>
          </cell>
          <cell r="W291" t="str">
            <v>NE</v>
          </cell>
          <cell r="X291" t="str">
            <v>ANO</v>
          </cell>
          <cell r="Z291" t="str">
            <v>ANO</v>
          </cell>
          <cell r="AA291" t="str">
            <v>Velmi spokojen/a</v>
          </cell>
          <cell r="AB291">
            <v>1</v>
          </cell>
          <cell r="AC291">
            <v>3</v>
          </cell>
          <cell r="AD291">
            <v>2</v>
          </cell>
          <cell r="AE291">
            <v>1</v>
          </cell>
          <cell r="AF291">
            <v>1</v>
          </cell>
          <cell r="AG291">
            <v>1</v>
          </cell>
          <cell r="AH291">
            <v>1</v>
          </cell>
          <cell r="AI291">
            <v>0</v>
          </cell>
          <cell r="AJ291">
            <v>0</v>
          </cell>
          <cell r="AK291">
            <v>0</v>
          </cell>
          <cell r="AM291" t="str">
            <v>Penzion</v>
          </cell>
          <cell r="AP291" t="str">
            <v>MUŽ</v>
          </cell>
          <cell r="AQ291" t="str">
            <v>VOŠ + VŠ</v>
          </cell>
          <cell r="AR291" t="str">
            <v>50 - 65 let</v>
          </cell>
        </row>
        <row r="292">
          <cell r="B292" t="str">
            <v>Olomoucko</v>
          </cell>
          <cell r="E292" t="str">
            <v>1 den</v>
          </cell>
          <cell r="G292" t="str">
            <v>Autobusem</v>
          </cell>
          <cell r="I292" t="str">
            <v>Mediální reklama</v>
          </cell>
          <cell r="K292" t="str">
            <v>Sama</v>
          </cell>
          <cell r="L292" t="str">
            <v>Návštěva přátel, příbuzných</v>
          </cell>
          <cell r="M292" t="str">
            <v>Jsem tu po několikáté</v>
          </cell>
          <cell r="O292" t="str">
            <v>ANO</v>
          </cell>
          <cell r="P292" t="str">
            <v>ANO</v>
          </cell>
          <cell r="Q292" t="str">
            <v>NE</v>
          </cell>
          <cell r="R292" t="str">
            <v>NE</v>
          </cell>
          <cell r="S292" t="str">
            <v>NE</v>
          </cell>
          <cell r="T292" t="str">
            <v>NE</v>
          </cell>
          <cell r="U292" t="str">
            <v>ANO</v>
          </cell>
          <cell r="V292" t="str">
            <v>ANO</v>
          </cell>
          <cell r="W292" t="str">
            <v>NE</v>
          </cell>
          <cell r="X292" t="str">
            <v>ANO</v>
          </cell>
          <cell r="Z292" t="str">
            <v>ANO</v>
          </cell>
          <cell r="AA292" t="str">
            <v>Velmi spokojen/a</v>
          </cell>
          <cell r="AB292">
            <v>1</v>
          </cell>
          <cell r="AC292">
            <v>2</v>
          </cell>
          <cell r="AD292">
            <v>0</v>
          </cell>
          <cell r="AE292">
            <v>1</v>
          </cell>
          <cell r="AF292">
            <v>1</v>
          </cell>
          <cell r="AG292">
            <v>0</v>
          </cell>
          <cell r="AH292">
            <v>1</v>
          </cell>
          <cell r="AI292">
            <v>0</v>
          </cell>
          <cell r="AJ292">
            <v>1</v>
          </cell>
          <cell r="AK292">
            <v>0</v>
          </cell>
          <cell r="AM292" t="str">
            <v>Nejsem ubytován/a</v>
          </cell>
          <cell r="AP292" t="str">
            <v>MUŽ</v>
          </cell>
          <cell r="AQ292" t="str">
            <v>VOŠ + VŠ</v>
          </cell>
          <cell r="AR292" t="str">
            <v>50 - 65 let</v>
          </cell>
        </row>
        <row r="293">
          <cell r="B293" t="str">
            <v>Olomoucko</v>
          </cell>
          <cell r="E293" t="str">
            <v>1 den</v>
          </cell>
          <cell r="G293" t="str">
            <v>Autobusem</v>
          </cell>
          <cell r="I293" t="str">
            <v>Propagační materiály</v>
          </cell>
          <cell r="K293" t="str">
            <v>Sama</v>
          </cell>
          <cell r="L293" t="str">
            <v>Poznání</v>
          </cell>
          <cell r="M293" t="str">
            <v>Poprvé</v>
          </cell>
          <cell r="O293" t="str">
            <v>ANO</v>
          </cell>
          <cell r="P293" t="str">
            <v>ANO</v>
          </cell>
          <cell r="Q293" t="str">
            <v>NE</v>
          </cell>
          <cell r="R293" t="str">
            <v>NE</v>
          </cell>
          <cell r="S293" t="str">
            <v>NE</v>
          </cell>
          <cell r="T293" t="str">
            <v>NE</v>
          </cell>
          <cell r="U293" t="str">
            <v>NE</v>
          </cell>
          <cell r="V293" t="str">
            <v>NE</v>
          </cell>
          <cell r="W293" t="str">
            <v>NE</v>
          </cell>
          <cell r="X293" t="str">
            <v>NE</v>
          </cell>
          <cell r="Z293" t="str">
            <v>ANO</v>
          </cell>
          <cell r="AA293" t="str">
            <v>Velmi spokojen/a</v>
          </cell>
          <cell r="AB293">
            <v>1</v>
          </cell>
          <cell r="AC293">
            <v>0</v>
          </cell>
          <cell r="AD293">
            <v>0</v>
          </cell>
          <cell r="AE293">
            <v>1</v>
          </cell>
          <cell r="AF293">
            <v>0</v>
          </cell>
          <cell r="AG293">
            <v>0</v>
          </cell>
          <cell r="AH293">
            <v>1</v>
          </cell>
          <cell r="AI293">
            <v>0</v>
          </cell>
          <cell r="AJ293">
            <v>1</v>
          </cell>
          <cell r="AK293">
            <v>0</v>
          </cell>
          <cell r="AM293" t="str">
            <v>Nejsem ubytován/a</v>
          </cell>
          <cell r="AP293" t="str">
            <v>MUŽ</v>
          </cell>
          <cell r="AQ293" t="str">
            <v>VOŠ + VŠ</v>
          </cell>
          <cell r="AR293" t="str">
            <v>50 - 65 let</v>
          </cell>
        </row>
        <row r="294">
          <cell r="B294" t="str">
            <v>Olomoucko</v>
          </cell>
          <cell r="E294" t="str">
            <v>1 den</v>
          </cell>
          <cell r="G294" t="str">
            <v>Autem</v>
          </cell>
          <cell r="I294" t="str">
            <v>Doporučení přátel, blízkých</v>
          </cell>
          <cell r="K294" t="str">
            <v>S partnerem</v>
          </cell>
          <cell r="L294" t="str">
            <v>Poznání</v>
          </cell>
          <cell r="M294" t="str">
            <v>Podruhé</v>
          </cell>
          <cell r="O294" t="str">
            <v>ANO</v>
          </cell>
          <cell r="P294" t="str">
            <v>ANO</v>
          </cell>
          <cell r="Q294" t="str">
            <v>NE</v>
          </cell>
          <cell r="R294" t="str">
            <v>NE</v>
          </cell>
          <cell r="S294" t="str">
            <v>NE</v>
          </cell>
          <cell r="T294" t="str">
            <v>NE</v>
          </cell>
          <cell r="U294" t="str">
            <v>ANO</v>
          </cell>
          <cell r="V294" t="str">
            <v>NE</v>
          </cell>
          <cell r="W294" t="str">
            <v>NE</v>
          </cell>
          <cell r="X294" t="str">
            <v>NE</v>
          </cell>
          <cell r="Z294" t="str">
            <v>ANO</v>
          </cell>
          <cell r="AA294" t="str">
            <v>Velmi spokojen/a</v>
          </cell>
          <cell r="AB294">
            <v>1</v>
          </cell>
          <cell r="AC294">
            <v>0</v>
          </cell>
          <cell r="AD294">
            <v>2</v>
          </cell>
          <cell r="AE294">
            <v>1</v>
          </cell>
          <cell r="AF294">
            <v>0</v>
          </cell>
          <cell r="AG294">
            <v>0</v>
          </cell>
          <cell r="AH294">
            <v>1</v>
          </cell>
          <cell r="AI294">
            <v>0</v>
          </cell>
          <cell r="AJ294">
            <v>1</v>
          </cell>
          <cell r="AK294">
            <v>0</v>
          </cell>
          <cell r="AM294" t="str">
            <v>U známých</v>
          </cell>
          <cell r="AP294" t="str">
            <v>ŽENA</v>
          </cell>
          <cell r="AQ294" t="str">
            <v>VOŠ + VŠ</v>
          </cell>
          <cell r="AR294" t="str">
            <v>35 - 49 let</v>
          </cell>
        </row>
        <row r="295">
          <cell r="B295" t="str">
            <v>Olomoucko</v>
          </cell>
          <cell r="E295" t="str">
            <v>1 den</v>
          </cell>
          <cell r="G295" t="str">
            <v>Autem</v>
          </cell>
          <cell r="I295" t="str">
            <v>Doporučení přátel, blízkých</v>
          </cell>
          <cell r="K295" t="str">
            <v>S partnerem</v>
          </cell>
          <cell r="L295" t="str">
            <v>Poznání</v>
          </cell>
          <cell r="M295" t="str">
            <v>Poprvé</v>
          </cell>
          <cell r="O295" t="str">
            <v>ANO</v>
          </cell>
          <cell r="P295" t="str">
            <v>ANO</v>
          </cell>
          <cell r="Q295" t="str">
            <v>NE</v>
          </cell>
          <cell r="R295" t="str">
            <v>NE</v>
          </cell>
          <cell r="S295" t="str">
            <v>NE</v>
          </cell>
          <cell r="T295" t="str">
            <v>NE</v>
          </cell>
          <cell r="U295" t="str">
            <v>ANO</v>
          </cell>
          <cell r="V295" t="str">
            <v>NE</v>
          </cell>
          <cell r="W295" t="str">
            <v>NE</v>
          </cell>
          <cell r="X295" t="str">
            <v>NE</v>
          </cell>
          <cell r="Z295" t="str">
            <v>ANO</v>
          </cell>
          <cell r="AA295" t="str">
            <v>Velmi spokojen/a</v>
          </cell>
          <cell r="AB295">
            <v>1</v>
          </cell>
          <cell r="AC295">
            <v>4</v>
          </cell>
          <cell r="AD295">
            <v>3</v>
          </cell>
          <cell r="AE295">
            <v>1</v>
          </cell>
          <cell r="AF295">
            <v>0</v>
          </cell>
          <cell r="AG295">
            <v>0</v>
          </cell>
          <cell r="AH295">
            <v>1</v>
          </cell>
          <cell r="AI295">
            <v>1</v>
          </cell>
          <cell r="AJ295">
            <v>1</v>
          </cell>
          <cell r="AK295">
            <v>0</v>
          </cell>
          <cell r="AM295" t="str">
            <v>Nejsem ubytován/a</v>
          </cell>
          <cell r="AP295" t="str">
            <v>ŽENA</v>
          </cell>
          <cell r="AQ295" t="str">
            <v>VOŠ + VŠ</v>
          </cell>
          <cell r="AR295" t="str">
            <v>35 - 49 let</v>
          </cell>
        </row>
        <row r="296">
          <cell r="B296" t="str">
            <v>Olomoucko</v>
          </cell>
          <cell r="E296" t="str">
            <v>1 den</v>
          </cell>
          <cell r="G296" t="str">
            <v>Vlakem</v>
          </cell>
          <cell r="I296" t="str">
            <v>Doporučení přátel, blízkých</v>
          </cell>
          <cell r="K296" t="str">
            <v>S partnerem</v>
          </cell>
          <cell r="L296" t="str">
            <v>Poznání</v>
          </cell>
          <cell r="M296" t="str">
            <v>Poprvé</v>
          </cell>
          <cell r="O296" t="str">
            <v>ANO</v>
          </cell>
          <cell r="P296" t="str">
            <v>ANO</v>
          </cell>
          <cell r="Q296" t="str">
            <v>NE</v>
          </cell>
          <cell r="R296" t="str">
            <v>NE</v>
          </cell>
          <cell r="S296" t="str">
            <v>NE</v>
          </cell>
          <cell r="T296" t="str">
            <v>NE</v>
          </cell>
          <cell r="U296" t="str">
            <v>NE</v>
          </cell>
          <cell r="V296" t="str">
            <v>NE</v>
          </cell>
          <cell r="W296" t="str">
            <v>NE</v>
          </cell>
          <cell r="X296" t="str">
            <v>NE</v>
          </cell>
          <cell r="Z296" t="str">
            <v>NEVÍM</v>
          </cell>
          <cell r="AA296" t="str">
            <v>Spíše spokojen/a</v>
          </cell>
          <cell r="AB296">
            <v>1</v>
          </cell>
          <cell r="AC296">
            <v>0</v>
          </cell>
          <cell r="AD296">
            <v>0</v>
          </cell>
          <cell r="AE296">
            <v>1</v>
          </cell>
          <cell r="AF296">
            <v>0</v>
          </cell>
          <cell r="AG296">
            <v>0</v>
          </cell>
          <cell r="AH296">
            <v>1</v>
          </cell>
          <cell r="AI296">
            <v>0</v>
          </cell>
          <cell r="AJ296">
            <v>1</v>
          </cell>
          <cell r="AK296">
            <v>0</v>
          </cell>
          <cell r="AM296" t="str">
            <v>Nejsem ubytován/a</v>
          </cell>
          <cell r="AP296" t="str">
            <v>ŽENA</v>
          </cell>
          <cell r="AQ296" t="str">
            <v>VOŠ + VŠ</v>
          </cell>
          <cell r="AR296" t="str">
            <v>26 - 34 let</v>
          </cell>
        </row>
        <row r="297">
          <cell r="B297" t="str">
            <v>Jiný kraj</v>
          </cell>
          <cell r="C297" t="str">
            <v>Jihomoravský</v>
          </cell>
          <cell r="E297" t="str">
            <v>1 den</v>
          </cell>
          <cell r="G297" t="str">
            <v>Autobusem</v>
          </cell>
          <cell r="I297" t="str">
            <v>Doporučení přátel, blízkých</v>
          </cell>
          <cell r="K297" t="str">
            <v>Sama</v>
          </cell>
          <cell r="L297" t="str">
            <v>Návštěva kulturní akce</v>
          </cell>
          <cell r="M297" t="str">
            <v>Jsem tu po několikáté</v>
          </cell>
          <cell r="O297" t="str">
            <v>ANO</v>
          </cell>
          <cell r="P297" t="str">
            <v>ANO</v>
          </cell>
          <cell r="Q297" t="str">
            <v>NE</v>
          </cell>
          <cell r="R297" t="str">
            <v>ANO</v>
          </cell>
          <cell r="S297" t="str">
            <v>ANO</v>
          </cell>
          <cell r="T297" t="str">
            <v>NE</v>
          </cell>
          <cell r="U297" t="str">
            <v>ANO</v>
          </cell>
          <cell r="V297" t="str">
            <v>ANO</v>
          </cell>
          <cell r="W297" t="str">
            <v>NE</v>
          </cell>
          <cell r="X297" t="str">
            <v>NE</v>
          </cell>
          <cell r="Z297" t="str">
            <v>ANO</v>
          </cell>
          <cell r="AA297" t="str">
            <v>Velmi spokojen/a</v>
          </cell>
          <cell r="AB297">
            <v>0</v>
          </cell>
          <cell r="AC297">
            <v>3</v>
          </cell>
          <cell r="AD297">
            <v>4</v>
          </cell>
          <cell r="AE297">
            <v>0</v>
          </cell>
          <cell r="AF297">
            <v>3</v>
          </cell>
          <cell r="AG297">
            <v>0</v>
          </cell>
          <cell r="AH297">
            <v>2</v>
          </cell>
          <cell r="AI297">
            <v>0</v>
          </cell>
          <cell r="AJ297">
            <v>2</v>
          </cell>
          <cell r="AK297">
            <v>0</v>
          </cell>
          <cell r="AM297" t="str">
            <v>V soukromí</v>
          </cell>
          <cell r="AP297" t="str">
            <v>ŽENA</v>
          </cell>
          <cell r="AQ297" t="str">
            <v>VOŠ + VŠ</v>
          </cell>
          <cell r="AR297" t="str">
            <v>26 - 34 let</v>
          </cell>
        </row>
        <row r="298">
          <cell r="B298" t="str">
            <v>Jiný kraj</v>
          </cell>
          <cell r="C298" t="str">
            <v>Středočeský</v>
          </cell>
          <cell r="E298" t="str">
            <v>2 dny</v>
          </cell>
          <cell r="G298" t="str">
            <v>Autem</v>
          </cell>
          <cell r="I298" t="str">
            <v>Doporučení přátel, blízkých</v>
          </cell>
          <cell r="K298" t="str">
            <v>S partnerem</v>
          </cell>
          <cell r="L298" t="str">
            <v>Poznání</v>
          </cell>
          <cell r="M298" t="str">
            <v>Poprvé</v>
          </cell>
          <cell r="O298" t="str">
            <v>ANO</v>
          </cell>
          <cell r="P298" t="str">
            <v>ANO</v>
          </cell>
          <cell r="Q298" t="str">
            <v>NE</v>
          </cell>
          <cell r="R298" t="str">
            <v>NE</v>
          </cell>
          <cell r="S298" t="str">
            <v>NE</v>
          </cell>
          <cell r="T298" t="str">
            <v>NE</v>
          </cell>
          <cell r="U298" t="str">
            <v>NE</v>
          </cell>
          <cell r="V298" t="str">
            <v>NE</v>
          </cell>
          <cell r="W298" t="str">
            <v>NE</v>
          </cell>
          <cell r="X298" t="str">
            <v>ANO</v>
          </cell>
          <cell r="Z298" t="str">
            <v>ANO</v>
          </cell>
          <cell r="AA298" t="str">
            <v>Velmi spokojen/a</v>
          </cell>
          <cell r="AB298">
            <v>0</v>
          </cell>
          <cell r="AC298">
            <v>0</v>
          </cell>
          <cell r="AD298">
            <v>0</v>
          </cell>
          <cell r="AE298">
            <v>0</v>
          </cell>
          <cell r="AF298">
            <v>0</v>
          </cell>
          <cell r="AG298">
            <v>0</v>
          </cell>
          <cell r="AH298">
            <v>0</v>
          </cell>
          <cell r="AI298">
            <v>0</v>
          </cell>
          <cell r="AJ298">
            <v>0</v>
          </cell>
          <cell r="AK298">
            <v>0</v>
          </cell>
          <cell r="AM298" t="str">
            <v>Hotel</v>
          </cell>
          <cell r="AP298" t="str">
            <v>MUŽ</v>
          </cell>
          <cell r="AQ298" t="str">
            <v>VYUČEN/A</v>
          </cell>
          <cell r="AR298" t="str">
            <v>50 - 65 let</v>
          </cell>
        </row>
        <row r="299">
          <cell r="B299" t="str">
            <v>Jiný kraj</v>
          </cell>
          <cell r="C299" t="str">
            <v>Jihomoravský</v>
          </cell>
          <cell r="E299" t="str">
            <v>Více dnů</v>
          </cell>
          <cell r="G299" t="str">
            <v>Autem</v>
          </cell>
          <cell r="I299" t="str">
            <v>Služební cesta</v>
          </cell>
          <cell r="K299" t="str">
            <v>S kolegy</v>
          </cell>
          <cell r="L299" t="str">
            <v>Služební cesta</v>
          </cell>
          <cell r="M299" t="str">
            <v>Jsem tu po několikáté</v>
          </cell>
          <cell r="O299" t="str">
            <v>ANO</v>
          </cell>
          <cell r="P299" t="str">
            <v>ANO</v>
          </cell>
          <cell r="Q299" t="str">
            <v>ANO</v>
          </cell>
          <cell r="R299" t="str">
            <v>ANO</v>
          </cell>
          <cell r="S299" t="str">
            <v>ANO</v>
          </cell>
          <cell r="T299" t="str">
            <v>ANO</v>
          </cell>
          <cell r="U299" t="str">
            <v>ANO</v>
          </cell>
          <cell r="V299" t="str">
            <v>ANO</v>
          </cell>
          <cell r="W299" t="str">
            <v>ANO</v>
          </cell>
          <cell r="X299" t="str">
            <v>ANO</v>
          </cell>
          <cell r="Z299" t="str">
            <v>ANO</v>
          </cell>
          <cell r="AA299" t="str">
            <v>Velmi spokojen/a</v>
          </cell>
          <cell r="AB299">
            <v>1</v>
          </cell>
          <cell r="AC299">
            <v>3</v>
          </cell>
          <cell r="AD299">
            <v>4</v>
          </cell>
          <cell r="AE299">
            <v>4</v>
          </cell>
          <cell r="AF299">
            <v>2</v>
          </cell>
          <cell r="AG299">
            <v>1</v>
          </cell>
          <cell r="AH299">
            <v>1</v>
          </cell>
          <cell r="AI299">
            <v>2</v>
          </cell>
          <cell r="AJ299">
            <v>2</v>
          </cell>
          <cell r="AK299">
            <v>3</v>
          </cell>
          <cell r="AM299" t="str">
            <v>Hotel</v>
          </cell>
          <cell r="AP299" t="str">
            <v>ŽENA</v>
          </cell>
          <cell r="AQ299" t="str">
            <v>VOŠ + VŠ</v>
          </cell>
          <cell r="AR299" t="str">
            <v>26 - 34 let</v>
          </cell>
        </row>
        <row r="300">
          <cell r="B300" t="str">
            <v>Olomoucký kraj</v>
          </cell>
          <cell r="E300" t="str">
            <v>1 den</v>
          </cell>
          <cell r="G300" t="str">
            <v>Vlakem</v>
          </cell>
          <cell r="I300" t="str">
            <v>Dobrá předchozí zkušenost</v>
          </cell>
          <cell r="K300" t="str">
            <v>S rodinou</v>
          </cell>
          <cell r="L300" t="str">
            <v>Návštěva sportovní akce</v>
          </cell>
          <cell r="M300" t="str">
            <v>Jsem tu po několikáté</v>
          </cell>
          <cell r="O300" t="str">
            <v>ANO</v>
          </cell>
          <cell r="P300" t="str">
            <v>ANO</v>
          </cell>
          <cell r="Q300" t="str">
            <v>ANO</v>
          </cell>
          <cell r="R300" t="str">
            <v>ANO</v>
          </cell>
          <cell r="S300" t="str">
            <v>ANO</v>
          </cell>
          <cell r="T300" t="str">
            <v>ANO</v>
          </cell>
          <cell r="U300" t="str">
            <v>ANO</v>
          </cell>
          <cell r="V300" t="str">
            <v>ANO</v>
          </cell>
          <cell r="W300" t="str">
            <v>ANO</v>
          </cell>
          <cell r="X300" t="str">
            <v>ANO</v>
          </cell>
          <cell r="Z300" t="str">
            <v>ANO</v>
          </cell>
          <cell r="AA300" t="str">
            <v>Velmi spokojen/a</v>
          </cell>
          <cell r="AB300">
            <v>0</v>
          </cell>
          <cell r="AC300">
            <v>0</v>
          </cell>
          <cell r="AD300">
            <v>0</v>
          </cell>
          <cell r="AE300">
            <v>0</v>
          </cell>
          <cell r="AF300">
            <v>2</v>
          </cell>
          <cell r="AG300">
            <v>0</v>
          </cell>
          <cell r="AH300">
            <v>1</v>
          </cell>
          <cell r="AI300">
            <v>1</v>
          </cell>
          <cell r="AJ300">
            <v>0</v>
          </cell>
          <cell r="AK300">
            <v>0</v>
          </cell>
          <cell r="AM300" t="str">
            <v>Nejsem ubytován/a</v>
          </cell>
          <cell r="AP300" t="str">
            <v>ŽENA</v>
          </cell>
          <cell r="AQ300" t="str">
            <v>ZŠ</v>
          </cell>
          <cell r="AR300" t="str">
            <v>Do 25 let</v>
          </cell>
        </row>
        <row r="301">
          <cell r="B301" t="str">
            <v>Olomoucký kraj</v>
          </cell>
          <cell r="E301" t="str">
            <v>2 dny</v>
          </cell>
          <cell r="G301" t="str">
            <v>Vlakem</v>
          </cell>
          <cell r="I301" t="str">
            <v>Doporučení přátel, blízkých</v>
          </cell>
          <cell r="K301" t="str">
            <v>S přáteli</v>
          </cell>
          <cell r="L301" t="str">
            <v>Návštěva kulturní akce</v>
          </cell>
          <cell r="M301" t="str">
            <v>Podruhé</v>
          </cell>
          <cell r="O301" t="str">
            <v>ANO</v>
          </cell>
          <cell r="P301" t="str">
            <v>ANO</v>
          </cell>
          <cell r="Q301" t="str">
            <v>ANO</v>
          </cell>
          <cell r="R301" t="str">
            <v>NE</v>
          </cell>
          <cell r="S301" t="str">
            <v>NE</v>
          </cell>
          <cell r="T301" t="str">
            <v>NE</v>
          </cell>
          <cell r="U301" t="str">
            <v>ANO</v>
          </cell>
          <cell r="V301" t="str">
            <v>NE</v>
          </cell>
          <cell r="W301" t="str">
            <v>NE</v>
          </cell>
          <cell r="X301" t="str">
            <v>ANO</v>
          </cell>
          <cell r="Z301" t="str">
            <v>ANO</v>
          </cell>
          <cell r="AA301" t="str">
            <v>Spíše spokojen/a</v>
          </cell>
          <cell r="AB301">
            <v>2</v>
          </cell>
          <cell r="AC301">
            <v>2</v>
          </cell>
          <cell r="AD301">
            <v>3</v>
          </cell>
          <cell r="AE301">
            <v>1</v>
          </cell>
          <cell r="AF301">
            <v>2</v>
          </cell>
          <cell r="AG301">
            <v>2</v>
          </cell>
          <cell r="AH301">
            <v>2</v>
          </cell>
          <cell r="AI301">
            <v>1</v>
          </cell>
          <cell r="AJ301">
            <v>1</v>
          </cell>
          <cell r="AK301">
            <v>3</v>
          </cell>
          <cell r="AM301" t="str">
            <v>U známých</v>
          </cell>
          <cell r="AP301" t="str">
            <v>MUŽ</v>
          </cell>
          <cell r="AQ301" t="str">
            <v>ZŠ</v>
          </cell>
          <cell r="AR301" t="str">
            <v>Do 25 let</v>
          </cell>
        </row>
        <row r="302">
          <cell r="B302" t="str">
            <v>Jiný kraj</v>
          </cell>
          <cell r="C302" t="str">
            <v>Plzeňský</v>
          </cell>
          <cell r="E302" t="str">
            <v>Více dnů</v>
          </cell>
          <cell r="G302" t="str">
            <v>Vlakem</v>
          </cell>
          <cell r="I302" t="str">
            <v>Jiné</v>
          </cell>
          <cell r="K302" t="str">
            <v>S přáteli</v>
          </cell>
          <cell r="L302" t="str">
            <v>Návštěva kulturní akce</v>
          </cell>
          <cell r="M302" t="str">
            <v>Jsem tu po několikáté</v>
          </cell>
          <cell r="O302" t="str">
            <v>ANO</v>
          </cell>
          <cell r="P302" t="str">
            <v>ANO</v>
          </cell>
          <cell r="Q302" t="str">
            <v>ANO</v>
          </cell>
          <cell r="R302" t="str">
            <v>NE</v>
          </cell>
          <cell r="S302" t="str">
            <v>ANO</v>
          </cell>
          <cell r="T302" t="str">
            <v>NE</v>
          </cell>
          <cell r="U302" t="str">
            <v>ANO</v>
          </cell>
          <cell r="V302" t="str">
            <v>ANO</v>
          </cell>
          <cell r="W302" t="str">
            <v>NE</v>
          </cell>
          <cell r="X302" t="str">
            <v>ANO</v>
          </cell>
          <cell r="Z302" t="str">
            <v>ANO</v>
          </cell>
          <cell r="AA302" t="str">
            <v>Velmi spokojen/a</v>
          </cell>
          <cell r="AB302">
            <v>1</v>
          </cell>
          <cell r="AC302">
            <v>0</v>
          </cell>
          <cell r="AD302">
            <v>0</v>
          </cell>
          <cell r="AE302">
            <v>2</v>
          </cell>
          <cell r="AF302">
            <v>3</v>
          </cell>
          <cell r="AG302">
            <v>1</v>
          </cell>
          <cell r="AH302">
            <v>1</v>
          </cell>
          <cell r="AI302">
            <v>0</v>
          </cell>
          <cell r="AJ302">
            <v>1</v>
          </cell>
          <cell r="AK302">
            <v>0</v>
          </cell>
          <cell r="AM302" t="str">
            <v>Jiné</v>
          </cell>
          <cell r="AP302" t="str">
            <v>ŽENA</v>
          </cell>
          <cell r="AQ302" t="str">
            <v>VOŠ + VŠ</v>
          </cell>
          <cell r="AR302" t="str">
            <v>26 - 34 let</v>
          </cell>
        </row>
        <row r="303">
          <cell r="B303" t="str">
            <v>Odkud jste do Olomouce přijel/a?</v>
          </cell>
          <cell r="C303" t="str">
            <v>Kraj</v>
          </cell>
          <cell r="D303" t="str">
            <v>Stát</v>
          </cell>
          <cell r="E303" t="str">
            <v>Jak dlouho se v Olomouci zdržíte?</v>
          </cell>
          <cell r="G303" t="str">
            <v>Jakým dopravním prostředkem jste do Olomouce přicestoval/a?</v>
          </cell>
          <cell r="I303" t="str">
            <v>Co Vás ovlivnilo při výběru cesty právě do Olomouce?</v>
          </cell>
          <cell r="K303" t="str">
            <v>S kým jste do Olomouce přijel/a?</v>
          </cell>
          <cell r="L303" t="str">
            <v>Důvod Vaší návštěvy?</v>
          </cell>
          <cell r="M303" t="str">
            <v>V Olomouci jste:</v>
          </cell>
          <cell r="O303" t="str">
            <v>Navštívený cíl - Sloup NT</v>
          </cell>
          <cell r="P303" t="str">
            <v>Navštívěný cíl - Radnice s orlojem</v>
          </cell>
          <cell r="Q303" t="str">
            <v>Navštívený cíl - Expozice na radnici</v>
          </cell>
          <cell r="R303" t="str">
            <v>Navštívený cíl - Arcidiecézní muzeum</v>
          </cell>
          <cell r="S303" t="str">
            <v>Navštívený cíl - Arcibiskupský palác</v>
          </cell>
          <cell r="T303" t="str">
            <v>Navštívený cíl - Sbírkové skleníky</v>
          </cell>
          <cell r="U303" t="str">
            <v>Navštívený cíl - Olomoucké parky</v>
          </cell>
          <cell r="V303" t="str">
            <v>Navštívený cíl - ZOO</v>
          </cell>
          <cell r="W303" t="str">
            <v>Navštívený cíl - Muzeum Veteran Arena</v>
          </cell>
          <cell r="X303" t="str">
            <v>Navštívený cíl - Aquapark</v>
          </cell>
          <cell r="Z303" t="str">
            <v>Uvažujete, že se do Olomouce opět vrátíte?</v>
          </cell>
          <cell r="AA303" t="str">
            <v>Jak jste celkově spokojen/a s místem Vašeho výletu/pobytu?</v>
          </cell>
          <cell r="AB303" t="str">
            <v>Informační centrum</v>
          </cell>
          <cell r="AC303" t="str">
            <v>Silnice, komunikace</v>
          </cell>
          <cell r="AD303" t="str">
            <v>Parkování</v>
          </cell>
          <cell r="AE303" t="str">
            <v>Informační a orientační systém</v>
          </cell>
          <cell r="AF303" t="str">
            <v>MHD</v>
          </cell>
          <cell r="AG303" t="str">
            <v>Ubytování</v>
          </cell>
          <cell r="AH303" t="str">
            <v>Stravování</v>
          </cell>
          <cell r="AI303" t="str">
            <v>Sportovní vyžití</v>
          </cell>
          <cell r="AJ303" t="str">
            <v>Kulturní vyžití</v>
          </cell>
          <cell r="AK303" t="str">
            <v>Atrakce pro rodiny s dětmi</v>
          </cell>
          <cell r="AM303" t="str">
            <v>Kde jste ubytován/a</v>
          </cell>
          <cell r="AP303" t="str">
            <v>Pohlaví</v>
          </cell>
          <cell r="AQ303" t="str">
            <v>Vzdělání</v>
          </cell>
          <cell r="AR303" t="str">
            <v>Věk</v>
          </cell>
        </row>
        <row r="304">
          <cell r="B304" t="str">
            <v>Jiný kraj</v>
          </cell>
          <cell r="C304" t="str">
            <v>Praha</v>
          </cell>
          <cell r="E304" t="str">
            <v>1 den</v>
          </cell>
          <cell r="G304" t="str">
            <v>Vlakem</v>
          </cell>
          <cell r="I304" t="str">
            <v>Dobrá předchozí zkušenost</v>
          </cell>
          <cell r="K304" t="str">
            <v>S přáteli</v>
          </cell>
          <cell r="L304" t="str">
            <v>Návštěva přátel, příbuzných</v>
          </cell>
          <cell r="M304" t="str">
            <v>Jsem tu po několikáté</v>
          </cell>
          <cell r="O304" t="str">
            <v>ANO</v>
          </cell>
          <cell r="P304" t="str">
            <v>ANO</v>
          </cell>
          <cell r="Q304" t="str">
            <v>NE</v>
          </cell>
          <cell r="R304" t="str">
            <v>NE</v>
          </cell>
          <cell r="S304" t="str">
            <v>NE</v>
          </cell>
          <cell r="T304" t="str">
            <v>ANO</v>
          </cell>
          <cell r="U304" t="str">
            <v>ANO</v>
          </cell>
          <cell r="V304" t="str">
            <v>ANO</v>
          </cell>
          <cell r="W304" t="str">
            <v>NE</v>
          </cell>
          <cell r="X304" t="str">
            <v>NE</v>
          </cell>
          <cell r="Z304" t="str">
            <v>ANO</v>
          </cell>
          <cell r="AA304" t="str">
            <v>Velmi spokojen/a</v>
          </cell>
          <cell r="AB304">
            <v>1</v>
          </cell>
          <cell r="AC304">
            <v>2</v>
          </cell>
          <cell r="AD304">
            <v>0</v>
          </cell>
          <cell r="AE304">
            <v>1</v>
          </cell>
          <cell r="AF304">
            <v>1</v>
          </cell>
          <cell r="AG304">
            <v>0</v>
          </cell>
          <cell r="AH304">
            <v>2</v>
          </cell>
          <cell r="AI304">
            <v>0</v>
          </cell>
          <cell r="AJ304">
            <v>1</v>
          </cell>
          <cell r="AK304">
            <v>0</v>
          </cell>
          <cell r="AM304" t="str">
            <v>Nejsem ubytován/a</v>
          </cell>
          <cell r="AP304" t="str">
            <v>ŽENA</v>
          </cell>
          <cell r="AQ304" t="str">
            <v>VOŠ + VŠ</v>
          </cell>
          <cell r="AR304" t="str">
            <v>50 - 65 let</v>
          </cell>
        </row>
        <row r="305">
          <cell r="B305" t="str">
            <v>Stát</v>
          </cell>
          <cell r="D305" t="str">
            <v>UK</v>
          </cell>
          <cell r="E305" t="str">
            <v>2 dny</v>
          </cell>
          <cell r="G305" t="str">
            <v>Autobusem</v>
          </cell>
          <cell r="I305" t="str">
            <v>Doporučení přátel, blízkých</v>
          </cell>
          <cell r="K305" t="str">
            <v>S partnerem</v>
          </cell>
          <cell r="L305" t="str">
            <v>Relaxace</v>
          </cell>
          <cell r="M305" t="str">
            <v>Poprvé</v>
          </cell>
          <cell r="O305" t="str">
            <v>ANO</v>
          </cell>
          <cell r="P305" t="str">
            <v>NE</v>
          </cell>
          <cell r="Q305" t="str">
            <v>ANO</v>
          </cell>
          <cell r="R305" t="str">
            <v>NE</v>
          </cell>
          <cell r="S305" t="str">
            <v>NE</v>
          </cell>
          <cell r="T305" t="str">
            <v>ANO</v>
          </cell>
          <cell r="U305" t="str">
            <v>ANO</v>
          </cell>
          <cell r="V305" t="str">
            <v>ANO</v>
          </cell>
          <cell r="W305" t="str">
            <v>NE</v>
          </cell>
          <cell r="X305" t="str">
            <v>NE</v>
          </cell>
          <cell r="Z305" t="str">
            <v>ANO</v>
          </cell>
          <cell r="AA305" t="str">
            <v>Velmi spokojen/a</v>
          </cell>
          <cell r="AB305">
            <v>1</v>
          </cell>
          <cell r="AC305">
            <v>2</v>
          </cell>
          <cell r="AD305">
            <v>3</v>
          </cell>
          <cell r="AE305">
            <v>4</v>
          </cell>
          <cell r="AF305">
            <v>3</v>
          </cell>
          <cell r="AG305">
            <v>2</v>
          </cell>
          <cell r="AH305">
            <v>1</v>
          </cell>
          <cell r="AI305">
            <v>2</v>
          </cell>
          <cell r="AJ305">
            <v>3</v>
          </cell>
          <cell r="AK305">
            <v>2</v>
          </cell>
          <cell r="AM305" t="str">
            <v>Hotel</v>
          </cell>
          <cell r="AP305" t="str">
            <v>ŽENA</v>
          </cell>
          <cell r="AQ305" t="str">
            <v>SŠ s maturitou</v>
          </cell>
          <cell r="AR305" t="str">
            <v>35 - 49 let</v>
          </cell>
        </row>
        <row r="306">
          <cell r="B306" t="str">
            <v>Olomoucký kraj</v>
          </cell>
          <cell r="E306" t="str">
            <v>2 dny</v>
          </cell>
          <cell r="G306" t="str">
            <v>Vlakem</v>
          </cell>
          <cell r="I306" t="str">
            <v>Služební cesta</v>
          </cell>
          <cell r="K306" t="str">
            <v>S rodinou</v>
          </cell>
          <cell r="L306" t="str">
            <v>Poznání</v>
          </cell>
          <cell r="M306" t="str">
            <v>Potřetí</v>
          </cell>
          <cell r="O306" t="str">
            <v>NE</v>
          </cell>
          <cell r="P306" t="str">
            <v>NE</v>
          </cell>
          <cell r="Q306" t="str">
            <v>NE</v>
          </cell>
          <cell r="R306" t="str">
            <v>NE</v>
          </cell>
          <cell r="S306" t="str">
            <v>NE</v>
          </cell>
          <cell r="T306" t="str">
            <v>NE</v>
          </cell>
          <cell r="U306" t="str">
            <v>ANO</v>
          </cell>
          <cell r="V306" t="str">
            <v>NE</v>
          </cell>
          <cell r="W306" t="str">
            <v>ANO</v>
          </cell>
          <cell r="X306" t="str">
            <v>NE</v>
          </cell>
          <cell r="Z306" t="str">
            <v>ANO</v>
          </cell>
          <cell r="AA306" t="str">
            <v>Spíše spokojen/a</v>
          </cell>
          <cell r="AB306">
            <v>0</v>
          </cell>
          <cell r="AC306">
            <v>0</v>
          </cell>
          <cell r="AD306">
            <v>0</v>
          </cell>
          <cell r="AE306">
            <v>0</v>
          </cell>
          <cell r="AF306">
            <v>0</v>
          </cell>
          <cell r="AG306">
            <v>0</v>
          </cell>
          <cell r="AH306">
            <v>0</v>
          </cell>
          <cell r="AI306">
            <v>0</v>
          </cell>
          <cell r="AJ306">
            <v>0</v>
          </cell>
          <cell r="AK306">
            <v>0</v>
          </cell>
          <cell r="AM306" t="str">
            <v>Penzion</v>
          </cell>
          <cell r="AP306" t="str">
            <v>MUŽ</v>
          </cell>
          <cell r="AQ306" t="str">
            <v>SŠ s maturitou</v>
          </cell>
          <cell r="AR306" t="str">
            <v>26 - 34 let</v>
          </cell>
        </row>
        <row r="307">
          <cell r="B307" t="str">
            <v>Jiný kraj</v>
          </cell>
          <cell r="C307" t="str">
            <v>Liberecký</v>
          </cell>
          <cell r="E307" t="str">
            <v>Více dnů</v>
          </cell>
          <cell r="G307" t="str">
            <v>Autem</v>
          </cell>
          <cell r="I307" t="str">
            <v>Doporoučení na internetových diskuzích</v>
          </cell>
          <cell r="K307" t="str">
            <v>S přáteli</v>
          </cell>
          <cell r="L307" t="str">
            <v>Poznání</v>
          </cell>
          <cell r="M307" t="str">
            <v>Podruhé</v>
          </cell>
          <cell r="O307" t="str">
            <v>NE</v>
          </cell>
          <cell r="P307" t="str">
            <v>NE</v>
          </cell>
          <cell r="Q307" t="str">
            <v>NE</v>
          </cell>
          <cell r="R307" t="str">
            <v>ANO</v>
          </cell>
          <cell r="S307" t="str">
            <v>NE</v>
          </cell>
          <cell r="T307" t="str">
            <v>NE</v>
          </cell>
          <cell r="U307" t="str">
            <v>NE</v>
          </cell>
          <cell r="V307" t="str">
            <v>ANO</v>
          </cell>
          <cell r="W307" t="str">
            <v>NE</v>
          </cell>
          <cell r="X307" t="str">
            <v>ANO</v>
          </cell>
          <cell r="Z307" t="str">
            <v>ANO</v>
          </cell>
          <cell r="AA307" t="str">
            <v>Spíše spokojen/a</v>
          </cell>
          <cell r="AB307">
            <v>1</v>
          </cell>
          <cell r="AC307">
            <v>0</v>
          </cell>
          <cell r="AD307">
            <v>2</v>
          </cell>
          <cell r="AE307">
            <v>2</v>
          </cell>
          <cell r="AF307">
            <v>1</v>
          </cell>
          <cell r="AG307">
            <v>1</v>
          </cell>
          <cell r="AH307">
            <v>0</v>
          </cell>
          <cell r="AI307">
            <v>2</v>
          </cell>
          <cell r="AJ307">
            <v>1</v>
          </cell>
          <cell r="AK307">
            <v>1</v>
          </cell>
          <cell r="AM307" t="str">
            <v>Penzion</v>
          </cell>
          <cell r="AP307" t="str">
            <v>ŽENA</v>
          </cell>
          <cell r="AQ307" t="str">
            <v>SŠ s maturitou</v>
          </cell>
          <cell r="AR307" t="str">
            <v>Do 25 let</v>
          </cell>
        </row>
        <row r="308">
          <cell r="B308" t="str">
            <v>Jiný kraj</v>
          </cell>
          <cell r="C308" t="str">
            <v>Zlínský</v>
          </cell>
          <cell r="E308" t="str">
            <v>1 den</v>
          </cell>
          <cell r="G308" t="str">
            <v>Zájezdovým autobusem</v>
          </cell>
          <cell r="I308" t="str">
            <v>Doporučení přátel, blízkých</v>
          </cell>
          <cell r="K308" t="str">
            <v>S kolegy</v>
          </cell>
          <cell r="L308" t="str">
            <v>Nákupy</v>
          </cell>
          <cell r="M308" t="str">
            <v>Poprvé</v>
          </cell>
          <cell r="O308" t="str">
            <v>ANO</v>
          </cell>
          <cell r="P308" t="str">
            <v>ANO</v>
          </cell>
          <cell r="Q308" t="str">
            <v>NE</v>
          </cell>
          <cell r="R308" t="str">
            <v>NE</v>
          </cell>
          <cell r="S308" t="str">
            <v>NE</v>
          </cell>
          <cell r="T308" t="str">
            <v>NE</v>
          </cell>
          <cell r="U308" t="str">
            <v>NE</v>
          </cell>
          <cell r="V308" t="str">
            <v>NE</v>
          </cell>
          <cell r="W308" t="str">
            <v>NE</v>
          </cell>
          <cell r="X308" t="str">
            <v>NE</v>
          </cell>
          <cell r="Z308" t="str">
            <v>ANO</v>
          </cell>
          <cell r="AA308" t="str">
            <v>Velmi spokojen/a</v>
          </cell>
          <cell r="AB308">
            <v>1</v>
          </cell>
          <cell r="AC308">
            <v>0</v>
          </cell>
          <cell r="AD308">
            <v>2</v>
          </cell>
          <cell r="AE308">
            <v>1</v>
          </cell>
          <cell r="AF308">
            <v>3</v>
          </cell>
          <cell r="AG308">
            <v>1</v>
          </cell>
          <cell r="AH308">
            <v>2</v>
          </cell>
          <cell r="AI308">
            <v>2</v>
          </cell>
          <cell r="AJ308">
            <v>2</v>
          </cell>
          <cell r="AK308">
            <v>2</v>
          </cell>
          <cell r="AM308" t="str">
            <v>V soukromí</v>
          </cell>
          <cell r="AP308" t="str">
            <v>MUŽ</v>
          </cell>
          <cell r="AQ308" t="str">
            <v>ZŠ</v>
          </cell>
          <cell r="AR308" t="str">
            <v>Do 25 let</v>
          </cell>
        </row>
        <row r="309">
          <cell r="B309" t="str">
            <v>Olomoucko</v>
          </cell>
          <cell r="E309" t="str">
            <v>Více dnů</v>
          </cell>
          <cell r="G309" t="str">
            <v>Autem</v>
          </cell>
          <cell r="I309" t="str">
            <v>Mediální reklama</v>
          </cell>
          <cell r="K309" t="str">
            <v>S přáteli</v>
          </cell>
          <cell r="L309" t="str">
            <v>Návštěva sportovní akce</v>
          </cell>
          <cell r="M309" t="str">
            <v>Jsem tu po několikáté</v>
          </cell>
          <cell r="O309" t="str">
            <v>ANO</v>
          </cell>
          <cell r="P309" t="str">
            <v>ANO</v>
          </cell>
          <cell r="Q309" t="str">
            <v>ANO</v>
          </cell>
          <cell r="R309" t="str">
            <v>ANO</v>
          </cell>
          <cell r="S309" t="str">
            <v>ANO</v>
          </cell>
          <cell r="T309" t="str">
            <v>ANO</v>
          </cell>
          <cell r="U309" t="str">
            <v>ANO</v>
          </cell>
          <cell r="V309" t="str">
            <v>ANO</v>
          </cell>
          <cell r="W309" t="str">
            <v>NE</v>
          </cell>
          <cell r="X309" t="str">
            <v>ANO</v>
          </cell>
          <cell r="Z309" t="str">
            <v>ANO</v>
          </cell>
          <cell r="AA309" t="str">
            <v>Spíše spokojen/a</v>
          </cell>
          <cell r="AB309">
            <v>1</v>
          </cell>
          <cell r="AC309">
            <v>1</v>
          </cell>
          <cell r="AD309">
            <v>1</v>
          </cell>
          <cell r="AE309">
            <v>1</v>
          </cell>
          <cell r="AF309">
            <v>1</v>
          </cell>
          <cell r="AG309">
            <v>1</v>
          </cell>
          <cell r="AH309">
            <v>1</v>
          </cell>
          <cell r="AI309">
            <v>1</v>
          </cell>
          <cell r="AJ309">
            <v>1</v>
          </cell>
          <cell r="AK309">
            <v>1</v>
          </cell>
          <cell r="AM309" t="str">
            <v>Nejsem ubytován/a</v>
          </cell>
          <cell r="AP309" t="str">
            <v>ŽENA</v>
          </cell>
          <cell r="AQ309" t="str">
            <v>VYUČEN/A</v>
          </cell>
          <cell r="AR309" t="str">
            <v>Do 25 let</v>
          </cell>
        </row>
        <row r="310">
          <cell r="B310" t="str">
            <v>Jiný kraj</v>
          </cell>
          <cell r="C310" t="str">
            <v>Pardubický</v>
          </cell>
          <cell r="E310" t="str">
            <v>Více dnů</v>
          </cell>
          <cell r="G310" t="str">
            <v>Vlakem</v>
          </cell>
          <cell r="I310" t="str">
            <v>Doporučení přátel, blízkých</v>
          </cell>
          <cell r="K310" t="str">
            <v>S partnerem</v>
          </cell>
          <cell r="L310" t="str">
            <v>Návštěva přátel, příbuzných</v>
          </cell>
          <cell r="M310" t="str">
            <v>Jsem tu po několikáté</v>
          </cell>
          <cell r="O310" t="str">
            <v>ANO</v>
          </cell>
          <cell r="P310" t="str">
            <v>NE</v>
          </cell>
          <cell r="Q310" t="str">
            <v>NE</v>
          </cell>
          <cell r="R310" t="str">
            <v>ANO</v>
          </cell>
          <cell r="S310" t="str">
            <v>NE</v>
          </cell>
          <cell r="T310" t="str">
            <v>ANO</v>
          </cell>
          <cell r="U310" t="str">
            <v>NE</v>
          </cell>
          <cell r="V310" t="str">
            <v>ANO</v>
          </cell>
          <cell r="W310" t="str">
            <v>NE</v>
          </cell>
          <cell r="X310" t="str">
            <v>ANO</v>
          </cell>
          <cell r="Z310" t="str">
            <v>ANO</v>
          </cell>
          <cell r="AA310" t="str">
            <v>Velmi spokojen/a</v>
          </cell>
          <cell r="AB310">
            <v>1</v>
          </cell>
          <cell r="AC310">
            <v>3</v>
          </cell>
          <cell r="AD310">
            <v>0</v>
          </cell>
          <cell r="AE310">
            <v>0</v>
          </cell>
          <cell r="AF310">
            <v>0</v>
          </cell>
          <cell r="AG310">
            <v>0</v>
          </cell>
          <cell r="AH310">
            <v>1</v>
          </cell>
          <cell r="AI310">
            <v>1</v>
          </cell>
          <cell r="AJ310">
            <v>0</v>
          </cell>
          <cell r="AK310">
            <v>0</v>
          </cell>
          <cell r="AM310" t="str">
            <v>V soukromí</v>
          </cell>
          <cell r="AP310" t="str">
            <v>ŽENA</v>
          </cell>
          <cell r="AQ310" t="str">
            <v>SŠ s maturitou</v>
          </cell>
          <cell r="AR310" t="str">
            <v>35 - 49 let</v>
          </cell>
        </row>
        <row r="311">
          <cell r="B311" t="str">
            <v>Jiný kraj</v>
          </cell>
          <cell r="C311" t="str">
            <v>Moravskoslezský</v>
          </cell>
          <cell r="E311" t="str">
            <v>1 den</v>
          </cell>
          <cell r="G311" t="str">
            <v>Vlakem</v>
          </cell>
          <cell r="I311" t="str">
            <v>Služební cesta</v>
          </cell>
          <cell r="K311" t="str">
            <v>Sama</v>
          </cell>
          <cell r="L311" t="str">
            <v>Služební cesta</v>
          </cell>
          <cell r="M311" t="str">
            <v>Jsem tu po několikáté</v>
          </cell>
          <cell r="O311" t="str">
            <v>NE</v>
          </cell>
          <cell r="P311" t="str">
            <v>NE</v>
          </cell>
          <cell r="Q311" t="str">
            <v>NE</v>
          </cell>
          <cell r="R311" t="str">
            <v>NE</v>
          </cell>
          <cell r="S311" t="str">
            <v>NE</v>
          </cell>
          <cell r="T311" t="str">
            <v>NE</v>
          </cell>
          <cell r="U311" t="str">
            <v>ANO</v>
          </cell>
          <cell r="V311" t="str">
            <v>NE</v>
          </cell>
          <cell r="W311" t="str">
            <v>NE</v>
          </cell>
          <cell r="X311" t="str">
            <v>NE</v>
          </cell>
          <cell r="Z311" t="str">
            <v>ANO</v>
          </cell>
          <cell r="AA311" t="str">
            <v>Spíše spokojen/a</v>
          </cell>
          <cell r="AB311">
            <v>3</v>
          </cell>
          <cell r="AC311">
            <v>1</v>
          </cell>
          <cell r="AD311">
            <v>0</v>
          </cell>
          <cell r="AE311">
            <v>0</v>
          </cell>
          <cell r="AF311">
            <v>1</v>
          </cell>
          <cell r="AG311">
            <v>0</v>
          </cell>
          <cell r="AH311">
            <v>1</v>
          </cell>
          <cell r="AI311">
            <v>0</v>
          </cell>
          <cell r="AJ311">
            <v>0</v>
          </cell>
          <cell r="AK311">
            <v>0</v>
          </cell>
          <cell r="AM311" t="str">
            <v>Nejsem ubytován/a</v>
          </cell>
          <cell r="AP311" t="str">
            <v>MUŽ</v>
          </cell>
          <cell r="AQ311" t="str">
            <v>VOŠ + VŠ</v>
          </cell>
          <cell r="AR311" t="str">
            <v>26 - 34 let</v>
          </cell>
        </row>
        <row r="312">
          <cell r="B312" t="str">
            <v>Olomoucký kraj</v>
          </cell>
          <cell r="E312" t="str">
            <v>1 den</v>
          </cell>
          <cell r="G312" t="str">
            <v>Vlakem</v>
          </cell>
          <cell r="I312" t="str">
            <v>Dobrá předchozí zkušenost</v>
          </cell>
          <cell r="K312" t="str">
            <v>S rodinou</v>
          </cell>
          <cell r="L312" t="str">
            <v>Návštěva sportovní akce</v>
          </cell>
          <cell r="M312" t="str">
            <v>Jsem tu po několikáté</v>
          </cell>
          <cell r="O312" t="str">
            <v>ANO</v>
          </cell>
          <cell r="P312" t="str">
            <v>ANO</v>
          </cell>
          <cell r="Q312" t="str">
            <v>ANO</v>
          </cell>
          <cell r="R312" t="str">
            <v>ANO</v>
          </cell>
          <cell r="S312" t="str">
            <v>ANO</v>
          </cell>
          <cell r="T312" t="str">
            <v>ANO</v>
          </cell>
          <cell r="U312" t="str">
            <v>ANO</v>
          </cell>
          <cell r="V312" t="str">
            <v>ANO</v>
          </cell>
          <cell r="W312" t="str">
            <v>ANO</v>
          </cell>
          <cell r="X312" t="str">
            <v>ANO</v>
          </cell>
          <cell r="Z312" t="str">
            <v>ANO</v>
          </cell>
          <cell r="AA312" t="str">
            <v>Velmi spokojen/a</v>
          </cell>
          <cell r="AB312">
            <v>0</v>
          </cell>
          <cell r="AC312">
            <v>0</v>
          </cell>
          <cell r="AD312">
            <v>0</v>
          </cell>
          <cell r="AE312">
            <v>3</v>
          </cell>
          <cell r="AF312">
            <v>2</v>
          </cell>
          <cell r="AG312">
            <v>0</v>
          </cell>
          <cell r="AH312">
            <v>1</v>
          </cell>
          <cell r="AI312">
            <v>1</v>
          </cell>
          <cell r="AJ312">
            <v>2</v>
          </cell>
          <cell r="AK312">
            <v>0</v>
          </cell>
          <cell r="AM312" t="str">
            <v>Nejsem ubytován/a</v>
          </cell>
          <cell r="AP312" t="str">
            <v>ŽENA</v>
          </cell>
          <cell r="AQ312" t="str">
            <v>ZŠ</v>
          </cell>
          <cell r="AR312" t="str">
            <v>Do 25 let</v>
          </cell>
        </row>
        <row r="313">
          <cell r="B313" t="str">
            <v>Jiný kraj</v>
          </cell>
          <cell r="C313" t="str">
            <v>Moravskoslezský</v>
          </cell>
          <cell r="E313" t="str">
            <v>1 den</v>
          </cell>
          <cell r="G313" t="str">
            <v>Autem</v>
          </cell>
          <cell r="I313" t="str">
            <v>Doporučení přátel, blízkých</v>
          </cell>
          <cell r="K313" t="str">
            <v>S rodinou</v>
          </cell>
          <cell r="L313" t="str">
            <v>Poznání</v>
          </cell>
          <cell r="M313" t="str">
            <v>Jsem tu po několikáté</v>
          </cell>
          <cell r="O313" t="str">
            <v>ANO</v>
          </cell>
          <cell r="P313" t="str">
            <v>ANO</v>
          </cell>
          <cell r="Q313" t="str">
            <v>NE</v>
          </cell>
          <cell r="R313" t="str">
            <v>NE</v>
          </cell>
          <cell r="S313" t="str">
            <v>NE</v>
          </cell>
          <cell r="T313" t="str">
            <v>NE</v>
          </cell>
          <cell r="U313" t="str">
            <v>NE</v>
          </cell>
          <cell r="V313" t="str">
            <v>ANO</v>
          </cell>
          <cell r="W313" t="str">
            <v>NE</v>
          </cell>
          <cell r="X313" t="str">
            <v>NE</v>
          </cell>
          <cell r="Z313" t="str">
            <v>ANO</v>
          </cell>
          <cell r="AA313" t="str">
            <v>Velmi spokojen/a</v>
          </cell>
          <cell r="AB313">
            <v>0</v>
          </cell>
          <cell r="AC313">
            <v>0</v>
          </cell>
          <cell r="AD313">
            <v>2</v>
          </cell>
          <cell r="AE313">
            <v>1</v>
          </cell>
          <cell r="AF313">
            <v>0</v>
          </cell>
          <cell r="AG313">
            <v>0</v>
          </cell>
          <cell r="AH313">
            <v>1</v>
          </cell>
          <cell r="AI313">
            <v>0</v>
          </cell>
          <cell r="AJ313">
            <v>1</v>
          </cell>
          <cell r="AK313">
            <v>1</v>
          </cell>
          <cell r="AM313" t="str">
            <v>Nejsem ubytován/a</v>
          </cell>
          <cell r="AP313" t="str">
            <v>MUŽ</v>
          </cell>
          <cell r="AQ313" t="str">
            <v>SŠ s maturitou</v>
          </cell>
          <cell r="AR313" t="str">
            <v>26 - 34 let</v>
          </cell>
        </row>
        <row r="314">
          <cell r="B314" t="str">
            <v>Jiný kraj</v>
          </cell>
          <cell r="C314" t="str">
            <v>Moravskoslezský</v>
          </cell>
          <cell r="E314" t="str">
            <v>1 den</v>
          </cell>
          <cell r="G314" t="str">
            <v>Autem</v>
          </cell>
          <cell r="I314" t="str">
            <v>Doporoučení na internetových diskuzích</v>
          </cell>
          <cell r="K314" t="str">
            <v>S rodinou</v>
          </cell>
          <cell r="L314" t="str">
            <v>Poznání</v>
          </cell>
          <cell r="M314" t="str">
            <v>Poprvé</v>
          </cell>
          <cell r="O314" t="str">
            <v>ANO</v>
          </cell>
          <cell r="P314" t="str">
            <v>ANO</v>
          </cell>
          <cell r="Q314" t="str">
            <v>NE</v>
          </cell>
          <cell r="R314" t="str">
            <v>NE</v>
          </cell>
          <cell r="S314" t="str">
            <v>NE</v>
          </cell>
          <cell r="T314" t="str">
            <v>NE</v>
          </cell>
          <cell r="U314" t="str">
            <v>NE</v>
          </cell>
          <cell r="V314" t="str">
            <v>ANO</v>
          </cell>
          <cell r="W314" t="str">
            <v>NE</v>
          </cell>
          <cell r="X314" t="str">
            <v>NE</v>
          </cell>
          <cell r="Z314" t="str">
            <v>ANO</v>
          </cell>
          <cell r="AA314" t="str">
            <v>Velmi spokojen/a</v>
          </cell>
          <cell r="AB314">
            <v>1</v>
          </cell>
          <cell r="AC314">
            <v>2</v>
          </cell>
          <cell r="AD314">
            <v>2</v>
          </cell>
          <cell r="AE314">
            <v>2</v>
          </cell>
          <cell r="AF314">
            <v>0</v>
          </cell>
          <cell r="AG314">
            <v>0</v>
          </cell>
          <cell r="AH314">
            <v>2</v>
          </cell>
          <cell r="AI314">
            <v>0</v>
          </cell>
          <cell r="AJ314">
            <v>1</v>
          </cell>
          <cell r="AK314">
            <v>1</v>
          </cell>
          <cell r="AM314" t="str">
            <v>Nejsem ubytován/a</v>
          </cell>
          <cell r="AP314" t="str">
            <v>ŽENA</v>
          </cell>
          <cell r="AQ314" t="str">
            <v>SŠ s maturitou</v>
          </cell>
          <cell r="AR314" t="str">
            <v>26 - 34 let</v>
          </cell>
        </row>
        <row r="315">
          <cell r="B315" t="str">
            <v>Jiný kraj</v>
          </cell>
          <cell r="C315" t="str">
            <v>Pardubický</v>
          </cell>
          <cell r="E315" t="str">
            <v>1 den</v>
          </cell>
          <cell r="G315" t="str">
            <v>Vlakem</v>
          </cell>
          <cell r="I315" t="str">
            <v>Dobrá předchozí zkušenost</v>
          </cell>
          <cell r="K315" t="str">
            <v>S přáteli</v>
          </cell>
          <cell r="L315" t="str">
            <v>Návštěva přátel, příbuzných</v>
          </cell>
          <cell r="M315" t="str">
            <v>Jsem tu po několikáté</v>
          </cell>
          <cell r="O315" t="str">
            <v>ANO</v>
          </cell>
          <cell r="P315" t="str">
            <v>ANO</v>
          </cell>
          <cell r="Q315" t="str">
            <v>NE</v>
          </cell>
          <cell r="R315" t="str">
            <v>ANO</v>
          </cell>
          <cell r="S315" t="str">
            <v>NE</v>
          </cell>
          <cell r="T315" t="str">
            <v>NE</v>
          </cell>
          <cell r="U315" t="str">
            <v>ANO</v>
          </cell>
          <cell r="V315" t="str">
            <v>NE</v>
          </cell>
          <cell r="W315" t="str">
            <v>NE</v>
          </cell>
          <cell r="X315" t="str">
            <v>NE</v>
          </cell>
          <cell r="Z315" t="str">
            <v>ANO</v>
          </cell>
          <cell r="AA315" t="str">
            <v>Velmi spokojen/a</v>
          </cell>
          <cell r="AB315">
            <v>1</v>
          </cell>
          <cell r="AC315">
            <v>2</v>
          </cell>
          <cell r="AD315">
            <v>0</v>
          </cell>
          <cell r="AE315">
            <v>1</v>
          </cell>
          <cell r="AF315">
            <v>1</v>
          </cell>
          <cell r="AG315">
            <v>1</v>
          </cell>
          <cell r="AH315">
            <v>1</v>
          </cell>
          <cell r="AI315">
            <v>0</v>
          </cell>
          <cell r="AJ315">
            <v>1</v>
          </cell>
          <cell r="AK315">
            <v>0</v>
          </cell>
          <cell r="AM315" t="str">
            <v>Nejsem ubytován/a</v>
          </cell>
          <cell r="AP315" t="str">
            <v>ŽENA</v>
          </cell>
          <cell r="AQ315" t="str">
            <v>VOŠ + VŠ</v>
          </cell>
          <cell r="AR315" t="str">
            <v>50 - 65 let</v>
          </cell>
        </row>
        <row r="316">
          <cell r="B316" t="str">
            <v>Olomoucký kraj</v>
          </cell>
          <cell r="E316" t="str">
            <v>2 dny</v>
          </cell>
          <cell r="G316" t="str">
            <v>Vlakem</v>
          </cell>
          <cell r="I316" t="str">
            <v>Doporučení přátel, blízkých</v>
          </cell>
          <cell r="K316" t="str">
            <v>S přáteli</v>
          </cell>
          <cell r="L316" t="str">
            <v>Poznání</v>
          </cell>
          <cell r="M316" t="str">
            <v>Podruhé</v>
          </cell>
          <cell r="O316" t="str">
            <v>ANO</v>
          </cell>
          <cell r="P316" t="str">
            <v>ANO</v>
          </cell>
          <cell r="Q316" t="str">
            <v>NE</v>
          </cell>
          <cell r="R316" t="str">
            <v>NE</v>
          </cell>
          <cell r="S316" t="str">
            <v>NE</v>
          </cell>
          <cell r="T316" t="str">
            <v>NE</v>
          </cell>
          <cell r="U316" t="str">
            <v>NE</v>
          </cell>
          <cell r="V316" t="str">
            <v>NE</v>
          </cell>
          <cell r="W316" t="str">
            <v>NE</v>
          </cell>
          <cell r="X316" t="str">
            <v>ANO</v>
          </cell>
          <cell r="Z316" t="str">
            <v>NEVÍM</v>
          </cell>
          <cell r="AA316" t="str">
            <v>Velmi spokojen/a</v>
          </cell>
          <cell r="AB316">
            <v>1</v>
          </cell>
          <cell r="AC316">
            <v>0</v>
          </cell>
          <cell r="AD316">
            <v>0</v>
          </cell>
          <cell r="AE316">
            <v>1</v>
          </cell>
          <cell r="AF316">
            <v>1</v>
          </cell>
          <cell r="AG316">
            <v>0</v>
          </cell>
          <cell r="AH316">
            <v>1</v>
          </cell>
          <cell r="AI316">
            <v>1</v>
          </cell>
          <cell r="AJ316">
            <v>1</v>
          </cell>
          <cell r="AK316">
            <v>0</v>
          </cell>
          <cell r="AM316" t="str">
            <v>U známých</v>
          </cell>
          <cell r="AP316" t="str">
            <v>MUŽ</v>
          </cell>
          <cell r="AQ316" t="str">
            <v>VOŠ + VŠ</v>
          </cell>
          <cell r="AR316" t="str">
            <v>65 let a více</v>
          </cell>
        </row>
        <row r="317">
          <cell r="B317" t="str">
            <v>Olomoucko</v>
          </cell>
          <cell r="E317" t="str">
            <v>1 den</v>
          </cell>
          <cell r="G317" t="str">
            <v>Autem</v>
          </cell>
          <cell r="I317" t="str">
            <v>Doporoučení na internetových diskuzích</v>
          </cell>
          <cell r="K317" t="str">
            <v>S rodinou</v>
          </cell>
          <cell r="L317" t="str">
            <v>Poznání</v>
          </cell>
          <cell r="M317" t="str">
            <v>Poprvé</v>
          </cell>
          <cell r="O317" t="str">
            <v>ANO</v>
          </cell>
          <cell r="P317" t="str">
            <v>ANO</v>
          </cell>
          <cell r="Q317" t="str">
            <v>NE</v>
          </cell>
          <cell r="R317" t="str">
            <v>NE</v>
          </cell>
          <cell r="S317" t="str">
            <v>NE</v>
          </cell>
          <cell r="T317" t="str">
            <v>NE</v>
          </cell>
          <cell r="U317" t="str">
            <v>ANO</v>
          </cell>
          <cell r="V317" t="str">
            <v>NE</v>
          </cell>
          <cell r="W317" t="str">
            <v>NE</v>
          </cell>
          <cell r="X317" t="str">
            <v>NE</v>
          </cell>
          <cell r="Z317" t="str">
            <v>NEVÍM</v>
          </cell>
          <cell r="AA317" t="str">
            <v>Spíše spokojen/a</v>
          </cell>
          <cell r="AB317">
            <v>1</v>
          </cell>
          <cell r="AC317">
            <v>3</v>
          </cell>
          <cell r="AD317">
            <v>2</v>
          </cell>
          <cell r="AE317">
            <v>1</v>
          </cell>
          <cell r="AF317">
            <v>0</v>
          </cell>
          <cell r="AG317">
            <v>0</v>
          </cell>
          <cell r="AH317">
            <v>1</v>
          </cell>
          <cell r="AI317">
            <v>0</v>
          </cell>
          <cell r="AJ317">
            <v>1</v>
          </cell>
          <cell r="AK317">
            <v>1</v>
          </cell>
          <cell r="AM317" t="str">
            <v>Nejsem ubytován/a</v>
          </cell>
          <cell r="AP317" t="str">
            <v>MUŽ</v>
          </cell>
          <cell r="AQ317" t="str">
            <v>VOŠ + VŠ</v>
          </cell>
          <cell r="AR317" t="str">
            <v>35 - 49 let</v>
          </cell>
        </row>
        <row r="318">
          <cell r="B318" t="str">
            <v>Jiný kraj</v>
          </cell>
          <cell r="C318" t="str">
            <v>Pardubický</v>
          </cell>
          <cell r="E318" t="str">
            <v>Více dnů</v>
          </cell>
          <cell r="G318" t="str">
            <v>Autem</v>
          </cell>
          <cell r="I318" t="str">
            <v>Doporučení přátel, blízkých</v>
          </cell>
          <cell r="K318" t="str">
            <v>S přáteli</v>
          </cell>
          <cell r="L318" t="str">
            <v>Nákupy</v>
          </cell>
          <cell r="M318" t="str">
            <v>Poprvé</v>
          </cell>
          <cell r="O318" t="str">
            <v>NE</v>
          </cell>
          <cell r="P318" t="str">
            <v>ANO</v>
          </cell>
          <cell r="Q318" t="str">
            <v>NE</v>
          </cell>
          <cell r="R318" t="str">
            <v>NE</v>
          </cell>
          <cell r="S318" t="str">
            <v>NE</v>
          </cell>
          <cell r="T318" t="str">
            <v>NE</v>
          </cell>
          <cell r="U318" t="str">
            <v>NE</v>
          </cell>
          <cell r="V318" t="str">
            <v>NE</v>
          </cell>
          <cell r="W318" t="str">
            <v>NE</v>
          </cell>
          <cell r="X318" t="str">
            <v>NE</v>
          </cell>
          <cell r="Z318" t="str">
            <v>NEVÍM</v>
          </cell>
          <cell r="AA318" t="str">
            <v>Spíše spokojen/a</v>
          </cell>
          <cell r="AB318">
            <v>0</v>
          </cell>
          <cell r="AC318">
            <v>2</v>
          </cell>
          <cell r="AD318">
            <v>3</v>
          </cell>
          <cell r="AE318">
            <v>2</v>
          </cell>
          <cell r="AF318">
            <v>0</v>
          </cell>
          <cell r="AG318">
            <v>2</v>
          </cell>
          <cell r="AH318">
            <v>1</v>
          </cell>
          <cell r="AI318">
            <v>0</v>
          </cell>
          <cell r="AJ318">
            <v>1</v>
          </cell>
          <cell r="AK318">
            <v>0</v>
          </cell>
          <cell r="AM318" t="str">
            <v>Hotel</v>
          </cell>
          <cell r="AP318" t="str">
            <v>ŽENA</v>
          </cell>
          <cell r="AQ318" t="str">
            <v>VOŠ + VŠ</v>
          </cell>
          <cell r="AR318" t="str">
            <v>26 - 34 let</v>
          </cell>
        </row>
        <row r="319">
          <cell r="B319" t="str">
            <v>Olomoucký kraj</v>
          </cell>
          <cell r="E319" t="str">
            <v>1 den</v>
          </cell>
          <cell r="G319" t="str">
            <v>Vlakem</v>
          </cell>
          <cell r="I319" t="str">
            <v>Doporučení přátel, blízkých</v>
          </cell>
          <cell r="K319" t="str">
            <v>S partnerem</v>
          </cell>
          <cell r="L319" t="str">
            <v>Návštěva přátel, příbuzných</v>
          </cell>
          <cell r="M319" t="str">
            <v>Potřetí</v>
          </cell>
          <cell r="O319" t="str">
            <v>ANO</v>
          </cell>
          <cell r="P319" t="str">
            <v>NE</v>
          </cell>
          <cell r="Q319" t="str">
            <v>NE</v>
          </cell>
          <cell r="R319" t="str">
            <v>NE</v>
          </cell>
          <cell r="S319" t="str">
            <v>NE</v>
          </cell>
          <cell r="T319" t="str">
            <v>NE</v>
          </cell>
          <cell r="U319" t="str">
            <v>ANO</v>
          </cell>
          <cell r="V319" t="str">
            <v>NE</v>
          </cell>
          <cell r="W319" t="str">
            <v>NE</v>
          </cell>
          <cell r="X319" t="str">
            <v>NE</v>
          </cell>
          <cell r="Z319" t="str">
            <v>NEVÍM</v>
          </cell>
          <cell r="AA319" t="str">
            <v>Velmi spokojen/a</v>
          </cell>
          <cell r="AB319">
            <v>0</v>
          </cell>
          <cell r="AC319">
            <v>4</v>
          </cell>
          <cell r="AD319">
            <v>3</v>
          </cell>
          <cell r="AE319">
            <v>1</v>
          </cell>
          <cell r="AF319">
            <v>1</v>
          </cell>
          <cell r="AG319">
            <v>0</v>
          </cell>
          <cell r="AH319">
            <v>1</v>
          </cell>
          <cell r="AI319">
            <v>0</v>
          </cell>
          <cell r="AJ319">
            <v>1</v>
          </cell>
          <cell r="AK319">
            <v>0</v>
          </cell>
          <cell r="AM319" t="str">
            <v>U známých</v>
          </cell>
          <cell r="AP319" t="str">
            <v>MUŽ</v>
          </cell>
          <cell r="AQ319" t="str">
            <v>SŠ s maturitou</v>
          </cell>
          <cell r="AR319" t="str">
            <v>50 - 65 let</v>
          </cell>
        </row>
        <row r="320">
          <cell r="B320" t="str">
            <v>Olomoucký kraj</v>
          </cell>
          <cell r="E320" t="str">
            <v>2 dny</v>
          </cell>
          <cell r="G320" t="str">
            <v>Vlakem</v>
          </cell>
          <cell r="I320" t="str">
            <v>Služební cesta</v>
          </cell>
          <cell r="K320" t="str">
            <v>S kolegy</v>
          </cell>
          <cell r="L320" t="str">
            <v>Služební cesta</v>
          </cell>
          <cell r="M320" t="str">
            <v>Poprvé</v>
          </cell>
          <cell r="O320" t="str">
            <v>ANO</v>
          </cell>
          <cell r="P320" t="str">
            <v>ANO</v>
          </cell>
          <cell r="Q320" t="str">
            <v>NE</v>
          </cell>
          <cell r="R320" t="str">
            <v>NE</v>
          </cell>
          <cell r="S320" t="str">
            <v>NE</v>
          </cell>
          <cell r="T320" t="str">
            <v>NE</v>
          </cell>
          <cell r="U320" t="str">
            <v>NE</v>
          </cell>
          <cell r="V320" t="str">
            <v>NE</v>
          </cell>
          <cell r="W320" t="str">
            <v>NE</v>
          </cell>
          <cell r="X320" t="str">
            <v>NE</v>
          </cell>
          <cell r="Z320" t="str">
            <v>NEVÍM</v>
          </cell>
          <cell r="AA320" t="str">
            <v>Spíše spokojen/a</v>
          </cell>
          <cell r="AB320">
            <v>0</v>
          </cell>
          <cell r="AC320">
            <v>0</v>
          </cell>
          <cell r="AD320">
            <v>0</v>
          </cell>
          <cell r="AE320">
            <v>0</v>
          </cell>
          <cell r="AF320">
            <v>0</v>
          </cell>
          <cell r="AG320">
            <v>0</v>
          </cell>
          <cell r="AH320">
            <v>2</v>
          </cell>
          <cell r="AI320">
            <v>0</v>
          </cell>
          <cell r="AJ320">
            <v>1</v>
          </cell>
          <cell r="AK320">
            <v>0</v>
          </cell>
          <cell r="AM320" t="str">
            <v>Hotel</v>
          </cell>
          <cell r="AP320" t="str">
            <v>ŽENA</v>
          </cell>
          <cell r="AQ320" t="str">
            <v>VOŠ + VŠ</v>
          </cell>
          <cell r="AR320" t="str">
            <v>35 - 49 let</v>
          </cell>
        </row>
        <row r="321">
          <cell r="B321" t="str">
            <v>Olomoucký kraj</v>
          </cell>
          <cell r="E321" t="str">
            <v>2 dny</v>
          </cell>
          <cell r="G321" t="str">
            <v>Vlakem</v>
          </cell>
          <cell r="I321" t="str">
            <v>Služební cesta</v>
          </cell>
          <cell r="K321" t="str">
            <v>S kolegy</v>
          </cell>
          <cell r="L321" t="str">
            <v>Služební cesta</v>
          </cell>
          <cell r="M321" t="str">
            <v>Poprvé</v>
          </cell>
          <cell r="O321" t="str">
            <v>ANO</v>
          </cell>
          <cell r="P321" t="str">
            <v>ANO</v>
          </cell>
          <cell r="Q321" t="str">
            <v>NE</v>
          </cell>
          <cell r="R321" t="str">
            <v>NE</v>
          </cell>
          <cell r="S321" t="str">
            <v>NE</v>
          </cell>
          <cell r="T321" t="str">
            <v>NE</v>
          </cell>
          <cell r="U321" t="str">
            <v>NE</v>
          </cell>
          <cell r="V321" t="str">
            <v>NE</v>
          </cell>
          <cell r="W321" t="str">
            <v>NE</v>
          </cell>
          <cell r="X321" t="str">
            <v>NE</v>
          </cell>
          <cell r="Z321" t="str">
            <v>NEVÍM</v>
          </cell>
          <cell r="AA321" t="str">
            <v>Spíše spokojen/a</v>
          </cell>
          <cell r="AB321">
            <v>0</v>
          </cell>
          <cell r="AC321">
            <v>0</v>
          </cell>
          <cell r="AD321">
            <v>0</v>
          </cell>
          <cell r="AE321">
            <v>0</v>
          </cell>
          <cell r="AF321">
            <v>0</v>
          </cell>
          <cell r="AG321">
            <v>0</v>
          </cell>
          <cell r="AH321">
            <v>2</v>
          </cell>
          <cell r="AI321">
            <v>0</v>
          </cell>
          <cell r="AJ321">
            <v>1</v>
          </cell>
          <cell r="AK321">
            <v>0</v>
          </cell>
          <cell r="AM321" t="str">
            <v>Hotel</v>
          </cell>
          <cell r="AP321" t="str">
            <v>ŽENA</v>
          </cell>
          <cell r="AQ321" t="str">
            <v>VOŠ + VŠ</v>
          </cell>
          <cell r="AR321" t="str">
            <v>35 - 49 let</v>
          </cell>
        </row>
        <row r="322">
          <cell r="B322" t="str">
            <v>Olomoucký kraj</v>
          </cell>
          <cell r="E322" t="str">
            <v>2 dny</v>
          </cell>
          <cell r="G322" t="str">
            <v>Vlakem</v>
          </cell>
          <cell r="I322" t="str">
            <v>Služební cesta</v>
          </cell>
          <cell r="K322" t="str">
            <v>S kolegy</v>
          </cell>
          <cell r="L322" t="str">
            <v>Služební cesta</v>
          </cell>
          <cell r="M322" t="str">
            <v>Poprvé</v>
          </cell>
          <cell r="O322" t="str">
            <v>ANO</v>
          </cell>
          <cell r="P322" t="str">
            <v>ANO</v>
          </cell>
          <cell r="Q322" t="str">
            <v>NE</v>
          </cell>
          <cell r="R322" t="str">
            <v>NE</v>
          </cell>
          <cell r="S322" t="str">
            <v>NE</v>
          </cell>
          <cell r="T322" t="str">
            <v>NE</v>
          </cell>
          <cell r="U322" t="str">
            <v>ANO</v>
          </cell>
          <cell r="V322" t="str">
            <v>NE</v>
          </cell>
          <cell r="W322" t="str">
            <v>NE</v>
          </cell>
          <cell r="X322" t="str">
            <v>NE</v>
          </cell>
          <cell r="Z322" t="str">
            <v>ANO</v>
          </cell>
          <cell r="AA322" t="str">
            <v>Spíše spokojen/a</v>
          </cell>
          <cell r="AB322">
            <v>0</v>
          </cell>
          <cell r="AC322">
            <v>0</v>
          </cell>
          <cell r="AD322">
            <v>0</v>
          </cell>
          <cell r="AE322">
            <v>0</v>
          </cell>
          <cell r="AF322">
            <v>0</v>
          </cell>
          <cell r="AG322">
            <v>0</v>
          </cell>
          <cell r="AH322">
            <v>2</v>
          </cell>
          <cell r="AI322">
            <v>0</v>
          </cell>
          <cell r="AJ322">
            <v>1</v>
          </cell>
          <cell r="AK322">
            <v>0</v>
          </cell>
          <cell r="AM322" t="str">
            <v>Hotel</v>
          </cell>
          <cell r="AP322" t="str">
            <v>ŽENA</v>
          </cell>
          <cell r="AQ322" t="str">
            <v>VOŠ + VŠ</v>
          </cell>
          <cell r="AR322" t="str">
            <v>35 - 49 let</v>
          </cell>
        </row>
        <row r="323">
          <cell r="B323" t="str">
            <v>Olomoucký kraj</v>
          </cell>
          <cell r="E323" t="str">
            <v>2 dny</v>
          </cell>
          <cell r="G323" t="str">
            <v>Vlakem</v>
          </cell>
          <cell r="I323" t="str">
            <v>Služební cesta</v>
          </cell>
          <cell r="K323" t="str">
            <v>S kolegy</v>
          </cell>
          <cell r="L323" t="str">
            <v>Služební cesta</v>
          </cell>
          <cell r="M323" t="str">
            <v>Poprvé</v>
          </cell>
          <cell r="O323" t="str">
            <v>ANO</v>
          </cell>
          <cell r="P323" t="str">
            <v>ANO</v>
          </cell>
          <cell r="Q323" t="str">
            <v>NE</v>
          </cell>
          <cell r="R323" t="str">
            <v>NE</v>
          </cell>
          <cell r="S323" t="str">
            <v>NE</v>
          </cell>
          <cell r="T323" t="str">
            <v>NE</v>
          </cell>
          <cell r="U323" t="str">
            <v>ANO</v>
          </cell>
          <cell r="V323" t="str">
            <v>NE</v>
          </cell>
          <cell r="W323" t="str">
            <v>NE</v>
          </cell>
          <cell r="X323" t="str">
            <v>NE</v>
          </cell>
          <cell r="Z323" t="str">
            <v>NEVÍM</v>
          </cell>
          <cell r="AA323" t="str">
            <v>Spíše spokojen/a</v>
          </cell>
          <cell r="AB323">
            <v>1</v>
          </cell>
          <cell r="AC323">
            <v>0</v>
          </cell>
          <cell r="AD323">
            <v>0</v>
          </cell>
          <cell r="AE323">
            <v>0</v>
          </cell>
          <cell r="AF323">
            <v>0</v>
          </cell>
          <cell r="AG323">
            <v>0</v>
          </cell>
          <cell r="AH323">
            <v>2</v>
          </cell>
          <cell r="AI323">
            <v>0</v>
          </cell>
          <cell r="AJ323">
            <v>1</v>
          </cell>
          <cell r="AK323">
            <v>0</v>
          </cell>
          <cell r="AM323" t="str">
            <v>Hotel</v>
          </cell>
          <cell r="AP323" t="str">
            <v>MUŽ</v>
          </cell>
          <cell r="AQ323" t="str">
            <v>VOŠ + VŠ</v>
          </cell>
          <cell r="AR323" t="str">
            <v>35 - 49 let</v>
          </cell>
        </row>
        <row r="324">
          <cell r="B324" t="str">
            <v>Olomoucký kraj</v>
          </cell>
          <cell r="E324" t="str">
            <v>1 den</v>
          </cell>
          <cell r="G324" t="str">
            <v>Autem</v>
          </cell>
          <cell r="I324" t="str">
            <v>Doporučení přátel, blízkých</v>
          </cell>
          <cell r="K324" t="str">
            <v>S rodinou</v>
          </cell>
          <cell r="L324" t="str">
            <v>Poznání</v>
          </cell>
          <cell r="M324" t="str">
            <v>Podruhé</v>
          </cell>
          <cell r="O324" t="str">
            <v>ANO</v>
          </cell>
          <cell r="P324" t="str">
            <v>ANO</v>
          </cell>
          <cell r="Q324" t="str">
            <v>NE</v>
          </cell>
          <cell r="R324" t="str">
            <v>NE</v>
          </cell>
          <cell r="S324" t="str">
            <v>NE</v>
          </cell>
          <cell r="T324" t="str">
            <v>NE</v>
          </cell>
          <cell r="U324" t="str">
            <v>ANO</v>
          </cell>
          <cell r="V324" t="str">
            <v>ANO</v>
          </cell>
          <cell r="W324" t="str">
            <v>NE</v>
          </cell>
          <cell r="X324" t="str">
            <v>NE</v>
          </cell>
          <cell r="Z324" t="str">
            <v>ANO</v>
          </cell>
          <cell r="AA324" t="str">
            <v>Velmi spokojen/a</v>
          </cell>
          <cell r="AB324">
            <v>1</v>
          </cell>
          <cell r="AC324">
            <v>3</v>
          </cell>
          <cell r="AD324">
            <v>2</v>
          </cell>
          <cell r="AE324">
            <v>1</v>
          </cell>
          <cell r="AF324">
            <v>0</v>
          </cell>
          <cell r="AG324">
            <v>0</v>
          </cell>
          <cell r="AH324">
            <v>1</v>
          </cell>
          <cell r="AI324">
            <v>1</v>
          </cell>
          <cell r="AJ324">
            <v>1</v>
          </cell>
          <cell r="AK324">
            <v>1</v>
          </cell>
          <cell r="AM324" t="str">
            <v>Nejsem ubytován/a</v>
          </cell>
          <cell r="AP324" t="str">
            <v>MUŽ</v>
          </cell>
          <cell r="AQ324" t="str">
            <v>VOŠ + VŠ</v>
          </cell>
          <cell r="AR324" t="str">
            <v>35 - 49 let</v>
          </cell>
        </row>
        <row r="325">
          <cell r="B325" t="str">
            <v>Olomoucký kraj</v>
          </cell>
          <cell r="E325" t="str">
            <v>1 den</v>
          </cell>
          <cell r="G325" t="str">
            <v>Autem</v>
          </cell>
          <cell r="I325" t="str">
            <v>Dobrá předchozí zkušenost</v>
          </cell>
          <cell r="K325" t="str">
            <v>S rodinou</v>
          </cell>
          <cell r="L325" t="str">
            <v>Poznání</v>
          </cell>
          <cell r="M325" t="str">
            <v>Podruhé</v>
          </cell>
          <cell r="O325" t="str">
            <v>ANO</v>
          </cell>
          <cell r="P325" t="str">
            <v>ANO</v>
          </cell>
          <cell r="Q325" t="str">
            <v>NE</v>
          </cell>
          <cell r="R325" t="str">
            <v>NE</v>
          </cell>
          <cell r="S325" t="str">
            <v>NE</v>
          </cell>
          <cell r="T325" t="str">
            <v>NE</v>
          </cell>
          <cell r="U325" t="str">
            <v>ANO</v>
          </cell>
          <cell r="V325" t="str">
            <v>ANO</v>
          </cell>
          <cell r="W325" t="str">
            <v>NE</v>
          </cell>
          <cell r="X325" t="str">
            <v>NE</v>
          </cell>
          <cell r="Z325" t="str">
            <v>ANO</v>
          </cell>
          <cell r="AA325" t="str">
            <v>Velmi spokojen/a</v>
          </cell>
          <cell r="AB325">
            <v>1</v>
          </cell>
          <cell r="AC325">
            <v>3</v>
          </cell>
          <cell r="AD325">
            <v>2</v>
          </cell>
          <cell r="AE325">
            <v>1</v>
          </cell>
          <cell r="AF325">
            <v>0</v>
          </cell>
          <cell r="AG325">
            <v>0</v>
          </cell>
          <cell r="AH325">
            <v>1</v>
          </cell>
          <cell r="AI325">
            <v>1</v>
          </cell>
          <cell r="AJ325">
            <v>1</v>
          </cell>
          <cell r="AK325">
            <v>1</v>
          </cell>
          <cell r="AM325" t="str">
            <v>Nejsem ubytován/a</v>
          </cell>
          <cell r="AP325" t="str">
            <v>ŽENA</v>
          </cell>
          <cell r="AQ325" t="str">
            <v>VOŠ + VŠ</v>
          </cell>
          <cell r="AR325" t="str">
            <v>35 - 49 let</v>
          </cell>
        </row>
        <row r="326">
          <cell r="B326" t="str">
            <v>Olomoucký kraj</v>
          </cell>
          <cell r="E326" t="str">
            <v>1 den</v>
          </cell>
          <cell r="G326" t="str">
            <v>Autem</v>
          </cell>
          <cell r="I326" t="str">
            <v>Doporučení přátel, blízkých</v>
          </cell>
          <cell r="K326" t="str">
            <v>S rodinou</v>
          </cell>
          <cell r="L326" t="str">
            <v>Poznání</v>
          </cell>
          <cell r="M326" t="str">
            <v>Poprvé</v>
          </cell>
          <cell r="O326" t="str">
            <v>ANO</v>
          </cell>
          <cell r="P326" t="str">
            <v>ANO</v>
          </cell>
          <cell r="Q326" t="str">
            <v>NE</v>
          </cell>
          <cell r="R326" t="str">
            <v>NE</v>
          </cell>
          <cell r="S326" t="str">
            <v>NE</v>
          </cell>
          <cell r="T326" t="str">
            <v>NE</v>
          </cell>
          <cell r="U326" t="str">
            <v>ANO</v>
          </cell>
          <cell r="V326" t="str">
            <v>NE</v>
          </cell>
          <cell r="W326" t="str">
            <v>NE</v>
          </cell>
          <cell r="X326" t="str">
            <v>NE</v>
          </cell>
          <cell r="Z326" t="str">
            <v>ANO</v>
          </cell>
          <cell r="AA326" t="str">
            <v>Velmi spokojen/a</v>
          </cell>
          <cell r="AB326">
            <v>1</v>
          </cell>
          <cell r="AC326">
            <v>3</v>
          </cell>
          <cell r="AD326">
            <v>2</v>
          </cell>
          <cell r="AE326">
            <v>1</v>
          </cell>
          <cell r="AF326">
            <v>0</v>
          </cell>
          <cell r="AG326">
            <v>0</v>
          </cell>
          <cell r="AH326">
            <v>1</v>
          </cell>
          <cell r="AI326">
            <v>1</v>
          </cell>
          <cell r="AJ326">
            <v>1</v>
          </cell>
          <cell r="AK326">
            <v>1</v>
          </cell>
          <cell r="AM326" t="str">
            <v>Nejsem ubytován/a</v>
          </cell>
          <cell r="AP326" t="str">
            <v>ŽENA</v>
          </cell>
          <cell r="AQ326" t="str">
            <v>ZŠ</v>
          </cell>
          <cell r="AR326" t="str">
            <v>Do 25 let</v>
          </cell>
        </row>
        <row r="327">
          <cell r="B327" t="str">
            <v>Olomoucký kraj</v>
          </cell>
          <cell r="E327" t="str">
            <v>1 den</v>
          </cell>
          <cell r="G327" t="str">
            <v>Vlakem</v>
          </cell>
          <cell r="I327" t="str">
            <v>Dobrá předchozí zkušenost</v>
          </cell>
          <cell r="K327" t="str">
            <v>S přáteli</v>
          </cell>
          <cell r="L327" t="str">
            <v>Relaxace</v>
          </cell>
          <cell r="M327" t="str">
            <v>Podruhé</v>
          </cell>
          <cell r="O327" t="str">
            <v>ANO</v>
          </cell>
          <cell r="P327" t="str">
            <v>ANO</v>
          </cell>
          <cell r="Q327" t="str">
            <v>NE</v>
          </cell>
          <cell r="R327" t="str">
            <v>NE</v>
          </cell>
          <cell r="S327" t="str">
            <v>NE</v>
          </cell>
          <cell r="T327" t="str">
            <v>NE</v>
          </cell>
          <cell r="U327" t="str">
            <v>ANO</v>
          </cell>
          <cell r="V327" t="str">
            <v>NE</v>
          </cell>
          <cell r="W327" t="str">
            <v>NE</v>
          </cell>
          <cell r="X327" t="str">
            <v>NE</v>
          </cell>
          <cell r="Z327" t="str">
            <v>ANO</v>
          </cell>
          <cell r="AA327" t="str">
            <v>Velmi spokojen/a</v>
          </cell>
          <cell r="AB327">
            <v>1</v>
          </cell>
          <cell r="AC327">
            <v>0</v>
          </cell>
          <cell r="AD327">
            <v>0</v>
          </cell>
          <cell r="AE327">
            <v>1</v>
          </cell>
          <cell r="AF327">
            <v>0</v>
          </cell>
          <cell r="AG327">
            <v>0</v>
          </cell>
          <cell r="AH327">
            <v>2</v>
          </cell>
          <cell r="AI327">
            <v>1</v>
          </cell>
          <cell r="AJ327">
            <v>0</v>
          </cell>
          <cell r="AK327">
            <v>0</v>
          </cell>
          <cell r="AM327" t="str">
            <v>Nejsem ubytován/a</v>
          </cell>
          <cell r="AP327" t="str">
            <v>ŽENA</v>
          </cell>
          <cell r="AQ327" t="str">
            <v>VOŠ + VŠ</v>
          </cell>
          <cell r="AR327" t="str">
            <v>35 - 49 let</v>
          </cell>
        </row>
        <row r="328">
          <cell r="B328" t="str">
            <v>Olomoucko</v>
          </cell>
          <cell r="E328" t="str">
            <v>1 den</v>
          </cell>
          <cell r="G328" t="str">
            <v>Vlakem</v>
          </cell>
          <cell r="I328" t="str">
            <v>Dobrá předchozí zkušenost</v>
          </cell>
          <cell r="K328" t="str">
            <v>S přáteli</v>
          </cell>
          <cell r="L328" t="str">
            <v>Relaxace</v>
          </cell>
          <cell r="M328" t="str">
            <v>Podruhé</v>
          </cell>
          <cell r="O328" t="str">
            <v>ANO</v>
          </cell>
          <cell r="P328" t="str">
            <v>ANO</v>
          </cell>
          <cell r="Q328" t="str">
            <v>NE</v>
          </cell>
          <cell r="R328" t="str">
            <v>NE</v>
          </cell>
          <cell r="S328" t="str">
            <v>NE</v>
          </cell>
          <cell r="T328" t="str">
            <v>NE</v>
          </cell>
          <cell r="U328" t="str">
            <v>ANO</v>
          </cell>
          <cell r="V328" t="str">
            <v>NE</v>
          </cell>
          <cell r="W328" t="str">
            <v>NE</v>
          </cell>
          <cell r="X328" t="str">
            <v>NE</v>
          </cell>
          <cell r="Z328" t="str">
            <v>ANO</v>
          </cell>
          <cell r="AA328" t="str">
            <v>Velmi spokojen/a</v>
          </cell>
          <cell r="AB328">
            <v>1</v>
          </cell>
          <cell r="AC328">
            <v>0</v>
          </cell>
          <cell r="AD328">
            <v>0</v>
          </cell>
          <cell r="AE328">
            <v>1</v>
          </cell>
          <cell r="AF328">
            <v>0</v>
          </cell>
          <cell r="AG328">
            <v>0</v>
          </cell>
          <cell r="AH328">
            <v>1</v>
          </cell>
          <cell r="AI328">
            <v>2</v>
          </cell>
          <cell r="AJ328">
            <v>1</v>
          </cell>
          <cell r="AK328">
            <v>0</v>
          </cell>
          <cell r="AM328" t="str">
            <v>Nejsem ubytován/a</v>
          </cell>
          <cell r="AP328" t="str">
            <v>MUŽ</v>
          </cell>
          <cell r="AQ328" t="str">
            <v>VOŠ + VŠ</v>
          </cell>
          <cell r="AR328" t="str">
            <v>35 - 49 let</v>
          </cell>
        </row>
        <row r="329">
          <cell r="B329" t="str">
            <v>Olomoucko</v>
          </cell>
          <cell r="E329" t="str">
            <v>1 den</v>
          </cell>
          <cell r="G329" t="str">
            <v>Vlakem</v>
          </cell>
          <cell r="I329" t="str">
            <v>Dobrá předchozí zkušenost</v>
          </cell>
          <cell r="K329" t="str">
            <v>S přáteli</v>
          </cell>
          <cell r="L329" t="str">
            <v>Relaxace</v>
          </cell>
          <cell r="M329" t="str">
            <v>Podruhé</v>
          </cell>
          <cell r="O329" t="str">
            <v>ANO</v>
          </cell>
          <cell r="P329" t="str">
            <v>ANO</v>
          </cell>
          <cell r="Q329" t="str">
            <v>NE</v>
          </cell>
          <cell r="R329" t="str">
            <v>NE</v>
          </cell>
          <cell r="S329" t="str">
            <v>NE</v>
          </cell>
          <cell r="T329" t="str">
            <v>NE</v>
          </cell>
          <cell r="U329" t="str">
            <v>ANO</v>
          </cell>
          <cell r="V329" t="str">
            <v>NE</v>
          </cell>
          <cell r="W329" t="str">
            <v>NE</v>
          </cell>
          <cell r="X329" t="str">
            <v>NE</v>
          </cell>
          <cell r="Z329" t="str">
            <v>ANO</v>
          </cell>
          <cell r="AA329" t="str">
            <v>Velmi spokojen/a</v>
          </cell>
          <cell r="AB329">
            <v>1</v>
          </cell>
          <cell r="AC329">
            <v>0</v>
          </cell>
          <cell r="AD329">
            <v>0</v>
          </cell>
          <cell r="AE329">
            <v>1</v>
          </cell>
          <cell r="AF329">
            <v>0</v>
          </cell>
          <cell r="AG329">
            <v>2</v>
          </cell>
          <cell r="AH329">
            <v>1</v>
          </cell>
          <cell r="AI329">
            <v>2</v>
          </cell>
          <cell r="AJ329">
            <v>1</v>
          </cell>
          <cell r="AK329">
            <v>0</v>
          </cell>
          <cell r="AM329" t="str">
            <v>Nejsem ubytován/a</v>
          </cell>
          <cell r="AP329" t="str">
            <v>ŽENA</v>
          </cell>
          <cell r="AQ329" t="str">
            <v>VOŠ + VŠ</v>
          </cell>
          <cell r="AR329" t="str">
            <v>35 - 49 let</v>
          </cell>
        </row>
        <row r="330">
          <cell r="B330" t="str">
            <v>Jiný kraj</v>
          </cell>
          <cell r="C330" t="str">
            <v>Praha</v>
          </cell>
          <cell r="E330" t="str">
            <v>1 den</v>
          </cell>
          <cell r="G330" t="str">
            <v>Vlakem</v>
          </cell>
          <cell r="I330" t="str">
            <v>Služební cesta</v>
          </cell>
          <cell r="K330" t="str">
            <v>S kolegy</v>
          </cell>
          <cell r="L330" t="str">
            <v>Služební cesta</v>
          </cell>
          <cell r="M330" t="str">
            <v>Poprvé</v>
          </cell>
          <cell r="O330" t="str">
            <v>ANO</v>
          </cell>
          <cell r="P330" t="str">
            <v>ANO</v>
          </cell>
          <cell r="Q330" t="str">
            <v>NE</v>
          </cell>
          <cell r="R330" t="str">
            <v>NE</v>
          </cell>
          <cell r="S330" t="str">
            <v>NE</v>
          </cell>
          <cell r="T330" t="str">
            <v>NE</v>
          </cell>
          <cell r="U330" t="str">
            <v>NE</v>
          </cell>
          <cell r="V330" t="str">
            <v>NE</v>
          </cell>
          <cell r="W330" t="str">
            <v>NE</v>
          </cell>
          <cell r="X330" t="str">
            <v>NE</v>
          </cell>
          <cell r="Z330" t="str">
            <v>NEVÍM</v>
          </cell>
          <cell r="AA330" t="str">
            <v>Spíše nespokojen/a</v>
          </cell>
          <cell r="AB330">
            <v>1</v>
          </cell>
          <cell r="AC330">
            <v>0</v>
          </cell>
          <cell r="AD330">
            <v>0</v>
          </cell>
          <cell r="AE330">
            <v>1</v>
          </cell>
          <cell r="AF330">
            <v>0</v>
          </cell>
          <cell r="AG330">
            <v>0</v>
          </cell>
          <cell r="AH330">
            <v>1</v>
          </cell>
          <cell r="AI330">
            <v>1</v>
          </cell>
          <cell r="AJ330">
            <v>1</v>
          </cell>
          <cell r="AK330">
            <v>0</v>
          </cell>
          <cell r="AM330" t="str">
            <v>Nejsem ubytován/a</v>
          </cell>
          <cell r="AP330" t="str">
            <v>ŽENA</v>
          </cell>
          <cell r="AQ330" t="str">
            <v>VOŠ + VŠ</v>
          </cell>
          <cell r="AR330" t="str">
            <v>35 - 49 let</v>
          </cell>
        </row>
        <row r="331">
          <cell r="B331" t="str">
            <v>Jiný kraj</v>
          </cell>
          <cell r="C331" t="str">
            <v>Praha</v>
          </cell>
          <cell r="E331" t="str">
            <v>1 den</v>
          </cell>
          <cell r="G331" t="str">
            <v>Vlakem</v>
          </cell>
          <cell r="I331" t="str">
            <v>Služební cesta</v>
          </cell>
          <cell r="K331" t="str">
            <v>S kolegy</v>
          </cell>
          <cell r="L331" t="str">
            <v>Služební cesta</v>
          </cell>
          <cell r="M331" t="str">
            <v>Poprvé</v>
          </cell>
          <cell r="O331" t="str">
            <v>ANO</v>
          </cell>
          <cell r="P331" t="str">
            <v>ANO</v>
          </cell>
          <cell r="Q331" t="str">
            <v>NE</v>
          </cell>
          <cell r="R331" t="str">
            <v>NE</v>
          </cell>
          <cell r="S331" t="str">
            <v>NE</v>
          </cell>
          <cell r="T331" t="str">
            <v>NE</v>
          </cell>
          <cell r="U331" t="str">
            <v>NE</v>
          </cell>
          <cell r="V331" t="str">
            <v>NE</v>
          </cell>
          <cell r="W331" t="str">
            <v>NE</v>
          </cell>
          <cell r="X331" t="str">
            <v>NE</v>
          </cell>
          <cell r="Z331" t="str">
            <v>NEVÍM</v>
          </cell>
          <cell r="AA331" t="str">
            <v>Spíše spokojen/a</v>
          </cell>
          <cell r="AB331">
            <v>1</v>
          </cell>
          <cell r="AC331">
            <v>0</v>
          </cell>
          <cell r="AD331">
            <v>0</v>
          </cell>
          <cell r="AE331">
            <v>1</v>
          </cell>
          <cell r="AF331">
            <v>0</v>
          </cell>
          <cell r="AG331">
            <v>0</v>
          </cell>
          <cell r="AH331">
            <v>1</v>
          </cell>
          <cell r="AI331">
            <v>1</v>
          </cell>
          <cell r="AJ331">
            <v>1</v>
          </cell>
          <cell r="AK331">
            <v>0</v>
          </cell>
          <cell r="AM331" t="str">
            <v>Nejsem ubytován/a</v>
          </cell>
          <cell r="AP331" t="str">
            <v>MUŽ</v>
          </cell>
          <cell r="AQ331" t="str">
            <v>VOŠ + VŠ</v>
          </cell>
          <cell r="AR331" t="str">
            <v>35 - 49 let</v>
          </cell>
        </row>
        <row r="332">
          <cell r="B332" t="str">
            <v>Stát</v>
          </cell>
          <cell r="D332" t="str">
            <v>Litva</v>
          </cell>
          <cell r="E332" t="str">
            <v>Více dnů</v>
          </cell>
          <cell r="G332" t="str">
            <v>Autem</v>
          </cell>
          <cell r="I332" t="str">
            <v>Jiné</v>
          </cell>
          <cell r="K332" t="str">
            <v>S přáteli</v>
          </cell>
          <cell r="L332" t="str">
            <v>Návštěva sportovní akce</v>
          </cell>
          <cell r="M332" t="str">
            <v>Poprvé</v>
          </cell>
          <cell r="O332" t="str">
            <v>ANO</v>
          </cell>
          <cell r="P332" t="str">
            <v>ANO</v>
          </cell>
          <cell r="Q332" t="str">
            <v>ANO</v>
          </cell>
          <cell r="R332" t="str">
            <v>NE</v>
          </cell>
          <cell r="S332" t="str">
            <v>NE</v>
          </cell>
          <cell r="T332" t="str">
            <v>NE</v>
          </cell>
          <cell r="U332" t="str">
            <v>ANO</v>
          </cell>
          <cell r="V332" t="str">
            <v>NE</v>
          </cell>
          <cell r="W332" t="str">
            <v>NE</v>
          </cell>
          <cell r="X332" t="str">
            <v>NE</v>
          </cell>
          <cell r="Z332" t="str">
            <v>NE</v>
          </cell>
          <cell r="AA332" t="str">
            <v>Spíše spokojen/a</v>
          </cell>
          <cell r="AB332">
            <v>1</v>
          </cell>
          <cell r="AC332">
            <v>1</v>
          </cell>
          <cell r="AD332">
            <v>2</v>
          </cell>
          <cell r="AE332">
            <v>2</v>
          </cell>
          <cell r="AF332">
            <v>0</v>
          </cell>
          <cell r="AG332">
            <v>2</v>
          </cell>
          <cell r="AH332">
            <v>2</v>
          </cell>
          <cell r="AI332">
            <v>1</v>
          </cell>
          <cell r="AJ332">
            <v>0</v>
          </cell>
          <cell r="AK332">
            <v>0</v>
          </cell>
          <cell r="AM332" t="str">
            <v>Hotel</v>
          </cell>
          <cell r="AP332" t="str">
            <v>MUŽ</v>
          </cell>
          <cell r="AQ332" t="str">
            <v>SŠ s maturitou</v>
          </cell>
          <cell r="AR332" t="str">
            <v>26 - 34 let</v>
          </cell>
        </row>
        <row r="333">
          <cell r="B333" t="str">
            <v>Stát</v>
          </cell>
          <cell r="D333" t="str">
            <v>Litva</v>
          </cell>
          <cell r="E333" t="str">
            <v>Více dnů</v>
          </cell>
          <cell r="G333" t="str">
            <v>Autem</v>
          </cell>
          <cell r="I333" t="str">
            <v>Jiné</v>
          </cell>
          <cell r="K333" t="str">
            <v>S přáteli</v>
          </cell>
          <cell r="L333" t="str">
            <v>Návštěva sportovní akce</v>
          </cell>
          <cell r="M333" t="str">
            <v>Poprvé</v>
          </cell>
          <cell r="O333" t="str">
            <v>ANO</v>
          </cell>
          <cell r="P333" t="str">
            <v>ANO</v>
          </cell>
          <cell r="Q333" t="str">
            <v>ANO</v>
          </cell>
          <cell r="R333" t="str">
            <v>NE</v>
          </cell>
          <cell r="S333" t="str">
            <v>NE</v>
          </cell>
          <cell r="T333" t="str">
            <v>NE</v>
          </cell>
          <cell r="U333" t="str">
            <v>ANO</v>
          </cell>
          <cell r="V333" t="str">
            <v>NE</v>
          </cell>
          <cell r="W333" t="str">
            <v>NE</v>
          </cell>
          <cell r="X333" t="str">
            <v>NE</v>
          </cell>
          <cell r="Z333" t="str">
            <v>NEVÍM</v>
          </cell>
          <cell r="AA333" t="str">
            <v>Spíše spokojen/a</v>
          </cell>
          <cell r="AB333">
            <v>0</v>
          </cell>
          <cell r="AC333">
            <v>0</v>
          </cell>
          <cell r="AD333">
            <v>0</v>
          </cell>
          <cell r="AE333">
            <v>0</v>
          </cell>
          <cell r="AF333">
            <v>0</v>
          </cell>
          <cell r="AG333">
            <v>0</v>
          </cell>
          <cell r="AH333">
            <v>0</v>
          </cell>
          <cell r="AI333">
            <v>5</v>
          </cell>
          <cell r="AJ333">
            <v>0</v>
          </cell>
          <cell r="AK333">
            <v>0</v>
          </cell>
          <cell r="AM333" t="str">
            <v>Hotel</v>
          </cell>
          <cell r="AP333" t="str">
            <v>MUŽ</v>
          </cell>
          <cell r="AQ333" t="str">
            <v>VYUČEN/A</v>
          </cell>
          <cell r="AR333" t="str">
            <v>35 - 49 let</v>
          </cell>
        </row>
        <row r="334">
          <cell r="B334" t="str">
            <v>Stát</v>
          </cell>
          <cell r="D334" t="str">
            <v>Maďarsko</v>
          </cell>
          <cell r="E334" t="str">
            <v>Více dnů</v>
          </cell>
          <cell r="G334" t="str">
            <v>Autem</v>
          </cell>
          <cell r="I334" t="str">
            <v>Jiné</v>
          </cell>
          <cell r="K334" t="str">
            <v>S přáteli</v>
          </cell>
          <cell r="L334" t="str">
            <v>Návštěva sportovní akce</v>
          </cell>
          <cell r="M334" t="str">
            <v>Poprvé</v>
          </cell>
          <cell r="O334" t="str">
            <v>ANO</v>
          </cell>
          <cell r="P334" t="str">
            <v>ANO</v>
          </cell>
          <cell r="Q334" t="str">
            <v>ANO</v>
          </cell>
          <cell r="R334" t="str">
            <v>NE</v>
          </cell>
          <cell r="S334" t="str">
            <v>NE</v>
          </cell>
          <cell r="T334" t="str">
            <v>NE</v>
          </cell>
          <cell r="U334" t="str">
            <v>ANO</v>
          </cell>
          <cell r="V334" t="str">
            <v>NE</v>
          </cell>
          <cell r="W334" t="str">
            <v>NE</v>
          </cell>
          <cell r="X334" t="str">
            <v>NE</v>
          </cell>
          <cell r="Z334" t="str">
            <v>ANO</v>
          </cell>
          <cell r="AA334" t="str">
            <v>Velmi spokojen/a</v>
          </cell>
          <cell r="AB334">
            <v>1</v>
          </cell>
          <cell r="AC334">
            <v>1</v>
          </cell>
          <cell r="AD334">
            <v>0</v>
          </cell>
          <cell r="AE334">
            <v>3</v>
          </cell>
          <cell r="AF334">
            <v>0</v>
          </cell>
          <cell r="AG334">
            <v>2</v>
          </cell>
          <cell r="AH334">
            <v>1</v>
          </cell>
          <cell r="AI334">
            <v>0</v>
          </cell>
          <cell r="AJ334">
            <v>1</v>
          </cell>
          <cell r="AK334">
            <v>0</v>
          </cell>
          <cell r="AM334" t="str">
            <v>Hotel</v>
          </cell>
          <cell r="AP334" t="str">
            <v>MUŽ</v>
          </cell>
          <cell r="AQ334" t="str">
            <v>SŠ s maturitou</v>
          </cell>
          <cell r="AR334" t="str">
            <v>26 - 34 let</v>
          </cell>
        </row>
        <row r="335">
          <cell r="B335" t="str">
            <v>Stát</v>
          </cell>
          <cell r="D335" t="str">
            <v>Maďarsko</v>
          </cell>
          <cell r="E335" t="str">
            <v>Více dnů</v>
          </cell>
          <cell r="G335" t="str">
            <v>Autem</v>
          </cell>
          <cell r="I335" t="str">
            <v>Jiné</v>
          </cell>
          <cell r="K335" t="str">
            <v>S přáteli</v>
          </cell>
          <cell r="L335" t="str">
            <v>Návštěva sportovní akce</v>
          </cell>
          <cell r="M335" t="str">
            <v>Poprvé</v>
          </cell>
          <cell r="O335" t="str">
            <v>ANO</v>
          </cell>
          <cell r="P335" t="str">
            <v>ANO</v>
          </cell>
          <cell r="Q335" t="str">
            <v>ANO</v>
          </cell>
          <cell r="R335" t="str">
            <v>NE</v>
          </cell>
          <cell r="S335" t="str">
            <v>NE</v>
          </cell>
          <cell r="T335" t="str">
            <v>NE</v>
          </cell>
          <cell r="U335" t="str">
            <v>ANO</v>
          </cell>
          <cell r="V335" t="str">
            <v>NE</v>
          </cell>
          <cell r="W335" t="str">
            <v>NE</v>
          </cell>
          <cell r="X335" t="str">
            <v>NE</v>
          </cell>
          <cell r="Z335" t="str">
            <v>ANO</v>
          </cell>
          <cell r="AA335" t="str">
            <v>Velmi spokojen/a</v>
          </cell>
          <cell r="AB335">
            <v>1</v>
          </cell>
          <cell r="AC335">
            <v>1</v>
          </cell>
          <cell r="AD335">
            <v>0</v>
          </cell>
          <cell r="AE335">
            <v>3</v>
          </cell>
          <cell r="AF335">
            <v>0</v>
          </cell>
          <cell r="AG335">
            <v>2</v>
          </cell>
          <cell r="AH335">
            <v>1</v>
          </cell>
          <cell r="AI335">
            <v>0</v>
          </cell>
          <cell r="AJ335">
            <v>1</v>
          </cell>
          <cell r="AK335">
            <v>0</v>
          </cell>
          <cell r="AM335" t="str">
            <v>Hotel</v>
          </cell>
          <cell r="AP335" t="str">
            <v>MUŽ</v>
          </cell>
          <cell r="AQ335" t="str">
            <v>SŠ s maturitou</v>
          </cell>
          <cell r="AR335" t="str">
            <v>35 - 49 let</v>
          </cell>
        </row>
        <row r="336">
          <cell r="B336" t="str">
            <v>Stát</v>
          </cell>
          <cell r="D336" t="str">
            <v>Maďarsko</v>
          </cell>
          <cell r="E336" t="str">
            <v>Více dnů</v>
          </cell>
          <cell r="G336" t="str">
            <v>Autem</v>
          </cell>
          <cell r="I336" t="str">
            <v>Jiné</v>
          </cell>
          <cell r="K336" t="str">
            <v>S přáteli</v>
          </cell>
          <cell r="L336" t="str">
            <v>Návštěva sportovní akce</v>
          </cell>
          <cell r="M336" t="str">
            <v>Poprvé</v>
          </cell>
          <cell r="O336" t="str">
            <v>ANO</v>
          </cell>
          <cell r="P336" t="str">
            <v>ANO</v>
          </cell>
          <cell r="Q336" t="str">
            <v>ANO</v>
          </cell>
          <cell r="R336" t="str">
            <v>NE</v>
          </cell>
          <cell r="S336" t="str">
            <v>NE</v>
          </cell>
          <cell r="T336" t="str">
            <v>NE</v>
          </cell>
          <cell r="U336" t="str">
            <v>ANO</v>
          </cell>
          <cell r="V336" t="str">
            <v>NE</v>
          </cell>
          <cell r="W336" t="str">
            <v>NE</v>
          </cell>
          <cell r="X336" t="str">
            <v>NE</v>
          </cell>
          <cell r="Z336" t="str">
            <v>ANO</v>
          </cell>
          <cell r="AA336" t="str">
            <v>Velmi spokojen/a</v>
          </cell>
          <cell r="AB336">
            <v>1</v>
          </cell>
          <cell r="AC336">
            <v>0</v>
          </cell>
          <cell r="AD336">
            <v>0</v>
          </cell>
          <cell r="AE336">
            <v>1</v>
          </cell>
          <cell r="AF336">
            <v>1</v>
          </cell>
          <cell r="AG336">
            <v>2</v>
          </cell>
          <cell r="AH336">
            <v>2</v>
          </cell>
          <cell r="AI336">
            <v>1</v>
          </cell>
          <cell r="AJ336">
            <v>0</v>
          </cell>
          <cell r="AK336">
            <v>0</v>
          </cell>
          <cell r="AM336" t="str">
            <v>Hotel</v>
          </cell>
          <cell r="AP336" t="str">
            <v>MUŽ</v>
          </cell>
          <cell r="AQ336" t="str">
            <v>VOŠ + VŠ</v>
          </cell>
          <cell r="AR336" t="str">
            <v>35 - 49 let</v>
          </cell>
        </row>
        <row r="337">
          <cell r="B337" t="str">
            <v>Stát</v>
          </cell>
          <cell r="D337" t="str">
            <v>Maďarsko</v>
          </cell>
          <cell r="E337" t="str">
            <v>Více dnů</v>
          </cell>
          <cell r="G337" t="str">
            <v>Autem</v>
          </cell>
          <cell r="I337" t="str">
            <v>Jiné</v>
          </cell>
          <cell r="K337" t="str">
            <v>S přáteli</v>
          </cell>
          <cell r="L337" t="str">
            <v>Návštěva sportovní akce</v>
          </cell>
          <cell r="M337" t="str">
            <v>Poprvé</v>
          </cell>
          <cell r="O337" t="str">
            <v>ANO</v>
          </cell>
          <cell r="P337" t="str">
            <v>ANO</v>
          </cell>
          <cell r="Q337" t="str">
            <v>ANO</v>
          </cell>
          <cell r="R337" t="str">
            <v>NE</v>
          </cell>
          <cell r="S337" t="str">
            <v>NE</v>
          </cell>
          <cell r="T337" t="str">
            <v>NE</v>
          </cell>
          <cell r="U337" t="str">
            <v>ANO</v>
          </cell>
          <cell r="V337" t="str">
            <v>NE</v>
          </cell>
          <cell r="W337" t="str">
            <v>NE</v>
          </cell>
          <cell r="X337" t="str">
            <v>NE</v>
          </cell>
          <cell r="Z337" t="str">
            <v>NEVÍM</v>
          </cell>
          <cell r="AA337" t="str">
            <v>Velmi spokojen/a</v>
          </cell>
          <cell r="AB337">
            <v>3</v>
          </cell>
          <cell r="AC337">
            <v>3</v>
          </cell>
          <cell r="AD337">
            <v>3</v>
          </cell>
          <cell r="AE337">
            <v>3</v>
          </cell>
          <cell r="AF337">
            <v>3</v>
          </cell>
          <cell r="AG337">
            <v>3</v>
          </cell>
          <cell r="AH337">
            <v>3</v>
          </cell>
          <cell r="AI337">
            <v>3</v>
          </cell>
          <cell r="AJ337">
            <v>3</v>
          </cell>
          <cell r="AK337">
            <v>3</v>
          </cell>
          <cell r="AM337" t="str">
            <v>Hotel</v>
          </cell>
          <cell r="AP337" t="str">
            <v>MUŽ</v>
          </cell>
          <cell r="AQ337" t="str">
            <v>SŠ s maturitou</v>
          </cell>
          <cell r="AR337" t="str">
            <v>26 - 34 let</v>
          </cell>
        </row>
        <row r="338">
          <cell r="B338" t="str">
            <v>Stát</v>
          </cell>
          <cell r="D338" t="str">
            <v>Maďarsko</v>
          </cell>
          <cell r="E338" t="str">
            <v>Více dnů</v>
          </cell>
          <cell r="G338" t="str">
            <v>Autem</v>
          </cell>
          <cell r="I338" t="str">
            <v>Jiné</v>
          </cell>
          <cell r="K338" t="str">
            <v>S přáteli</v>
          </cell>
          <cell r="L338" t="str">
            <v>Návštěva sportovní akce</v>
          </cell>
          <cell r="M338" t="str">
            <v>Poprvé</v>
          </cell>
          <cell r="O338" t="str">
            <v>ANO</v>
          </cell>
          <cell r="P338" t="str">
            <v>ANO</v>
          </cell>
          <cell r="Q338" t="str">
            <v>ANO</v>
          </cell>
          <cell r="R338" t="str">
            <v>NE</v>
          </cell>
          <cell r="S338" t="str">
            <v>NE</v>
          </cell>
          <cell r="T338" t="str">
            <v>NE</v>
          </cell>
          <cell r="U338" t="str">
            <v>ANO</v>
          </cell>
          <cell r="V338" t="str">
            <v>ANO</v>
          </cell>
          <cell r="W338" t="str">
            <v>NE</v>
          </cell>
          <cell r="X338" t="str">
            <v>NE</v>
          </cell>
          <cell r="Z338" t="str">
            <v>ANO</v>
          </cell>
          <cell r="AA338" t="str">
            <v>Velmi spokojen/a</v>
          </cell>
          <cell r="AB338">
            <v>5</v>
          </cell>
          <cell r="AC338">
            <v>4</v>
          </cell>
          <cell r="AD338">
            <v>5</v>
          </cell>
          <cell r="AE338">
            <v>5</v>
          </cell>
          <cell r="AF338">
            <v>0</v>
          </cell>
          <cell r="AG338">
            <v>3</v>
          </cell>
          <cell r="AH338">
            <v>2</v>
          </cell>
          <cell r="AI338">
            <v>4</v>
          </cell>
          <cell r="AJ338">
            <v>0</v>
          </cell>
          <cell r="AK338">
            <v>0</v>
          </cell>
          <cell r="AM338" t="str">
            <v>Hotel</v>
          </cell>
          <cell r="AP338" t="str">
            <v>ŽENA</v>
          </cell>
          <cell r="AQ338" t="str">
            <v>SŠ s maturitou</v>
          </cell>
          <cell r="AR338" t="str">
            <v>26 - 34 let</v>
          </cell>
        </row>
        <row r="339">
          <cell r="B339" t="str">
            <v>Stát</v>
          </cell>
          <cell r="D339" t="str">
            <v>Litva</v>
          </cell>
          <cell r="E339" t="str">
            <v>Více dnů</v>
          </cell>
          <cell r="G339" t="str">
            <v>Autem</v>
          </cell>
          <cell r="I339" t="str">
            <v>Jiné</v>
          </cell>
          <cell r="K339" t="str">
            <v>S přáteli</v>
          </cell>
          <cell r="L339" t="str">
            <v>Návštěva sportovní akce</v>
          </cell>
          <cell r="M339" t="str">
            <v>Poprvé</v>
          </cell>
          <cell r="O339" t="str">
            <v>ANO</v>
          </cell>
          <cell r="P339" t="str">
            <v>ANO</v>
          </cell>
          <cell r="Q339" t="str">
            <v>ANO</v>
          </cell>
          <cell r="R339" t="str">
            <v>NE</v>
          </cell>
          <cell r="S339" t="str">
            <v>NE</v>
          </cell>
          <cell r="T339" t="str">
            <v>NE</v>
          </cell>
          <cell r="U339" t="str">
            <v>ANO</v>
          </cell>
          <cell r="V339" t="str">
            <v>ANO</v>
          </cell>
          <cell r="W339" t="str">
            <v>NE</v>
          </cell>
          <cell r="X339" t="str">
            <v>NE</v>
          </cell>
          <cell r="Z339" t="str">
            <v>ANO</v>
          </cell>
          <cell r="AA339" t="str">
            <v>Velmi spokojen/a</v>
          </cell>
          <cell r="AB339">
            <v>4</v>
          </cell>
          <cell r="AC339">
            <v>5</v>
          </cell>
          <cell r="AD339">
            <v>5</v>
          </cell>
          <cell r="AE339">
            <v>5</v>
          </cell>
          <cell r="AF339">
            <v>0</v>
          </cell>
          <cell r="AG339">
            <v>3</v>
          </cell>
          <cell r="AH339">
            <v>2</v>
          </cell>
          <cell r="AI339">
            <v>4</v>
          </cell>
          <cell r="AJ339">
            <v>0</v>
          </cell>
          <cell r="AK339">
            <v>0</v>
          </cell>
          <cell r="AM339" t="str">
            <v>Hotel</v>
          </cell>
          <cell r="AP339" t="str">
            <v>MUŽ</v>
          </cell>
          <cell r="AQ339" t="str">
            <v>SŠ s maturitou</v>
          </cell>
          <cell r="AR339" t="str">
            <v>50 - 65 let</v>
          </cell>
        </row>
        <row r="340">
          <cell r="B340" t="str">
            <v>Stát</v>
          </cell>
          <cell r="D340" t="str">
            <v>Litva</v>
          </cell>
          <cell r="E340" t="str">
            <v>Více dnů</v>
          </cell>
          <cell r="G340" t="str">
            <v>Autem</v>
          </cell>
          <cell r="I340" t="str">
            <v>Jiné</v>
          </cell>
          <cell r="K340" t="str">
            <v>S přáteli</v>
          </cell>
          <cell r="L340" t="str">
            <v>Návštěva sportovní akce</v>
          </cell>
          <cell r="M340" t="str">
            <v>Poprvé</v>
          </cell>
          <cell r="O340" t="str">
            <v>ANO</v>
          </cell>
          <cell r="P340" t="str">
            <v>ANO</v>
          </cell>
          <cell r="Q340" t="str">
            <v>ANO</v>
          </cell>
          <cell r="R340" t="str">
            <v>NE</v>
          </cell>
          <cell r="S340" t="str">
            <v>NE</v>
          </cell>
          <cell r="T340" t="str">
            <v>NE</v>
          </cell>
          <cell r="U340" t="str">
            <v>ANO</v>
          </cell>
          <cell r="V340" t="str">
            <v>NE</v>
          </cell>
          <cell r="W340" t="str">
            <v>NE</v>
          </cell>
          <cell r="X340" t="str">
            <v>NE</v>
          </cell>
          <cell r="Z340" t="str">
            <v>ANO</v>
          </cell>
          <cell r="AA340" t="str">
            <v>Velmi spokojen/a</v>
          </cell>
          <cell r="AB340">
            <v>0</v>
          </cell>
          <cell r="AC340">
            <v>5</v>
          </cell>
          <cell r="AD340">
            <v>5</v>
          </cell>
          <cell r="AE340">
            <v>5</v>
          </cell>
          <cell r="AF340">
            <v>0</v>
          </cell>
          <cell r="AG340">
            <v>5</v>
          </cell>
          <cell r="AH340">
            <v>5</v>
          </cell>
          <cell r="AI340">
            <v>5</v>
          </cell>
          <cell r="AJ340">
            <v>0</v>
          </cell>
          <cell r="AK340">
            <v>0</v>
          </cell>
          <cell r="AM340" t="str">
            <v>Hotel</v>
          </cell>
          <cell r="AP340" t="str">
            <v>ŽENA</v>
          </cell>
          <cell r="AQ340" t="str">
            <v>SŠ s maturitou</v>
          </cell>
          <cell r="AR340" t="str">
            <v>Do 25 let</v>
          </cell>
        </row>
        <row r="341">
          <cell r="B341" t="str">
            <v>Stát</v>
          </cell>
          <cell r="D341" t="str">
            <v>Litva</v>
          </cell>
          <cell r="E341" t="str">
            <v>Více dnů</v>
          </cell>
          <cell r="G341" t="str">
            <v>Autem</v>
          </cell>
          <cell r="I341" t="str">
            <v>Jiné</v>
          </cell>
          <cell r="K341" t="str">
            <v>S přáteli</v>
          </cell>
          <cell r="L341" t="str">
            <v>Návštěva sportovní akce</v>
          </cell>
          <cell r="M341" t="str">
            <v>Poprvé</v>
          </cell>
          <cell r="O341" t="str">
            <v>ANO</v>
          </cell>
          <cell r="P341" t="str">
            <v>ANO</v>
          </cell>
          <cell r="Q341" t="str">
            <v>NE</v>
          </cell>
          <cell r="R341" t="str">
            <v>NE</v>
          </cell>
          <cell r="S341" t="str">
            <v>NE</v>
          </cell>
          <cell r="T341" t="str">
            <v>NE</v>
          </cell>
          <cell r="U341" t="str">
            <v>ANO</v>
          </cell>
          <cell r="V341" t="str">
            <v>NE</v>
          </cell>
          <cell r="W341" t="str">
            <v>NE</v>
          </cell>
          <cell r="X341" t="str">
            <v>NE</v>
          </cell>
          <cell r="Z341" t="str">
            <v>ANO</v>
          </cell>
          <cell r="AA341" t="str">
            <v>Velmi spokojen/a</v>
          </cell>
          <cell r="AB341">
            <v>3</v>
          </cell>
          <cell r="AC341">
            <v>5</v>
          </cell>
          <cell r="AD341">
            <v>5</v>
          </cell>
          <cell r="AE341">
            <v>5</v>
          </cell>
          <cell r="AF341">
            <v>0</v>
          </cell>
          <cell r="AG341">
            <v>3</v>
          </cell>
          <cell r="AH341">
            <v>2</v>
          </cell>
          <cell r="AI341">
            <v>4</v>
          </cell>
          <cell r="AJ341">
            <v>5</v>
          </cell>
          <cell r="AK341">
            <v>0</v>
          </cell>
          <cell r="AM341" t="str">
            <v>Hotel</v>
          </cell>
          <cell r="AP341" t="str">
            <v>ŽENA</v>
          </cell>
          <cell r="AQ341" t="str">
            <v>VOŠ + VŠ</v>
          </cell>
          <cell r="AR341" t="str">
            <v>26 - 34 let</v>
          </cell>
        </row>
        <row r="342">
          <cell r="B342" t="str">
            <v>Stát</v>
          </cell>
          <cell r="D342" t="str">
            <v>Švédsko</v>
          </cell>
          <cell r="E342" t="str">
            <v>Více dnů</v>
          </cell>
          <cell r="G342" t="str">
            <v>Autem</v>
          </cell>
          <cell r="I342" t="str">
            <v>Jiné</v>
          </cell>
          <cell r="K342" t="str">
            <v>S přáteli</v>
          </cell>
          <cell r="L342" t="str">
            <v>Návštěva sportovní akce</v>
          </cell>
          <cell r="M342" t="str">
            <v>Poprvé</v>
          </cell>
          <cell r="O342" t="str">
            <v>ANO</v>
          </cell>
          <cell r="P342" t="str">
            <v>ANO</v>
          </cell>
          <cell r="Q342" t="str">
            <v>NE</v>
          </cell>
          <cell r="R342" t="str">
            <v>NE</v>
          </cell>
          <cell r="S342" t="str">
            <v>NE</v>
          </cell>
          <cell r="T342" t="str">
            <v>NE</v>
          </cell>
          <cell r="U342" t="str">
            <v>ANO</v>
          </cell>
          <cell r="V342" t="str">
            <v>NE</v>
          </cell>
          <cell r="W342" t="str">
            <v>NE</v>
          </cell>
          <cell r="X342" t="str">
            <v>NE</v>
          </cell>
          <cell r="Z342" t="str">
            <v>NEVÍM</v>
          </cell>
          <cell r="AA342" t="str">
            <v>Spíše spokojen/a</v>
          </cell>
          <cell r="AB342">
            <v>0</v>
          </cell>
          <cell r="AC342">
            <v>0</v>
          </cell>
          <cell r="AD342">
            <v>0</v>
          </cell>
          <cell r="AE342">
            <v>0</v>
          </cell>
          <cell r="AF342">
            <v>0</v>
          </cell>
          <cell r="AG342">
            <v>0</v>
          </cell>
          <cell r="AH342">
            <v>2</v>
          </cell>
          <cell r="AI342">
            <v>2</v>
          </cell>
          <cell r="AJ342">
            <v>0</v>
          </cell>
          <cell r="AK342">
            <v>0</v>
          </cell>
          <cell r="AM342" t="str">
            <v>Hotel</v>
          </cell>
          <cell r="AP342" t="str">
            <v>MUŽ</v>
          </cell>
          <cell r="AQ342" t="str">
            <v>SŠ s maturitou</v>
          </cell>
          <cell r="AR342" t="str">
            <v>Do 25 let</v>
          </cell>
        </row>
        <row r="343">
          <cell r="B343" t="str">
            <v>Stát</v>
          </cell>
          <cell r="D343" t="str">
            <v>Švédsko</v>
          </cell>
          <cell r="E343" t="str">
            <v>Více dnů</v>
          </cell>
          <cell r="G343" t="str">
            <v>Autem</v>
          </cell>
          <cell r="I343" t="str">
            <v>Jiné</v>
          </cell>
          <cell r="K343" t="str">
            <v>S rodinou</v>
          </cell>
          <cell r="L343" t="str">
            <v>Návštěva sportovní akce</v>
          </cell>
          <cell r="M343" t="str">
            <v>Poprvé</v>
          </cell>
          <cell r="O343" t="str">
            <v>ANO</v>
          </cell>
          <cell r="P343" t="str">
            <v>ANO</v>
          </cell>
          <cell r="Q343" t="str">
            <v>NE</v>
          </cell>
          <cell r="R343" t="str">
            <v>NE</v>
          </cell>
          <cell r="S343" t="str">
            <v>NE</v>
          </cell>
          <cell r="T343" t="str">
            <v>NE</v>
          </cell>
          <cell r="U343" t="str">
            <v>ANO</v>
          </cell>
          <cell r="V343" t="str">
            <v>NE</v>
          </cell>
          <cell r="W343" t="str">
            <v>NE</v>
          </cell>
          <cell r="X343" t="str">
            <v>NE</v>
          </cell>
          <cell r="Z343" t="str">
            <v>NEVÍM</v>
          </cell>
          <cell r="AA343" t="str">
            <v>Spíše spokojen/a</v>
          </cell>
          <cell r="AB343">
            <v>4</v>
          </cell>
          <cell r="AC343">
            <v>2</v>
          </cell>
          <cell r="AD343">
            <v>0</v>
          </cell>
          <cell r="AE343">
            <v>4</v>
          </cell>
          <cell r="AF343">
            <v>0</v>
          </cell>
          <cell r="AG343">
            <v>0</v>
          </cell>
          <cell r="AH343">
            <v>2</v>
          </cell>
          <cell r="AI343">
            <v>2</v>
          </cell>
          <cell r="AJ343">
            <v>0</v>
          </cell>
          <cell r="AK343">
            <v>0</v>
          </cell>
          <cell r="AM343" t="str">
            <v>Hotel</v>
          </cell>
          <cell r="AP343" t="str">
            <v>MUŽ</v>
          </cell>
          <cell r="AQ343" t="str">
            <v>VOŠ + VŠ</v>
          </cell>
          <cell r="AR343" t="str">
            <v>50 - 65 let</v>
          </cell>
        </row>
        <row r="344">
          <cell r="B344" t="str">
            <v>Stát</v>
          </cell>
          <cell r="D344" t="str">
            <v>Švédsko</v>
          </cell>
          <cell r="E344" t="str">
            <v>Více dnů</v>
          </cell>
          <cell r="G344" t="str">
            <v>Autem</v>
          </cell>
          <cell r="I344" t="str">
            <v>Jiné</v>
          </cell>
          <cell r="K344" t="str">
            <v>S přáteli</v>
          </cell>
          <cell r="L344" t="str">
            <v>Návštěva sportovní akce</v>
          </cell>
          <cell r="M344" t="str">
            <v>Poprvé</v>
          </cell>
          <cell r="O344" t="str">
            <v>ANO</v>
          </cell>
          <cell r="P344" t="str">
            <v>ANO</v>
          </cell>
          <cell r="Q344" t="str">
            <v>NE</v>
          </cell>
          <cell r="R344" t="str">
            <v>NE</v>
          </cell>
          <cell r="S344" t="str">
            <v>NE</v>
          </cell>
          <cell r="T344" t="str">
            <v>NE</v>
          </cell>
          <cell r="U344" t="str">
            <v>ANO</v>
          </cell>
          <cell r="V344" t="str">
            <v>NE</v>
          </cell>
          <cell r="W344" t="str">
            <v>NE</v>
          </cell>
          <cell r="X344" t="str">
            <v>ANO</v>
          </cell>
          <cell r="Z344" t="str">
            <v>ANO</v>
          </cell>
          <cell r="AA344" t="str">
            <v>Velmi spokojen/a</v>
          </cell>
          <cell r="AB344">
            <v>0</v>
          </cell>
          <cell r="AC344">
            <v>0</v>
          </cell>
          <cell r="AD344">
            <v>2</v>
          </cell>
          <cell r="AE344">
            <v>2</v>
          </cell>
          <cell r="AF344">
            <v>2</v>
          </cell>
          <cell r="AG344">
            <v>2</v>
          </cell>
          <cell r="AH344">
            <v>2</v>
          </cell>
          <cell r="AI344">
            <v>1</v>
          </cell>
          <cell r="AJ344">
            <v>0</v>
          </cell>
          <cell r="AK344">
            <v>0</v>
          </cell>
          <cell r="AM344" t="str">
            <v>Hotel</v>
          </cell>
          <cell r="AP344" t="str">
            <v>ŽENA</v>
          </cell>
          <cell r="AQ344" t="str">
            <v>SŠ s maturitou</v>
          </cell>
          <cell r="AR344" t="str">
            <v>26 - 34 let</v>
          </cell>
        </row>
        <row r="345">
          <cell r="B345" t="str">
            <v>Jiný kraj</v>
          </cell>
          <cell r="C345" t="str">
            <v>Královehradecký</v>
          </cell>
          <cell r="E345" t="str">
            <v>Více dnů</v>
          </cell>
          <cell r="G345" t="str">
            <v>Vlakem</v>
          </cell>
          <cell r="I345" t="str">
            <v>Jiné</v>
          </cell>
          <cell r="K345" t="str">
            <v>S přáteli</v>
          </cell>
          <cell r="L345" t="str">
            <v>Návštěva sportovní akce</v>
          </cell>
          <cell r="M345" t="str">
            <v>Jsem tu po několikáté</v>
          </cell>
          <cell r="O345" t="str">
            <v>ANO</v>
          </cell>
          <cell r="P345" t="str">
            <v>ANO</v>
          </cell>
          <cell r="Q345" t="str">
            <v>NE</v>
          </cell>
          <cell r="R345" t="str">
            <v>NE</v>
          </cell>
          <cell r="S345" t="str">
            <v>NE</v>
          </cell>
          <cell r="T345" t="str">
            <v>NE</v>
          </cell>
          <cell r="U345" t="str">
            <v>ANO</v>
          </cell>
          <cell r="V345" t="str">
            <v>NE</v>
          </cell>
          <cell r="W345" t="str">
            <v>NE</v>
          </cell>
          <cell r="X345" t="str">
            <v>ANO</v>
          </cell>
          <cell r="Z345" t="str">
            <v>ANO</v>
          </cell>
          <cell r="AA345" t="str">
            <v>Velmi spokojen/a</v>
          </cell>
          <cell r="AB345">
            <v>0</v>
          </cell>
          <cell r="AC345">
            <v>0</v>
          </cell>
          <cell r="AD345">
            <v>0</v>
          </cell>
          <cell r="AE345">
            <v>2</v>
          </cell>
          <cell r="AF345">
            <v>1</v>
          </cell>
          <cell r="AG345">
            <v>1</v>
          </cell>
          <cell r="AH345">
            <v>2</v>
          </cell>
          <cell r="AI345">
            <v>2</v>
          </cell>
          <cell r="AJ345">
            <v>0</v>
          </cell>
          <cell r="AK345">
            <v>0</v>
          </cell>
          <cell r="AM345" t="str">
            <v>Hotel</v>
          </cell>
          <cell r="AP345" t="str">
            <v>MUŽ</v>
          </cell>
          <cell r="AQ345" t="str">
            <v>VOŠ + VŠ</v>
          </cell>
          <cell r="AR345" t="str">
            <v>50 - 65 let</v>
          </cell>
        </row>
        <row r="346">
          <cell r="B346" t="str">
            <v>Jiný kraj</v>
          </cell>
          <cell r="C346" t="str">
            <v>Zlínský</v>
          </cell>
          <cell r="E346" t="str">
            <v>Více dnů</v>
          </cell>
          <cell r="G346" t="str">
            <v>Vlakem</v>
          </cell>
          <cell r="I346" t="str">
            <v>Jiné</v>
          </cell>
          <cell r="K346" t="str">
            <v>S přáteli</v>
          </cell>
          <cell r="L346" t="str">
            <v>Návštěva sportovní akce</v>
          </cell>
          <cell r="M346" t="str">
            <v>Jsem tu po několikáté</v>
          </cell>
          <cell r="O346" t="str">
            <v>ANO</v>
          </cell>
          <cell r="P346" t="str">
            <v>ANO</v>
          </cell>
          <cell r="Q346" t="str">
            <v>NE</v>
          </cell>
          <cell r="R346" t="str">
            <v>NE</v>
          </cell>
          <cell r="S346" t="str">
            <v>ANO</v>
          </cell>
          <cell r="T346" t="str">
            <v>NE</v>
          </cell>
          <cell r="U346" t="str">
            <v>ANO</v>
          </cell>
          <cell r="V346" t="str">
            <v>NE</v>
          </cell>
          <cell r="W346" t="str">
            <v>NE</v>
          </cell>
          <cell r="X346" t="str">
            <v>ANO</v>
          </cell>
          <cell r="Z346" t="str">
            <v>ANO</v>
          </cell>
          <cell r="AA346" t="str">
            <v>Velmi spokojen/a</v>
          </cell>
          <cell r="AB346">
            <v>0</v>
          </cell>
          <cell r="AC346">
            <v>0</v>
          </cell>
          <cell r="AD346">
            <v>3</v>
          </cell>
          <cell r="AE346">
            <v>1</v>
          </cell>
          <cell r="AF346">
            <v>1</v>
          </cell>
          <cell r="AG346">
            <v>2</v>
          </cell>
          <cell r="AH346">
            <v>1</v>
          </cell>
          <cell r="AI346">
            <v>0</v>
          </cell>
          <cell r="AJ346">
            <v>0</v>
          </cell>
          <cell r="AK346">
            <v>0</v>
          </cell>
          <cell r="AM346" t="str">
            <v>Hotel</v>
          </cell>
          <cell r="AP346" t="str">
            <v>MUŽ</v>
          </cell>
          <cell r="AQ346" t="str">
            <v>VOŠ + VŠ</v>
          </cell>
          <cell r="AR346" t="str">
            <v>35 - 49 let</v>
          </cell>
        </row>
        <row r="347">
          <cell r="B347" t="str">
            <v>Jiný kraj</v>
          </cell>
          <cell r="C347" t="str">
            <v>Středočeský</v>
          </cell>
          <cell r="E347" t="str">
            <v>Více dnů</v>
          </cell>
          <cell r="G347" t="str">
            <v>Vlakem</v>
          </cell>
          <cell r="I347" t="str">
            <v>Jiné</v>
          </cell>
          <cell r="K347" t="str">
            <v>S přáteli</v>
          </cell>
          <cell r="L347" t="str">
            <v>Návštěva sportovní akce</v>
          </cell>
          <cell r="M347" t="str">
            <v>Poprvé</v>
          </cell>
          <cell r="O347" t="str">
            <v>ANO</v>
          </cell>
          <cell r="P347" t="str">
            <v>ANO</v>
          </cell>
          <cell r="Q347" t="str">
            <v>NE</v>
          </cell>
          <cell r="R347" t="str">
            <v>NE</v>
          </cell>
          <cell r="S347" t="str">
            <v>NE</v>
          </cell>
          <cell r="T347" t="str">
            <v>NE</v>
          </cell>
          <cell r="U347" t="str">
            <v>ANO</v>
          </cell>
          <cell r="V347" t="str">
            <v>NE</v>
          </cell>
          <cell r="W347" t="str">
            <v>NE</v>
          </cell>
          <cell r="X347" t="str">
            <v>ANO</v>
          </cell>
          <cell r="Z347" t="str">
            <v>ANO</v>
          </cell>
          <cell r="AA347" t="str">
            <v>Velmi spokojen/a</v>
          </cell>
          <cell r="AB347">
            <v>0</v>
          </cell>
          <cell r="AC347">
            <v>0</v>
          </cell>
          <cell r="AD347">
            <v>0</v>
          </cell>
          <cell r="AE347">
            <v>1</v>
          </cell>
          <cell r="AF347">
            <v>1</v>
          </cell>
          <cell r="AG347">
            <v>2</v>
          </cell>
          <cell r="AH347">
            <v>0</v>
          </cell>
          <cell r="AI347">
            <v>0</v>
          </cell>
          <cell r="AJ347">
            <v>0</v>
          </cell>
          <cell r="AK347">
            <v>0</v>
          </cell>
          <cell r="AM347" t="str">
            <v>Hotel</v>
          </cell>
          <cell r="AP347" t="str">
            <v>MUŽ</v>
          </cell>
          <cell r="AQ347" t="str">
            <v>VOŠ + VŠ</v>
          </cell>
          <cell r="AR347" t="str">
            <v>35 - 49 let</v>
          </cell>
        </row>
        <row r="348">
          <cell r="B348" t="str">
            <v>Jiný kraj</v>
          </cell>
          <cell r="C348" t="str">
            <v>Praha</v>
          </cell>
          <cell r="E348" t="str">
            <v>Více dnů</v>
          </cell>
          <cell r="G348" t="str">
            <v>Vlakem</v>
          </cell>
          <cell r="I348" t="str">
            <v>Jiné</v>
          </cell>
          <cell r="K348" t="str">
            <v>S přáteli</v>
          </cell>
          <cell r="L348" t="str">
            <v>Návštěva sportovní akce</v>
          </cell>
          <cell r="M348" t="str">
            <v>Jsem tu po několikáté</v>
          </cell>
          <cell r="O348" t="str">
            <v>NE</v>
          </cell>
          <cell r="P348" t="str">
            <v>NE</v>
          </cell>
          <cell r="Q348" t="str">
            <v>NE</v>
          </cell>
          <cell r="R348" t="str">
            <v>NE</v>
          </cell>
          <cell r="S348" t="str">
            <v>NE</v>
          </cell>
          <cell r="T348" t="str">
            <v>NE</v>
          </cell>
          <cell r="U348" t="str">
            <v>ANO</v>
          </cell>
          <cell r="V348" t="str">
            <v>NE</v>
          </cell>
          <cell r="W348" t="str">
            <v>NE</v>
          </cell>
          <cell r="X348" t="str">
            <v>ANO</v>
          </cell>
          <cell r="Z348" t="str">
            <v>ANO</v>
          </cell>
          <cell r="AA348" t="str">
            <v>Spíše spokojen/a</v>
          </cell>
          <cell r="AB348">
            <v>0</v>
          </cell>
          <cell r="AC348">
            <v>0</v>
          </cell>
          <cell r="AD348">
            <v>0</v>
          </cell>
          <cell r="AE348">
            <v>0</v>
          </cell>
          <cell r="AF348">
            <v>2</v>
          </cell>
          <cell r="AG348">
            <v>2</v>
          </cell>
          <cell r="AH348">
            <v>2</v>
          </cell>
          <cell r="AI348">
            <v>0</v>
          </cell>
          <cell r="AJ348">
            <v>0</v>
          </cell>
          <cell r="AK348">
            <v>0</v>
          </cell>
          <cell r="AM348" t="str">
            <v>Hotel</v>
          </cell>
          <cell r="AP348" t="str">
            <v>ŽENA</v>
          </cell>
          <cell r="AQ348" t="str">
            <v>SŠ s maturitou</v>
          </cell>
          <cell r="AR348" t="str">
            <v>Do 25 let</v>
          </cell>
        </row>
        <row r="349">
          <cell r="B349" t="str">
            <v>Olomoucko</v>
          </cell>
          <cell r="E349" t="str">
            <v>Více dnů</v>
          </cell>
          <cell r="G349" t="str">
            <v>Autem</v>
          </cell>
          <cell r="I349" t="str">
            <v>Jiné</v>
          </cell>
          <cell r="K349" t="str">
            <v>S přáteli</v>
          </cell>
          <cell r="L349" t="str">
            <v>Návštěva sportovní akce</v>
          </cell>
          <cell r="M349" t="str">
            <v>Jsem tu po několikáté</v>
          </cell>
          <cell r="O349" t="str">
            <v>ANO</v>
          </cell>
          <cell r="P349" t="str">
            <v>ANO</v>
          </cell>
          <cell r="Q349" t="str">
            <v>NE</v>
          </cell>
          <cell r="R349" t="str">
            <v>NE</v>
          </cell>
          <cell r="S349" t="str">
            <v>ANO</v>
          </cell>
          <cell r="T349" t="str">
            <v>NE</v>
          </cell>
          <cell r="U349" t="str">
            <v>NE</v>
          </cell>
          <cell r="V349" t="str">
            <v>NE</v>
          </cell>
          <cell r="W349" t="str">
            <v>NE</v>
          </cell>
          <cell r="X349" t="str">
            <v>ANO</v>
          </cell>
          <cell r="Z349" t="str">
            <v>ANO</v>
          </cell>
          <cell r="AA349" t="str">
            <v>Velmi spokojen/a</v>
          </cell>
          <cell r="AB349">
            <v>0</v>
          </cell>
          <cell r="AC349">
            <v>0</v>
          </cell>
          <cell r="AD349">
            <v>2</v>
          </cell>
          <cell r="AE349">
            <v>2</v>
          </cell>
          <cell r="AF349">
            <v>2</v>
          </cell>
          <cell r="AG349">
            <v>2</v>
          </cell>
          <cell r="AH349">
            <v>2</v>
          </cell>
          <cell r="AI349">
            <v>1</v>
          </cell>
          <cell r="AJ349">
            <v>0</v>
          </cell>
          <cell r="AK349">
            <v>0</v>
          </cell>
          <cell r="AM349" t="str">
            <v>Hotel</v>
          </cell>
          <cell r="AP349" t="str">
            <v>ŽENA</v>
          </cell>
          <cell r="AQ349" t="str">
            <v>SŠ s maturitou</v>
          </cell>
          <cell r="AR349" t="str">
            <v>26 - 34 let</v>
          </cell>
        </row>
        <row r="350">
          <cell r="B350" t="str">
            <v>Jiný kraj</v>
          </cell>
          <cell r="C350" t="str">
            <v>Praha</v>
          </cell>
          <cell r="E350" t="str">
            <v>Více dnů</v>
          </cell>
          <cell r="G350" t="str">
            <v>Vlakem</v>
          </cell>
          <cell r="I350" t="str">
            <v>Jiné</v>
          </cell>
          <cell r="K350" t="str">
            <v>S přáteli</v>
          </cell>
          <cell r="L350" t="str">
            <v>Návštěva sportovní akce</v>
          </cell>
          <cell r="M350" t="str">
            <v>Jsem tu po několikáté</v>
          </cell>
          <cell r="O350" t="str">
            <v>ANO</v>
          </cell>
          <cell r="P350" t="str">
            <v>ANO</v>
          </cell>
          <cell r="Q350" t="str">
            <v>ANO</v>
          </cell>
          <cell r="R350" t="str">
            <v>NE</v>
          </cell>
          <cell r="S350" t="str">
            <v>NE</v>
          </cell>
          <cell r="T350" t="str">
            <v>NE</v>
          </cell>
          <cell r="U350" t="str">
            <v>ANO</v>
          </cell>
          <cell r="V350" t="str">
            <v>ANO</v>
          </cell>
          <cell r="W350" t="str">
            <v>NE</v>
          </cell>
          <cell r="X350" t="str">
            <v>ANO</v>
          </cell>
          <cell r="Z350" t="str">
            <v>ANO</v>
          </cell>
          <cell r="AA350" t="str">
            <v>Spíše spokojen/a</v>
          </cell>
          <cell r="AB350">
            <v>4</v>
          </cell>
          <cell r="AC350">
            <v>4</v>
          </cell>
          <cell r="AD350">
            <v>3</v>
          </cell>
          <cell r="AE350">
            <v>5</v>
          </cell>
          <cell r="AF350">
            <v>2</v>
          </cell>
          <cell r="AG350">
            <v>4</v>
          </cell>
          <cell r="AH350">
            <v>5</v>
          </cell>
          <cell r="AI350">
            <v>5</v>
          </cell>
          <cell r="AJ350">
            <v>4</v>
          </cell>
          <cell r="AK350">
            <v>3</v>
          </cell>
          <cell r="AM350" t="str">
            <v>Hotel</v>
          </cell>
          <cell r="AP350" t="str">
            <v>ŽENA</v>
          </cell>
          <cell r="AQ350" t="str">
            <v>VOŠ + VŠ</v>
          </cell>
          <cell r="AR350" t="str">
            <v>26 - 34 let</v>
          </cell>
        </row>
        <row r="351">
          <cell r="B351" t="str">
            <v>Olomoucký kraj</v>
          </cell>
          <cell r="E351" t="str">
            <v>1 den</v>
          </cell>
          <cell r="G351" t="str">
            <v>Vlakem</v>
          </cell>
          <cell r="I351" t="str">
            <v>Dobrá předchozí zkušenost</v>
          </cell>
          <cell r="K351" t="str">
            <v>S partnerem</v>
          </cell>
          <cell r="L351" t="str">
            <v>Návštěva přátel, příbuzných</v>
          </cell>
          <cell r="M351" t="str">
            <v>Jsem tu po několikáté</v>
          </cell>
          <cell r="O351" t="str">
            <v>NE</v>
          </cell>
          <cell r="P351" t="str">
            <v>NE</v>
          </cell>
          <cell r="Q351" t="str">
            <v>NE</v>
          </cell>
          <cell r="R351" t="str">
            <v>NE</v>
          </cell>
          <cell r="S351" t="str">
            <v>NE</v>
          </cell>
          <cell r="T351" t="str">
            <v>NE</v>
          </cell>
          <cell r="U351" t="str">
            <v>ANO</v>
          </cell>
          <cell r="V351" t="str">
            <v>NE</v>
          </cell>
          <cell r="W351" t="str">
            <v>NE</v>
          </cell>
          <cell r="X351" t="str">
            <v>NE</v>
          </cell>
          <cell r="Z351" t="str">
            <v>ANO</v>
          </cell>
          <cell r="AA351" t="str">
            <v>Spíše spokojen/a</v>
          </cell>
          <cell r="AB351">
            <v>0</v>
          </cell>
          <cell r="AC351">
            <v>3</v>
          </cell>
          <cell r="AD351">
            <v>2</v>
          </cell>
          <cell r="AE351">
            <v>3</v>
          </cell>
          <cell r="AF351">
            <v>1</v>
          </cell>
          <cell r="AG351">
            <v>0</v>
          </cell>
          <cell r="AH351">
            <v>2</v>
          </cell>
          <cell r="AI351">
            <v>0</v>
          </cell>
          <cell r="AJ351">
            <v>1</v>
          </cell>
          <cell r="AK351">
            <v>0</v>
          </cell>
          <cell r="AM351" t="str">
            <v>U známých</v>
          </cell>
          <cell r="AP351" t="str">
            <v>ŽENA</v>
          </cell>
          <cell r="AQ351" t="str">
            <v>VYUČEN/A</v>
          </cell>
          <cell r="AR351" t="str">
            <v>50 - 65 let</v>
          </cell>
        </row>
        <row r="352">
          <cell r="B352" t="str">
            <v>Olomoucko</v>
          </cell>
          <cell r="E352" t="str">
            <v>2 dny</v>
          </cell>
          <cell r="G352" t="str">
            <v>Autobusem</v>
          </cell>
          <cell r="I352" t="str">
            <v>Dobrá předchozí zkušenost</v>
          </cell>
          <cell r="K352" t="str">
            <v>Sama</v>
          </cell>
          <cell r="L352" t="str">
            <v>Relaxace</v>
          </cell>
          <cell r="M352" t="str">
            <v>Jsem tu po několikáté</v>
          </cell>
          <cell r="O352" t="str">
            <v>NE</v>
          </cell>
          <cell r="P352" t="str">
            <v>NE</v>
          </cell>
          <cell r="Q352" t="str">
            <v>NE</v>
          </cell>
          <cell r="R352" t="str">
            <v>NE</v>
          </cell>
          <cell r="S352" t="str">
            <v>NE</v>
          </cell>
          <cell r="T352" t="str">
            <v>NE</v>
          </cell>
          <cell r="U352" t="str">
            <v>ANO</v>
          </cell>
          <cell r="V352" t="str">
            <v>NE</v>
          </cell>
          <cell r="W352" t="str">
            <v>NE</v>
          </cell>
          <cell r="X352" t="str">
            <v>NE</v>
          </cell>
          <cell r="Z352" t="str">
            <v>ANO</v>
          </cell>
          <cell r="AA352" t="str">
            <v>Velmi spokojen/a</v>
          </cell>
          <cell r="AB352">
            <v>1</v>
          </cell>
          <cell r="AC352">
            <v>0</v>
          </cell>
          <cell r="AD352">
            <v>0</v>
          </cell>
          <cell r="AE352">
            <v>2</v>
          </cell>
          <cell r="AF352">
            <v>2</v>
          </cell>
          <cell r="AG352">
            <v>0</v>
          </cell>
          <cell r="AH352">
            <v>1</v>
          </cell>
          <cell r="AI352">
            <v>2</v>
          </cell>
          <cell r="AJ352">
            <v>1</v>
          </cell>
          <cell r="AK352">
            <v>0</v>
          </cell>
          <cell r="AM352" t="str">
            <v>U známých</v>
          </cell>
          <cell r="AP352" t="str">
            <v>ŽENA</v>
          </cell>
          <cell r="AQ352" t="str">
            <v>ZŠ</v>
          </cell>
          <cell r="AR352" t="str">
            <v>65 let a více</v>
          </cell>
        </row>
        <row r="353">
          <cell r="B353" t="str">
            <v>Jiný kraj</v>
          </cell>
          <cell r="C353" t="str">
            <v>Zlínský</v>
          </cell>
          <cell r="E353" t="str">
            <v>1 den</v>
          </cell>
          <cell r="G353" t="str">
            <v>Vlakem</v>
          </cell>
          <cell r="I353" t="str">
            <v>Dobrá předchozí zkušenost</v>
          </cell>
          <cell r="K353" t="str">
            <v>S rodinou</v>
          </cell>
          <cell r="L353" t="str">
            <v>Poznání</v>
          </cell>
          <cell r="M353" t="str">
            <v>Potřetí</v>
          </cell>
          <cell r="O353" t="str">
            <v>ANO</v>
          </cell>
          <cell r="P353" t="str">
            <v>ANO</v>
          </cell>
          <cell r="Q353" t="str">
            <v>ANO</v>
          </cell>
          <cell r="R353" t="str">
            <v>ANO</v>
          </cell>
          <cell r="S353" t="str">
            <v>ANO</v>
          </cell>
          <cell r="T353" t="str">
            <v>NE</v>
          </cell>
          <cell r="U353" t="str">
            <v>NE</v>
          </cell>
          <cell r="V353" t="str">
            <v>NE</v>
          </cell>
          <cell r="W353" t="str">
            <v>NE</v>
          </cell>
          <cell r="X353" t="str">
            <v>NE</v>
          </cell>
          <cell r="Z353" t="str">
            <v>ANO</v>
          </cell>
          <cell r="AA353" t="str">
            <v>Velmi spokojen/a</v>
          </cell>
          <cell r="AB353">
            <v>0</v>
          </cell>
          <cell r="AC353">
            <v>0</v>
          </cell>
          <cell r="AD353">
            <v>0</v>
          </cell>
          <cell r="AE353">
            <v>0</v>
          </cell>
          <cell r="AF353">
            <v>0</v>
          </cell>
          <cell r="AG353">
            <v>0</v>
          </cell>
          <cell r="AH353">
            <v>0</v>
          </cell>
          <cell r="AI353">
            <v>0</v>
          </cell>
          <cell r="AJ353">
            <v>0</v>
          </cell>
          <cell r="AK353">
            <v>0</v>
          </cell>
          <cell r="AM353" t="str">
            <v>Nejsem ubytován/a</v>
          </cell>
          <cell r="AP353" t="str">
            <v>ŽENA</v>
          </cell>
          <cell r="AQ353" t="str">
            <v>VOŠ + VŠ</v>
          </cell>
          <cell r="AR353" t="str">
            <v>35 - 49 let</v>
          </cell>
        </row>
        <row r="354">
          <cell r="B354" t="str">
            <v>Olomoucký kraj</v>
          </cell>
          <cell r="E354" t="str">
            <v>1 den</v>
          </cell>
          <cell r="G354" t="str">
            <v>Vlakem</v>
          </cell>
          <cell r="I354" t="str">
            <v>Dobrá předchozí zkušenost</v>
          </cell>
          <cell r="K354" t="str">
            <v>S rodinou</v>
          </cell>
          <cell r="L354" t="str">
            <v>Poznání</v>
          </cell>
          <cell r="M354" t="str">
            <v>Jsem tu po několikáté</v>
          </cell>
          <cell r="O354" t="str">
            <v>ANO</v>
          </cell>
          <cell r="P354" t="str">
            <v>ANO</v>
          </cell>
          <cell r="Q354" t="str">
            <v>NE</v>
          </cell>
          <cell r="R354" t="str">
            <v>NE</v>
          </cell>
          <cell r="S354" t="str">
            <v>NE</v>
          </cell>
          <cell r="T354" t="str">
            <v>NE</v>
          </cell>
          <cell r="U354" t="str">
            <v>NE</v>
          </cell>
          <cell r="V354" t="str">
            <v>ANO</v>
          </cell>
          <cell r="W354" t="str">
            <v>NE</v>
          </cell>
          <cell r="X354" t="str">
            <v>NE</v>
          </cell>
          <cell r="Z354" t="str">
            <v>ANO</v>
          </cell>
          <cell r="AA354" t="str">
            <v>Velmi spokojen/a</v>
          </cell>
          <cell r="AB354">
            <v>1</v>
          </cell>
          <cell r="AC354">
            <v>1</v>
          </cell>
          <cell r="AD354">
            <v>0</v>
          </cell>
          <cell r="AE354">
            <v>1</v>
          </cell>
          <cell r="AF354">
            <v>1</v>
          </cell>
          <cell r="AG354">
            <v>0</v>
          </cell>
          <cell r="AH354">
            <v>1</v>
          </cell>
          <cell r="AI354">
            <v>0</v>
          </cell>
          <cell r="AJ354">
            <v>0</v>
          </cell>
          <cell r="AK354">
            <v>1</v>
          </cell>
          <cell r="AM354" t="str">
            <v>Nejsem ubytován/a</v>
          </cell>
          <cell r="AP354" t="str">
            <v>ŽENA</v>
          </cell>
          <cell r="AQ354" t="str">
            <v>SŠ s maturitou</v>
          </cell>
          <cell r="AR354" t="str">
            <v>35 - 49 let</v>
          </cell>
        </row>
        <row r="355">
          <cell r="B355" t="str">
            <v>Olomoucko</v>
          </cell>
          <cell r="E355" t="str">
            <v>1 den</v>
          </cell>
          <cell r="G355" t="str">
            <v>Vlakem</v>
          </cell>
          <cell r="I355" t="str">
            <v>Dobrá předchozí zkušenost</v>
          </cell>
          <cell r="K355" t="str">
            <v>S rodinou</v>
          </cell>
          <cell r="L355" t="str">
            <v>Poznání</v>
          </cell>
          <cell r="M355" t="str">
            <v>Jsem tu po několikáté</v>
          </cell>
          <cell r="O355" t="str">
            <v>ANO</v>
          </cell>
          <cell r="P355" t="str">
            <v>NE</v>
          </cell>
          <cell r="Q355" t="str">
            <v>ANO</v>
          </cell>
          <cell r="R355" t="str">
            <v>NE</v>
          </cell>
          <cell r="S355" t="str">
            <v>NE</v>
          </cell>
          <cell r="T355" t="str">
            <v>NE</v>
          </cell>
          <cell r="U355" t="str">
            <v>NE</v>
          </cell>
          <cell r="V355" t="str">
            <v>ANO</v>
          </cell>
          <cell r="W355" t="str">
            <v>NE</v>
          </cell>
          <cell r="X355" t="str">
            <v>NE</v>
          </cell>
          <cell r="Z355" t="str">
            <v>ANO</v>
          </cell>
          <cell r="AA355" t="str">
            <v>Spíše spokojen/a</v>
          </cell>
          <cell r="AB355">
            <v>1</v>
          </cell>
          <cell r="AC355">
            <v>3</v>
          </cell>
          <cell r="AD355">
            <v>0</v>
          </cell>
          <cell r="AE355">
            <v>0</v>
          </cell>
          <cell r="AF355">
            <v>1</v>
          </cell>
          <cell r="AG355">
            <v>0</v>
          </cell>
          <cell r="AH355">
            <v>0</v>
          </cell>
          <cell r="AI355">
            <v>3</v>
          </cell>
          <cell r="AJ355">
            <v>3</v>
          </cell>
          <cell r="AK355">
            <v>2</v>
          </cell>
          <cell r="AM355" t="str">
            <v>Nejsem ubytován/a</v>
          </cell>
          <cell r="AP355" t="str">
            <v>MUŽ</v>
          </cell>
          <cell r="AQ355" t="str">
            <v>SŠ s maturitou</v>
          </cell>
          <cell r="AR355" t="str">
            <v>35 - 49 let</v>
          </cell>
        </row>
        <row r="356">
          <cell r="B356" t="str">
            <v>Jiný kraj</v>
          </cell>
          <cell r="C356" t="str">
            <v>Praha</v>
          </cell>
          <cell r="E356" t="str">
            <v>2 dny</v>
          </cell>
          <cell r="G356" t="str">
            <v>Vlakem</v>
          </cell>
          <cell r="I356" t="str">
            <v>Služební cesta</v>
          </cell>
          <cell r="K356" t="str">
            <v>Sama</v>
          </cell>
          <cell r="L356" t="str">
            <v>Služební cesta</v>
          </cell>
          <cell r="M356" t="str">
            <v>Jsem tu po několikáté</v>
          </cell>
          <cell r="O356" t="str">
            <v>NE</v>
          </cell>
          <cell r="P356" t="str">
            <v>ANO</v>
          </cell>
          <cell r="Q356" t="str">
            <v>NE</v>
          </cell>
          <cell r="R356" t="str">
            <v>NE</v>
          </cell>
          <cell r="S356" t="str">
            <v>NE</v>
          </cell>
          <cell r="T356" t="str">
            <v>NE</v>
          </cell>
          <cell r="U356" t="str">
            <v>NE</v>
          </cell>
          <cell r="V356" t="str">
            <v>NE</v>
          </cell>
          <cell r="W356" t="str">
            <v>NE</v>
          </cell>
          <cell r="X356" t="str">
            <v>NE</v>
          </cell>
          <cell r="Z356" t="str">
            <v>ANO</v>
          </cell>
          <cell r="AA356" t="str">
            <v>Velmi spokojen/a</v>
          </cell>
          <cell r="AB356">
            <v>0</v>
          </cell>
          <cell r="AC356">
            <v>0</v>
          </cell>
          <cell r="AD356">
            <v>0</v>
          </cell>
          <cell r="AE356">
            <v>2</v>
          </cell>
          <cell r="AF356">
            <v>1</v>
          </cell>
          <cell r="AG356">
            <v>1</v>
          </cell>
          <cell r="AH356">
            <v>1</v>
          </cell>
          <cell r="AI356">
            <v>0</v>
          </cell>
          <cell r="AJ356">
            <v>0</v>
          </cell>
          <cell r="AK356">
            <v>0</v>
          </cell>
          <cell r="AM356" t="str">
            <v>Penzion</v>
          </cell>
          <cell r="AP356" t="str">
            <v>ŽENA</v>
          </cell>
          <cell r="AQ356" t="str">
            <v>VOŠ + VŠ</v>
          </cell>
          <cell r="AR356" t="str">
            <v>50 - 65 let</v>
          </cell>
        </row>
        <row r="357">
          <cell r="B357" t="str">
            <v>Jiný kraj</v>
          </cell>
          <cell r="C357" t="str">
            <v>Vysočina</v>
          </cell>
          <cell r="E357" t="str">
            <v>2 dny</v>
          </cell>
          <cell r="G357" t="str">
            <v>Vlakem</v>
          </cell>
          <cell r="I357" t="str">
            <v>Služební cesta</v>
          </cell>
          <cell r="K357" t="str">
            <v>S kolegy</v>
          </cell>
          <cell r="L357" t="str">
            <v>Služební cesta</v>
          </cell>
          <cell r="M357" t="str">
            <v>Poprvé</v>
          </cell>
          <cell r="O357" t="str">
            <v>ANO</v>
          </cell>
          <cell r="P357" t="str">
            <v>ANO</v>
          </cell>
          <cell r="Q357" t="str">
            <v>NE</v>
          </cell>
          <cell r="R357" t="str">
            <v>NE</v>
          </cell>
          <cell r="S357" t="str">
            <v>NE</v>
          </cell>
          <cell r="T357" t="str">
            <v>NE</v>
          </cell>
          <cell r="U357" t="str">
            <v>ANO</v>
          </cell>
          <cell r="V357" t="str">
            <v>NE</v>
          </cell>
          <cell r="W357" t="str">
            <v>NE</v>
          </cell>
          <cell r="X357" t="str">
            <v>NE</v>
          </cell>
          <cell r="Z357" t="str">
            <v>ANO</v>
          </cell>
          <cell r="AA357" t="str">
            <v>Spíše spokojen/a</v>
          </cell>
          <cell r="AB357">
            <v>2</v>
          </cell>
          <cell r="AC357">
            <v>1</v>
          </cell>
          <cell r="AD357">
            <v>2</v>
          </cell>
          <cell r="AE357">
            <v>3</v>
          </cell>
          <cell r="AF357">
            <v>1</v>
          </cell>
          <cell r="AG357">
            <v>2</v>
          </cell>
          <cell r="AH357">
            <v>3</v>
          </cell>
          <cell r="AI357">
            <v>1</v>
          </cell>
          <cell r="AJ357">
            <v>2</v>
          </cell>
          <cell r="AK357">
            <v>4</v>
          </cell>
          <cell r="AM357" t="str">
            <v>Hotel</v>
          </cell>
          <cell r="AP357" t="str">
            <v>ŽENA</v>
          </cell>
          <cell r="AQ357" t="str">
            <v>VOŠ + VŠ</v>
          </cell>
          <cell r="AR357" t="str">
            <v>35 - 49 let</v>
          </cell>
        </row>
        <row r="358">
          <cell r="B358" t="str">
            <v>Stát</v>
          </cell>
          <cell r="D358" t="str">
            <v>Slovensko</v>
          </cell>
          <cell r="E358" t="str">
            <v>Více dnů</v>
          </cell>
          <cell r="G358" t="str">
            <v>Autem</v>
          </cell>
          <cell r="I358" t="str">
            <v>Dobrá předchozí zkušenost</v>
          </cell>
          <cell r="K358" t="str">
            <v>S partnerem</v>
          </cell>
          <cell r="L358" t="str">
            <v>Návštěva přátel, příbuzných</v>
          </cell>
          <cell r="M358" t="str">
            <v>Jsem tu po několikáté</v>
          </cell>
          <cell r="O358" t="str">
            <v>ANO</v>
          </cell>
          <cell r="P358" t="str">
            <v>ANO</v>
          </cell>
          <cell r="Q358" t="str">
            <v>NE</v>
          </cell>
          <cell r="R358" t="str">
            <v>ANO</v>
          </cell>
          <cell r="S358" t="str">
            <v>NE</v>
          </cell>
          <cell r="T358" t="str">
            <v>NE</v>
          </cell>
          <cell r="U358" t="str">
            <v>ANO</v>
          </cell>
          <cell r="V358" t="str">
            <v>ANO</v>
          </cell>
          <cell r="W358" t="str">
            <v>ANO</v>
          </cell>
          <cell r="X358" t="str">
            <v>NE</v>
          </cell>
          <cell r="Z358" t="str">
            <v>ANO</v>
          </cell>
          <cell r="AA358" t="str">
            <v>Velmi spokojen/a</v>
          </cell>
          <cell r="AB358">
            <v>3</v>
          </cell>
          <cell r="AC358">
            <v>4</v>
          </cell>
          <cell r="AD358">
            <v>3</v>
          </cell>
          <cell r="AE358">
            <v>2</v>
          </cell>
          <cell r="AF358">
            <v>2</v>
          </cell>
          <cell r="AG358">
            <v>2</v>
          </cell>
          <cell r="AH358">
            <v>2</v>
          </cell>
          <cell r="AI358">
            <v>2</v>
          </cell>
          <cell r="AJ358">
            <v>2</v>
          </cell>
          <cell r="AK358">
            <v>2</v>
          </cell>
          <cell r="AM358" t="str">
            <v>U známých</v>
          </cell>
          <cell r="AP358" t="str">
            <v>MUŽ</v>
          </cell>
          <cell r="AQ358" t="str">
            <v>SŠ s maturitou</v>
          </cell>
          <cell r="AR358" t="str">
            <v>50 - 65 let</v>
          </cell>
        </row>
        <row r="359">
          <cell r="B359" t="str">
            <v>Olomoucký kraj</v>
          </cell>
          <cell r="E359" t="str">
            <v>1 den</v>
          </cell>
          <cell r="G359" t="str">
            <v>Autem</v>
          </cell>
          <cell r="I359" t="str">
            <v>Doporučení přátel, blízkých</v>
          </cell>
          <cell r="K359" t="str">
            <v>Sama</v>
          </cell>
          <cell r="L359" t="str">
            <v>Poznání</v>
          </cell>
          <cell r="M359" t="str">
            <v>Poprvé</v>
          </cell>
          <cell r="O359" t="str">
            <v>ANO</v>
          </cell>
          <cell r="P359" t="str">
            <v>ANO</v>
          </cell>
          <cell r="Q359" t="str">
            <v>NE</v>
          </cell>
          <cell r="R359" t="str">
            <v>NE</v>
          </cell>
          <cell r="S359" t="str">
            <v>NE</v>
          </cell>
          <cell r="T359" t="str">
            <v>NE</v>
          </cell>
          <cell r="U359" t="str">
            <v>NE</v>
          </cell>
          <cell r="V359" t="str">
            <v>NE</v>
          </cell>
          <cell r="W359" t="str">
            <v>NE</v>
          </cell>
          <cell r="X359" t="str">
            <v>NE</v>
          </cell>
          <cell r="Z359" t="str">
            <v>NEVÍM</v>
          </cell>
          <cell r="AA359" t="str">
            <v>Spíše spokojen/a</v>
          </cell>
          <cell r="AB359">
            <v>0</v>
          </cell>
          <cell r="AC359">
            <v>0</v>
          </cell>
          <cell r="AD359">
            <v>0</v>
          </cell>
          <cell r="AE359">
            <v>0</v>
          </cell>
          <cell r="AF359">
            <v>0</v>
          </cell>
          <cell r="AG359">
            <v>0</v>
          </cell>
          <cell r="AH359">
            <v>0</v>
          </cell>
          <cell r="AI359">
            <v>0</v>
          </cell>
          <cell r="AJ359">
            <v>0</v>
          </cell>
          <cell r="AK359">
            <v>0</v>
          </cell>
          <cell r="AM359" t="str">
            <v>Nejsem ubytován/a</v>
          </cell>
          <cell r="AP359" t="str">
            <v>ŽENA</v>
          </cell>
          <cell r="AQ359" t="str">
            <v>SŠ s maturitou</v>
          </cell>
          <cell r="AR359" t="str">
            <v>Do 25 let</v>
          </cell>
        </row>
        <row r="360">
          <cell r="B360" t="str">
            <v>Olomoucko</v>
          </cell>
          <cell r="E360" t="str">
            <v>1 den</v>
          </cell>
          <cell r="G360" t="str">
            <v>Vlakem</v>
          </cell>
          <cell r="I360" t="str">
            <v>Dobrá předchozí zkušenost</v>
          </cell>
          <cell r="K360" t="str">
            <v>S partnerem</v>
          </cell>
          <cell r="L360" t="str">
            <v>Relaxace</v>
          </cell>
          <cell r="M360" t="str">
            <v>Podruhé</v>
          </cell>
          <cell r="O360" t="str">
            <v>ANO</v>
          </cell>
          <cell r="P360" t="str">
            <v>ANO</v>
          </cell>
          <cell r="Q360" t="str">
            <v>NE</v>
          </cell>
          <cell r="R360" t="str">
            <v>NE</v>
          </cell>
          <cell r="S360" t="str">
            <v>NE</v>
          </cell>
          <cell r="T360" t="str">
            <v>NE</v>
          </cell>
          <cell r="U360" t="str">
            <v>ANO</v>
          </cell>
          <cell r="V360" t="str">
            <v>NE</v>
          </cell>
          <cell r="W360" t="str">
            <v>NE</v>
          </cell>
          <cell r="X360" t="str">
            <v>NE</v>
          </cell>
          <cell r="Z360" t="str">
            <v>ANO</v>
          </cell>
          <cell r="AA360" t="str">
            <v>Velmi spokojen/a</v>
          </cell>
          <cell r="AB360">
            <v>1</v>
          </cell>
          <cell r="AC360">
            <v>0</v>
          </cell>
          <cell r="AD360">
            <v>0</v>
          </cell>
          <cell r="AE360">
            <v>1</v>
          </cell>
          <cell r="AF360">
            <v>0</v>
          </cell>
          <cell r="AG360">
            <v>0</v>
          </cell>
          <cell r="AH360">
            <v>1</v>
          </cell>
          <cell r="AI360">
            <v>1</v>
          </cell>
          <cell r="AJ360">
            <v>1</v>
          </cell>
          <cell r="AK360">
            <v>0</v>
          </cell>
          <cell r="AM360" t="str">
            <v>Nejsem ubytován/a</v>
          </cell>
          <cell r="AP360" t="str">
            <v>MUŽ</v>
          </cell>
          <cell r="AQ360" t="str">
            <v>VOŠ + VŠ</v>
          </cell>
          <cell r="AR360" t="str">
            <v>65 let a více</v>
          </cell>
        </row>
        <row r="361">
          <cell r="B361" t="str">
            <v>Olomoucký kraj</v>
          </cell>
          <cell r="E361" t="str">
            <v>2 dny</v>
          </cell>
          <cell r="G361" t="str">
            <v>Autobusem</v>
          </cell>
          <cell r="I361" t="str">
            <v>Doporučení přátel, blízkých</v>
          </cell>
          <cell r="K361" t="str">
            <v>S partnerem</v>
          </cell>
          <cell r="L361" t="str">
            <v>Návštěva kulturní akce</v>
          </cell>
          <cell r="M361" t="str">
            <v>Jsem tu po několikáté</v>
          </cell>
          <cell r="O361" t="str">
            <v>ANO</v>
          </cell>
          <cell r="P361" t="str">
            <v>NE</v>
          </cell>
          <cell r="Q361" t="str">
            <v>ANO</v>
          </cell>
          <cell r="R361" t="str">
            <v>NE</v>
          </cell>
          <cell r="S361" t="str">
            <v>NE</v>
          </cell>
          <cell r="T361" t="str">
            <v>NE</v>
          </cell>
          <cell r="U361" t="str">
            <v>NE</v>
          </cell>
          <cell r="V361" t="str">
            <v>NE</v>
          </cell>
          <cell r="W361" t="str">
            <v>NE</v>
          </cell>
          <cell r="X361" t="str">
            <v>NE</v>
          </cell>
          <cell r="Z361" t="str">
            <v>ANO</v>
          </cell>
          <cell r="AA361" t="str">
            <v>Velmi spokojen/a</v>
          </cell>
          <cell r="AB361">
            <v>0</v>
          </cell>
          <cell r="AC361">
            <v>0</v>
          </cell>
          <cell r="AD361">
            <v>0</v>
          </cell>
          <cell r="AE361">
            <v>0</v>
          </cell>
          <cell r="AF361">
            <v>0</v>
          </cell>
          <cell r="AG361">
            <v>0</v>
          </cell>
          <cell r="AH361">
            <v>0</v>
          </cell>
          <cell r="AI361">
            <v>0</v>
          </cell>
          <cell r="AJ361">
            <v>0</v>
          </cell>
          <cell r="AK361">
            <v>0</v>
          </cell>
          <cell r="AM361" t="str">
            <v>U známých</v>
          </cell>
          <cell r="AP361" t="str">
            <v>ŽENA</v>
          </cell>
          <cell r="AQ361" t="str">
            <v>VOŠ + VŠ</v>
          </cell>
          <cell r="AR361" t="str">
            <v>35 - 49 let</v>
          </cell>
        </row>
        <row r="362">
          <cell r="B362" t="str">
            <v>Jiný kraj</v>
          </cell>
          <cell r="C362" t="str">
            <v>Jihočeský</v>
          </cell>
          <cell r="E362" t="str">
            <v>2 dny</v>
          </cell>
          <cell r="G362" t="str">
            <v>Autem</v>
          </cell>
          <cell r="I362" t="str">
            <v>Služební cesta</v>
          </cell>
          <cell r="K362" t="str">
            <v>Sama</v>
          </cell>
          <cell r="L362" t="str">
            <v>Služební cesta</v>
          </cell>
          <cell r="M362" t="str">
            <v>Podruhé</v>
          </cell>
          <cell r="O362" t="str">
            <v>NE</v>
          </cell>
          <cell r="P362" t="str">
            <v>ANO</v>
          </cell>
          <cell r="Q362" t="str">
            <v>NE</v>
          </cell>
          <cell r="R362" t="str">
            <v>NE</v>
          </cell>
          <cell r="S362" t="str">
            <v>NE</v>
          </cell>
          <cell r="T362" t="str">
            <v>NE</v>
          </cell>
          <cell r="U362" t="str">
            <v>ANO</v>
          </cell>
          <cell r="V362" t="str">
            <v>NE</v>
          </cell>
          <cell r="W362" t="str">
            <v>NE</v>
          </cell>
          <cell r="X362" t="str">
            <v>NE</v>
          </cell>
          <cell r="Z362" t="str">
            <v>NEVÍM</v>
          </cell>
          <cell r="AA362" t="str">
            <v>Spíše nespokojen/a</v>
          </cell>
          <cell r="AB362">
            <v>0</v>
          </cell>
          <cell r="AC362">
            <v>2</v>
          </cell>
          <cell r="AD362">
            <v>1</v>
          </cell>
          <cell r="AE362">
            <v>1</v>
          </cell>
          <cell r="AF362">
            <v>0</v>
          </cell>
          <cell r="AG362">
            <v>1</v>
          </cell>
          <cell r="AH362">
            <v>2</v>
          </cell>
          <cell r="AI362">
            <v>0</v>
          </cell>
          <cell r="AJ362">
            <v>1</v>
          </cell>
          <cell r="AK362">
            <v>0</v>
          </cell>
          <cell r="AM362" t="str">
            <v>Penzion</v>
          </cell>
          <cell r="AP362" t="str">
            <v>MUŽ</v>
          </cell>
          <cell r="AQ362" t="str">
            <v>VOŠ + VŠ</v>
          </cell>
          <cell r="AR362" t="str">
            <v>35 - 49 let</v>
          </cell>
        </row>
        <row r="363">
          <cell r="B363" t="str">
            <v>Olomoucký kraj</v>
          </cell>
          <cell r="E363" t="str">
            <v>1 den</v>
          </cell>
          <cell r="G363" t="str">
            <v>Autem</v>
          </cell>
          <cell r="I363" t="str">
            <v>Doporoučení na internetových diskuzích</v>
          </cell>
          <cell r="K363" t="str">
            <v>Sama</v>
          </cell>
          <cell r="L363" t="str">
            <v>Relaxace</v>
          </cell>
          <cell r="M363" t="str">
            <v>Poprvé</v>
          </cell>
          <cell r="O363" t="str">
            <v>ANO</v>
          </cell>
          <cell r="P363" t="str">
            <v>ANO</v>
          </cell>
          <cell r="Q363" t="str">
            <v>NE</v>
          </cell>
          <cell r="R363" t="str">
            <v>NE</v>
          </cell>
          <cell r="S363" t="str">
            <v>NE</v>
          </cell>
          <cell r="T363" t="str">
            <v>NE</v>
          </cell>
          <cell r="U363" t="str">
            <v>NE</v>
          </cell>
          <cell r="V363" t="str">
            <v>NE</v>
          </cell>
          <cell r="W363" t="str">
            <v>NE</v>
          </cell>
          <cell r="X363" t="str">
            <v>NE</v>
          </cell>
          <cell r="Z363" t="str">
            <v>NEVÍM</v>
          </cell>
          <cell r="AA363" t="str">
            <v>Spíše spokojen/a</v>
          </cell>
          <cell r="AB363">
            <v>1</v>
          </cell>
          <cell r="AC363">
            <v>1</v>
          </cell>
          <cell r="AD363">
            <v>1</v>
          </cell>
          <cell r="AE363">
            <v>1</v>
          </cell>
          <cell r="AF363">
            <v>1</v>
          </cell>
          <cell r="AG363">
            <v>1</v>
          </cell>
          <cell r="AH363">
            <v>1</v>
          </cell>
          <cell r="AI363">
            <v>1</v>
          </cell>
          <cell r="AJ363">
            <v>1</v>
          </cell>
          <cell r="AK363">
            <v>1</v>
          </cell>
          <cell r="AM363" t="str">
            <v>Nejsem ubytován/a</v>
          </cell>
          <cell r="AP363" t="str">
            <v>ŽENA</v>
          </cell>
          <cell r="AQ363" t="str">
            <v>SŠ s maturitou</v>
          </cell>
          <cell r="AR363" t="str">
            <v>Do 25 let</v>
          </cell>
        </row>
        <row r="364">
          <cell r="B364" t="str">
            <v>Olomoucký kraj</v>
          </cell>
          <cell r="E364" t="str">
            <v>1 den</v>
          </cell>
          <cell r="G364" t="str">
            <v>Autem</v>
          </cell>
          <cell r="I364" t="str">
            <v>Doporučení přátel, blízkých</v>
          </cell>
          <cell r="K364" t="str">
            <v>S partnerem</v>
          </cell>
          <cell r="L364" t="str">
            <v>Poznání</v>
          </cell>
          <cell r="M364" t="str">
            <v>Poprvé</v>
          </cell>
          <cell r="O364" t="str">
            <v>ANO</v>
          </cell>
          <cell r="P364" t="str">
            <v>ANO</v>
          </cell>
          <cell r="Q364" t="str">
            <v>NE</v>
          </cell>
          <cell r="R364" t="str">
            <v>NE</v>
          </cell>
          <cell r="S364" t="str">
            <v>NE</v>
          </cell>
          <cell r="T364" t="str">
            <v>NE</v>
          </cell>
          <cell r="U364" t="str">
            <v>NE</v>
          </cell>
          <cell r="V364" t="str">
            <v>NE</v>
          </cell>
          <cell r="W364" t="str">
            <v>NE</v>
          </cell>
          <cell r="X364" t="str">
            <v>NE</v>
          </cell>
          <cell r="Z364" t="str">
            <v>NEVÍM</v>
          </cell>
          <cell r="AA364" t="str">
            <v>Spíše nespokojen/a</v>
          </cell>
          <cell r="AB364">
            <v>0</v>
          </cell>
          <cell r="AC364">
            <v>0</v>
          </cell>
          <cell r="AD364">
            <v>0</v>
          </cell>
          <cell r="AE364">
            <v>0</v>
          </cell>
          <cell r="AF364">
            <v>0</v>
          </cell>
          <cell r="AG364">
            <v>0</v>
          </cell>
          <cell r="AH364">
            <v>0</v>
          </cell>
          <cell r="AI364">
            <v>0</v>
          </cell>
          <cell r="AJ364">
            <v>0</v>
          </cell>
          <cell r="AK364">
            <v>0</v>
          </cell>
          <cell r="AM364" t="str">
            <v>Nejsem ubytován/a</v>
          </cell>
          <cell r="AP364" t="str">
            <v>ŽENA</v>
          </cell>
          <cell r="AQ364" t="str">
            <v>SŠ s maturitou</v>
          </cell>
          <cell r="AR364" t="str">
            <v>Do 25 let</v>
          </cell>
        </row>
        <row r="365">
          <cell r="B365" t="str">
            <v>Olomoucký kraj</v>
          </cell>
          <cell r="E365" t="str">
            <v>1 den</v>
          </cell>
          <cell r="G365" t="str">
            <v>Autobusem</v>
          </cell>
          <cell r="I365" t="str">
            <v>Dobrá předchozí zkušenost</v>
          </cell>
          <cell r="K365" t="str">
            <v>S rodinou</v>
          </cell>
          <cell r="L365" t="str">
            <v>Návštěva přátel, příbuzných</v>
          </cell>
          <cell r="M365" t="str">
            <v>Potřetí</v>
          </cell>
          <cell r="O365" t="str">
            <v>ANO</v>
          </cell>
          <cell r="P365" t="str">
            <v>NE</v>
          </cell>
          <cell r="Q365" t="str">
            <v>NE</v>
          </cell>
          <cell r="R365" t="str">
            <v>NE</v>
          </cell>
          <cell r="S365" t="str">
            <v>NE</v>
          </cell>
          <cell r="T365" t="str">
            <v>NE</v>
          </cell>
          <cell r="U365" t="str">
            <v>NE</v>
          </cell>
          <cell r="V365" t="str">
            <v>NE</v>
          </cell>
          <cell r="W365" t="str">
            <v>NE</v>
          </cell>
          <cell r="X365" t="str">
            <v>NE</v>
          </cell>
          <cell r="Z365" t="str">
            <v>NEVÍM</v>
          </cell>
          <cell r="AA365" t="str">
            <v>Spíše spokojen/a</v>
          </cell>
          <cell r="AB365">
            <v>0</v>
          </cell>
          <cell r="AC365">
            <v>0</v>
          </cell>
          <cell r="AD365">
            <v>0</v>
          </cell>
          <cell r="AE365">
            <v>0</v>
          </cell>
          <cell r="AF365">
            <v>0</v>
          </cell>
          <cell r="AG365">
            <v>0</v>
          </cell>
          <cell r="AH365">
            <v>0</v>
          </cell>
          <cell r="AI365">
            <v>0</v>
          </cell>
          <cell r="AJ365">
            <v>0</v>
          </cell>
          <cell r="AK365">
            <v>0</v>
          </cell>
          <cell r="AM365" t="str">
            <v>Nejsem ubytován/a</v>
          </cell>
          <cell r="AP365" t="str">
            <v>ŽENA</v>
          </cell>
          <cell r="AQ365" t="str">
            <v>VOŠ + VŠ</v>
          </cell>
          <cell r="AR365" t="str">
            <v>26 - 34 let</v>
          </cell>
        </row>
        <row r="366">
          <cell r="B366" t="str">
            <v>Olomoucký kraj</v>
          </cell>
          <cell r="E366" t="str">
            <v>1 den</v>
          </cell>
          <cell r="G366" t="str">
            <v>Autobusem</v>
          </cell>
          <cell r="I366" t="str">
            <v>Dobrá předchozí zkušenost</v>
          </cell>
          <cell r="K366" t="str">
            <v>S rodinou</v>
          </cell>
          <cell r="L366" t="str">
            <v>Návštěva přátel, příbuzných</v>
          </cell>
          <cell r="M366" t="str">
            <v>Jsem tu po několikáté</v>
          </cell>
          <cell r="O366" t="str">
            <v>ANO</v>
          </cell>
          <cell r="P366" t="str">
            <v>NE</v>
          </cell>
          <cell r="Q366" t="str">
            <v>NE</v>
          </cell>
          <cell r="R366" t="str">
            <v>NE</v>
          </cell>
          <cell r="S366" t="str">
            <v>NE</v>
          </cell>
          <cell r="T366" t="str">
            <v>NE</v>
          </cell>
          <cell r="U366" t="str">
            <v>NE</v>
          </cell>
          <cell r="V366" t="str">
            <v>NE</v>
          </cell>
          <cell r="W366" t="str">
            <v>NE</v>
          </cell>
          <cell r="X366" t="str">
            <v>NE</v>
          </cell>
          <cell r="Z366" t="str">
            <v>ANO</v>
          </cell>
          <cell r="AA366" t="str">
            <v>Velmi spokojen/a</v>
          </cell>
          <cell r="AB366">
            <v>0</v>
          </cell>
          <cell r="AC366">
            <v>0</v>
          </cell>
          <cell r="AD366">
            <v>0</v>
          </cell>
          <cell r="AE366">
            <v>0</v>
          </cell>
          <cell r="AF366">
            <v>0</v>
          </cell>
          <cell r="AG366">
            <v>0</v>
          </cell>
          <cell r="AH366">
            <v>0</v>
          </cell>
          <cell r="AI366">
            <v>0</v>
          </cell>
          <cell r="AJ366">
            <v>0</v>
          </cell>
          <cell r="AK366">
            <v>0</v>
          </cell>
          <cell r="AM366" t="str">
            <v>Nejsem ubytován/a</v>
          </cell>
          <cell r="AP366" t="str">
            <v>ŽENA</v>
          </cell>
          <cell r="AQ366" t="str">
            <v>SŠ s maturitou</v>
          </cell>
          <cell r="AR366" t="str">
            <v>26 - 34 let</v>
          </cell>
        </row>
        <row r="367">
          <cell r="B367" t="str">
            <v>Olomoucký kraj</v>
          </cell>
          <cell r="E367" t="str">
            <v>1 den</v>
          </cell>
          <cell r="G367" t="str">
            <v>Vlakem</v>
          </cell>
          <cell r="I367" t="str">
            <v>Mediální reklama</v>
          </cell>
          <cell r="K367" t="str">
            <v>S partnerem</v>
          </cell>
          <cell r="L367" t="str">
            <v>Poznání</v>
          </cell>
          <cell r="M367" t="str">
            <v>Poprvé</v>
          </cell>
          <cell r="O367" t="str">
            <v>ANO</v>
          </cell>
          <cell r="P367" t="str">
            <v>ANO</v>
          </cell>
          <cell r="Q367" t="str">
            <v>NE</v>
          </cell>
          <cell r="R367" t="str">
            <v>NE</v>
          </cell>
          <cell r="S367" t="str">
            <v>NE</v>
          </cell>
          <cell r="T367" t="str">
            <v>NE</v>
          </cell>
          <cell r="U367" t="str">
            <v>ANO</v>
          </cell>
          <cell r="V367" t="str">
            <v>NE</v>
          </cell>
          <cell r="W367" t="str">
            <v>NE</v>
          </cell>
          <cell r="X367" t="str">
            <v>NE</v>
          </cell>
          <cell r="Z367" t="str">
            <v>NEVÍM</v>
          </cell>
          <cell r="AA367" t="str">
            <v>Spíše spokojen/a</v>
          </cell>
          <cell r="AB367">
            <v>1</v>
          </cell>
          <cell r="AC367">
            <v>0</v>
          </cell>
          <cell r="AD367">
            <v>0</v>
          </cell>
          <cell r="AE367">
            <v>1</v>
          </cell>
          <cell r="AF367">
            <v>1</v>
          </cell>
          <cell r="AG367">
            <v>0</v>
          </cell>
          <cell r="AH367">
            <v>1</v>
          </cell>
          <cell r="AI367">
            <v>1</v>
          </cell>
          <cell r="AJ367">
            <v>1</v>
          </cell>
          <cell r="AK367">
            <v>0</v>
          </cell>
          <cell r="AM367" t="str">
            <v>Nejsem ubytován/a</v>
          </cell>
          <cell r="AP367" t="str">
            <v>ŽENA</v>
          </cell>
          <cell r="AQ367" t="str">
            <v>VOŠ + VŠ</v>
          </cell>
          <cell r="AR367" t="str">
            <v>35 - 49 let</v>
          </cell>
        </row>
        <row r="368">
          <cell r="B368" t="str">
            <v>Olomoucký kraj</v>
          </cell>
          <cell r="E368" t="str">
            <v>1 den</v>
          </cell>
          <cell r="G368" t="str">
            <v>Autem</v>
          </cell>
          <cell r="I368" t="str">
            <v>Doporučení přátel, blízkých</v>
          </cell>
          <cell r="K368" t="str">
            <v>S partnerem</v>
          </cell>
          <cell r="L368" t="str">
            <v>Poznání</v>
          </cell>
          <cell r="M368" t="str">
            <v>Poprvé</v>
          </cell>
          <cell r="O368" t="str">
            <v>ANO</v>
          </cell>
          <cell r="P368" t="str">
            <v>ANO</v>
          </cell>
          <cell r="Q368" t="str">
            <v>NE</v>
          </cell>
          <cell r="R368" t="str">
            <v>NE</v>
          </cell>
          <cell r="S368" t="str">
            <v>NE</v>
          </cell>
          <cell r="T368" t="str">
            <v>NE</v>
          </cell>
          <cell r="U368" t="str">
            <v>NE</v>
          </cell>
          <cell r="V368" t="str">
            <v>NE</v>
          </cell>
          <cell r="W368" t="str">
            <v>NE</v>
          </cell>
          <cell r="X368" t="str">
            <v>NE</v>
          </cell>
          <cell r="Z368" t="str">
            <v>NEVÍM</v>
          </cell>
          <cell r="AA368" t="str">
            <v>Spíše spokojen/a</v>
          </cell>
          <cell r="AB368">
            <v>1</v>
          </cell>
          <cell r="AC368">
            <v>3</v>
          </cell>
          <cell r="AD368">
            <v>2</v>
          </cell>
          <cell r="AE368">
            <v>1</v>
          </cell>
          <cell r="AF368">
            <v>1</v>
          </cell>
          <cell r="AG368">
            <v>0</v>
          </cell>
          <cell r="AH368">
            <v>1</v>
          </cell>
          <cell r="AI368">
            <v>1</v>
          </cell>
          <cell r="AJ368">
            <v>1</v>
          </cell>
          <cell r="AK368">
            <v>0</v>
          </cell>
          <cell r="AM368" t="str">
            <v>Nejsem ubytován/a</v>
          </cell>
          <cell r="AP368" t="str">
            <v>MUŽ</v>
          </cell>
          <cell r="AQ368" t="str">
            <v>SŠ s maturitou</v>
          </cell>
          <cell r="AR368" t="str">
            <v>Do 25 let</v>
          </cell>
        </row>
        <row r="369">
          <cell r="B369" t="str">
            <v>Stát</v>
          </cell>
          <cell r="D369" t="str">
            <v>Slovensko</v>
          </cell>
          <cell r="E369" t="str">
            <v>Více dnů</v>
          </cell>
          <cell r="G369" t="str">
            <v>Zájezdovým autobusem</v>
          </cell>
          <cell r="I369" t="str">
            <v>Nabídka katalogu CK</v>
          </cell>
          <cell r="K369" t="str">
            <v>S partnerem</v>
          </cell>
          <cell r="L369" t="str">
            <v>Poznání</v>
          </cell>
          <cell r="M369" t="str">
            <v>Poprvé</v>
          </cell>
          <cell r="O369" t="str">
            <v>ANO</v>
          </cell>
          <cell r="P369" t="str">
            <v>ANO</v>
          </cell>
          <cell r="Q369" t="str">
            <v>NE</v>
          </cell>
          <cell r="R369" t="str">
            <v>NE</v>
          </cell>
          <cell r="S369" t="str">
            <v>NE</v>
          </cell>
          <cell r="T369" t="str">
            <v>NE</v>
          </cell>
          <cell r="U369" t="str">
            <v>NE</v>
          </cell>
          <cell r="V369" t="str">
            <v>NE</v>
          </cell>
          <cell r="W369" t="str">
            <v>NE</v>
          </cell>
          <cell r="X369" t="str">
            <v>NE</v>
          </cell>
          <cell r="Z369" t="str">
            <v>ANO</v>
          </cell>
          <cell r="AA369" t="str">
            <v>Velmi spokojen/a</v>
          </cell>
          <cell r="AB369">
            <v>0</v>
          </cell>
          <cell r="AC369">
            <v>0</v>
          </cell>
          <cell r="AD369">
            <v>0</v>
          </cell>
          <cell r="AE369">
            <v>1</v>
          </cell>
          <cell r="AF369">
            <v>0</v>
          </cell>
          <cell r="AG369">
            <v>2</v>
          </cell>
          <cell r="AH369">
            <v>1</v>
          </cell>
          <cell r="AI369">
            <v>0</v>
          </cell>
          <cell r="AJ369">
            <v>1</v>
          </cell>
          <cell r="AK369">
            <v>0</v>
          </cell>
          <cell r="AM369" t="str">
            <v>Hotel</v>
          </cell>
          <cell r="AP369" t="str">
            <v>ŽENA</v>
          </cell>
          <cell r="AQ369" t="str">
            <v>SŠ s maturitou</v>
          </cell>
          <cell r="AR369" t="str">
            <v>50 - 65 let</v>
          </cell>
        </row>
        <row r="370">
          <cell r="B370" t="str">
            <v>Stát</v>
          </cell>
          <cell r="D370" t="str">
            <v>Slovensko</v>
          </cell>
          <cell r="E370" t="str">
            <v>Více dnů</v>
          </cell>
          <cell r="G370" t="str">
            <v>Zájezdovým autobusem</v>
          </cell>
          <cell r="I370" t="str">
            <v>Nabídka katalogu CK</v>
          </cell>
          <cell r="K370" t="str">
            <v>S partnerem</v>
          </cell>
          <cell r="L370" t="str">
            <v>Poznání</v>
          </cell>
          <cell r="M370" t="str">
            <v>Poprvé</v>
          </cell>
          <cell r="O370" t="str">
            <v>ANO</v>
          </cell>
          <cell r="P370" t="str">
            <v>ANO</v>
          </cell>
          <cell r="Q370" t="str">
            <v>NE</v>
          </cell>
          <cell r="R370" t="str">
            <v>NE</v>
          </cell>
          <cell r="S370" t="str">
            <v>NE</v>
          </cell>
          <cell r="T370" t="str">
            <v>NE</v>
          </cell>
          <cell r="U370" t="str">
            <v>NE</v>
          </cell>
          <cell r="V370" t="str">
            <v>NE</v>
          </cell>
          <cell r="W370" t="str">
            <v>NE</v>
          </cell>
          <cell r="X370" t="str">
            <v>NE</v>
          </cell>
          <cell r="Z370" t="str">
            <v>ANO</v>
          </cell>
          <cell r="AA370" t="str">
            <v>Velmi spokojen/a</v>
          </cell>
          <cell r="AB370">
            <v>0</v>
          </cell>
          <cell r="AC370">
            <v>0</v>
          </cell>
          <cell r="AD370">
            <v>0</v>
          </cell>
          <cell r="AE370">
            <v>1</v>
          </cell>
          <cell r="AF370">
            <v>0</v>
          </cell>
          <cell r="AG370">
            <v>2</v>
          </cell>
          <cell r="AH370">
            <v>1</v>
          </cell>
          <cell r="AI370">
            <v>0</v>
          </cell>
          <cell r="AJ370">
            <v>2</v>
          </cell>
          <cell r="AK370">
            <v>0</v>
          </cell>
          <cell r="AM370" t="str">
            <v>Hotel</v>
          </cell>
          <cell r="AP370" t="str">
            <v>MUŽ</v>
          </cell>
          <cell r="AQ370" t="str">
            <v>VOŠ + VŠ</v>
          </cell>
          <cell r="AR370" t="str">
            <v>50 - 65 let</v>
          </cell>
        </row>
        <row r="371">
          <cell r="B371" t="str">
            <v>Olomoucký kraj</v>
          </cell>
          <cell r="E371" t="str">
            <v>1 den</v>
          </cell>
          <cell r="G371" t="str">
            <v>Vlakem</v>
          </cell>
          <cell r="I371" t="str">
            <v>Mediální reklama</v>
          </cell>
          <cell r="K371" t="str">
            <v>S přáteli</v>
          </cell>
          <cell r="L371" t="str">
            <v>Poznání</v>
          </cell>
          <cell r="M371" t="str">
            <v>Poprvé</v>
          </cell>
          <cell r="O371" t="str">
            <v>ANO</v>
          </cell>
          <cell r="P371" t="str">
            <v>ANO</v>
          </cell>
          <cell r="Q371" t="str">
            <v>NE</v>
          </cell>
          <cell r="R371" t="str">
            <v>NE</v>
          </cell>
          <cell r="S371" t="str">
            <v>NE</v>
          </cell>
          <cell r="T371" t="str">
            <v>NE</v>
          </cell>
          <cell r="U371" t="str">
            <v>NE</v>
          </cell>
          <cell r="V371" t="str">
            <v>NE</v>
          </cell>
          <cell r="W371" t="str">
            <v>NE</v>
          </cell>
          <cell r="X371" t="str">
            <v>NE</v>
          </cell>
          <cell r="Z371" t="str">
            <v>NEVÍM</v>
          </cell>
          <cell r="AA371" t="str">
            <v>Spíše spokojen/a</v>
          </cell>
          <cell r="AB371">
            <v>1</v>
          </cell>
          <cell r="AC371">
            <v>0</v>
          </cell>
          <cell r="AD371">
            <v>0</v>
          </cell>
          <cell r="AE371">
            <v>1</v>
          </cell>
          <cell r="AF371">
            <v>1</v>
          </cell>
          <cell r="AG371">
            <v>0</v>
          </cell>
          <cell r="AH371">
            <v>1</v>
          </cell>
          <cell r="AI371">
            <v>1</v>
          </cell>
          <cell r="AJ371">
            <v>1</v>
          </cell>
          <cell r="AK371">
            <v>0</v>
          </cell>
          <cell r="AM371" t="str">
            <v>Nejsem ubytován/a</v>
          </cell>
          <cell r="AP371" t="str">
            <v>ŽENA</v>
          </cell>
          <cell r="AQ371" t="str">
            <v>VOŠ + VŠ</v>
          </cell>
          <cell r="AR371" t="str">
            <v>35 - 49 let</v>
          </cell>
        </row>
        <row r="372">
          <cell r="B372" t="str">
            <v>Olomoucký kraj</v>
          </cell>
          <cell r="E372" t="str">
            <v>1 den</v>
          </cell>
          <cell r="G372" t="str">
            <v>Vlakem</v>
          </cell>
          <cell r="I372" t="str">
            <v>Mediální reklama</v>
          </cell>
          <cell r="K372" t="str">
            <v>S přáteli</v>
          </cell>
          <cell r="L372" t="str">
            <v>Poznání</v>
          </cell>
          <cell r="M372" t="str">
            <v>Poprvé</v>
          </cell>
          <cell r="O372" t="str">
            <v>ANO</v>
          </cell>
          <cell r="P372" t="str">
            <v>ANO</v>
          </cell>
          <cell r="Q372" t="str">
            <v>NE</v>
          </cell>
          <cell r="R372" t="str">
            <v>NE</v>
          </cell>
          <cell r="S372" t="str">
            <v>NE</v>
          </cell>
          <cell r="T372" t="str">
            <v>NE</v>
          </cell>
          <cell r="U372" t="str">
            <v>NE</v>
          </cell>
          <cell r="V372" t="str">
            <v>NE</v>
          </cell>
          <cell r="W372" t="str">
            <v>NE</v>
          </cell>
          <cell r="X372" t="str">
            <v>NE</v>
          </cell>
          <cell r="Z372" t="str">
            <v>NEVÍM</v>
          </cell>
          <cell r="AA372" t="str">
            <v>Spíše spokojen/a</v>
          </cell>
          <cell r="AB372">
            <v>1</v>
          </cell>
          <cell r="AC372">
            <v>0</v>
          </cell>
          <cell r="AD372">
            <v>0</v>
          </cell>
          <cell r="AE372">
            <v>1</v>
          </cell>
          <cell r="AF372">
            <v>0</v>
          </cell>
          <cell r="AG372">
            <v>0</v>
          </cell>
          <cell r="AH372">
            <v>1</v>
          </cell>
          <cell r="AI372">
            <v>1</v>
          </cell>
          <cell r="AJ372">
            <v>1</v>
          </cell>
          <cell r="AK372">
            <v>0</v>
          </cell>
          <cell r="AM372" t="str">
            <v>Nejsem ubytován/a</v>
          </cell>
          <cell r="AP372" t="str">
            <v>ŽENA</v>
          </cell>
          <cell r="AQ372" t="str">
            <v>VOŠ + VŠ</v>
          </cell>
          <cell r="AR372" t="str">
            <v>35 - 49 let</v>
          </cell>
        </row>
        <row r="373">
          <cell r="B373" t="str">
            <v>Olomoucko</v>
          </cell>
          <cell r="E373" t="str">
            <v>1 den</v>
          </cell>
          <cell r="G373" t="str">
            <v>Na kole</v>
          </cell>
          <cell r="I373" t="str">
            <v>Propagační materiály</v>
          </cell>
          <cell r="K373" t="str">
            <v>Sama</v>
          </cell>
          <cell r="L373" t="str">
            <v>Návštěva kulturní akce</v>
          </cell>
          <cell r="M373" t="str">
            <v>Jsem tu po několikáté</v>
          </cell>
          <cell r="O373" t="str">
            <v>ANO</v>
          </cell>
          <cell r="P373" t="str">
            <v>NE</v>
          </cell>
          <cell r="Q373" t="str">
            <v>NE</v>
          </cell>
          <cell r="R373" t="str">
            <v>NE</v>
          </cell>
          <cell r="S373" t="str">
            <v>NE</v>
          </cell>
          <cell r="T373" t="str">
            <v>NE</v>
          </cell>
          <cell r="U373" t="str">
            <v>NE</v>
          </cell>
          <cell r="V373" t="str">
            <v>NE</v>
          </cell>
          <cell r="W373" t="str">
            <v>NE</v>
          </cell>
          <cell r="X373" t="str">
            <v>NE</v>
          </cell>
          <cell r="Z373" t="str">
            <v>ANO</v>
          </cell>
          <cell r="AA373" t="str">
            <v>Velmi spokojen/a</v>
          </cell>
          <cell r="AB373">
            <v>0</v>
          </cell>
          <cell r="AC373">
            <v>0</v>
          </cell>
          <cell r="AD373">
            <v>0</v>
          </cell>
          <cell r="AE373">
            <v>0</v>
          </cell>
          <cell r="AF373">
            <v>0</v>
          </cell>
          <cell r="AG373">
            <v>0</v>
          </cell>
          <cell r="AH373">
            <v>0</v>
          </cell>
          <cell r="AI373">
            <v>0</v>
          </cell>
          <cell r="AJ373">
            <v>0</v>
          </cell>
          <cell r="AK373">
            <v>0</v>
          </cell>
          <cell r="AM373" t="str">
            <v>Nejsem ubytován/a</v>
          </cell>
          <cell r="AP373" t="str">
            <v>MUŽ</v>
          </cell>
          <cell r="AQ373" t="str">
            <v>VOŠ + VŠ</v>
          </cell>
          <cell r="AR373" t="str">
            <v>35 - 49 let</v>
          </cell>
        </row>
        <row r="374">
          <cell r="B374" t="str">
            <v>Olomoucký kraj</v>
          </cell>
          <cell r="E374" t="str">
            <v>1 den</v>
          </cell>
          <cell r="G374" t="str">
            <v>Vlakem</v>
          </cell>
          <cell r="I374" t="str">
            <v>Doporučení přátel, blízkých</v>
          </cell>
          <cell r="K374" t="str">
            <v>S partnerem</v>
          </cell>
          <cell r="L374" t="str">
            <v>Poznání</v>
          </cell>
          <cell r="M374" t="str">
            <v>Poprvé</v>
          </cell>
          <cell r="O374" t="str">
            <v>ANO</v>
          </cell>
          <cell r="P374" t="str">
            <v>ANO</v>
          </cell>
          <cell r="Q374" t="str">
            <v>NE</v>
          </cell>
          <cell r="R374" t="str">
            <v>NE</v>
          </cell>
          <cell r="S374" t="str">
            <v>NE</v>
          </cell>
          <cell r="T374" t="str">
            <v>NE</v>
          </cell>
          <cell r="U374" t="str">
            <v>NE</v>
          </cell>
          <cell r="V374" t="str">
            <v>NE</v>
          </cell>
          <cell r="W374" t="str">
            <v>NE</v>
          </cell>
          <cell r="X374" t="str">
            <v>NE</v>
          </cell>
          <cell r="Z374" t="str">
            <v>NEVÍM</v>
          </cell>
          <cell r="AA374" t="str">
            <v>Spíše spokojen/a</v>
          </cell>
          <cell r="AB374">
            <v>1</v>
          </cell>
          <cell r="AC374">
            <v>0</v>
          </cell>
          <cell r="AD374">
            <v>0</v>
          </cell>
          <cell r="AE374">
            <v>1</v>
          </cell>
          <cell r="AF374">
            <v>1</v>
          </cell>
          <cell r="AG374">
            <v>0</v>
          </cell>
          <cell r="AH374">
            <v>1</v>
          </cell>
          <cell r="AI374">
            <v>0</v>
          </cell>
          <cell r="AJ374">
            <v>1</v>
          </cell>
          <cell r="AK374">
            <v>0</v>
          </cell>
          <cell r="AM374" t="str">
            <v>Nejsem ubytován/a</v>
          </cell>
          <cell r="AP374" t="str">
            <v>ŽENA</v>
          </cell>
          <cell r="AQ374" t="str">
            <v>VOŠ + VŠ</v>
          </cell>
          <cell r="AR374" t="str">
            <v>65 let a více</v>
          </cell>
        </row>
        <row r="375">
          <cell r="B375" t="str">
            <v>Jiný kraj</v>
          </cell>
          <cell r="C375" t="str">
            <v>Karlovarský</v>
          </cell>
          <cell r="E375" t="str">
            <v>Více dnů</v>
          </cell>
          <cell r="G375" t="str">
            <v>Autem</v>
          </cell>
          <cell r="I375" t="str">
            <v>Mediální reklama</v>
          </cell>
          <cell r="K375" t="str">
            <v>S přáteli</v>
          </cell>
          <cell r="L375" t="str">
            <v>Poznání</v>
          </cell>
          <cell r="M375" t="str">
            <v>Poprvé</v>
          </cell>
          <cell r="O375" t="str">
            <v>ANO</v>
          </cell>
          <cell r="P375" t="str">
            <v>ANO</v>
          </cell>
          <cell r="Q375" t="str">
            <v>NE</v>
          </cell>
          <cell r="R375" t="str">
            <v>NE</v>
          </cell>
          <cell r="S375" t="str">
            <v>NE</v>
          </cell>
          <cell r="T375" t="str">
            <v>NE</v>
          </cell>
          <cell r="U375" t="str">
            <v>ANO</v>
          </cell>
          <cell r="V375" t="str">
            <v>NE</v>
          </cell>
          <cell r="W375" t="str">
            <v>NE</v>
          </cell>
          <cell r="X375" t="str">
            <v>NE</v>
          </cell>
          <cell r="Z375" t="str">
            <v>NEVÍM</v>
          </cell>
          <cell r="AA375" t="str">
            <v>Spíše spokojen/a</v>
          </cell>
          <cell r="AB375">
            <v>0</v>
          </cell>
          <cell r="AC375">
            <v>1</v>
          </cell>
          <cell r="AD375">
            <v>2</v>
          </cell>
          <cell r="AE375">
            <v>1</v>
          </cell>
          <cell r="AF375">
            <v>1</v>
          </cell>
          <cell r="AG375">
            <v>1</v>
          </cell>
          <cell r="AH375">
            <v>1</v>
          </cell>
          <cell r="AI375">
            <v>1</v>
          </cell>
          <cell r="AJ375">
            <v>1</v>
          </cell>
          <cell r="AK375">
            <v>0</v>
          </cell>
          <cell r="AM375" t="str">
            <v>Penzion</v>
          </cell>
          <cell r="AP375" t="str">
            <v>MUŽ</v>
          </cell>
          <cell r="AQ375" t="str">
            <v>SŠ s maturitou</v>
          </cell>
          <cell r="AR375" t="str">
            <v>35 - 49 let</v>
          </cell>
        </row>
        <row r="376">
          <cell r="B376" t="str">
            <v>Olomoucko</v>
          </cell>
          <cell r="E376" t="str">
            <v>1 den</v>
          </cell>
          <cell r="G376" t="str">
            <v>Vlakem</v>
          </cell>
          <cell r="I376" t="str">
            <v>Dobrá předchozí zkušenost</v>
          </cell>
          <cell r="K376" t="str">
            <v>S partnerem</v>
          </cell>
          <cell r="L376" t="str">
            <v>Relaxace</v>
          </cell>
          <cell r="M376" t="str">
            <v>Podruhé</v>
          </cell>
          <cell r="O376" t="str">
            <v>ANO</v>
          </cell>
          <cell r="P376" t="str">
            <v>ANO</v>
          </cell>
          <cell r="Q376" t="str">
            <v>NE</v>
          </cell>
          <cell r="R376" t="str">
            <v>NE</v>
          </cell>
          <cell r="S376" t="str">
            <v>NE</v>
          </cell>
          <cell r="T376" t="str">
            <v>NE</v>
          </cell>
          <cell r="U376" t="str">
            <v>ANO</v>
          </cell>
          <cell r="V376" t="str">
            <v>NE</v>
          </cell>
          <cell r="W376" t="str">
            <v>NE</v>
          </cell>
          <cell r="X376" t="str">
            <v>NE</v>
          </cell>
          <cell r="Z376" t="str">
            <v>ANO</v>
          </cell>
          <cell r="AA376" t="str">
            <v>Velmi spokojen/a</v>
          </cell>
          <cell r="AB376">
            <v>1</v>
          </cell>
          <cell r="AC376">
            <v>0</v>
          </cell>
          <cell r="AD376">
            <v>0</v>
          </cell>
          <cell r="AE376">
            <v>1</v>
          </cell>
          <cell r="AF376">
            <v>0</v>
          </cell>
          <cell r="AG376">
            <v>0</v>
          </cell>
          <cell r="AH376">
            <v>1</v>
          </cell>
          <cell r="AI376">
            <v>1</v>
          </cell>
          <cell r="AJ376">
            <v>1</v>
          </cell>
          <cell r="AK376">
            <v>0</v>
          </cell>
          <cell r="AM376" t="str">
            <v>Nejsem ubytován/a</v>
          </cell>
          <cell r="AP376" t="str">
            <v>ŽENA</v>
          </cell>
          <cell r="AQ376" t="str">
            <v>VOŠ + VŠ</v>
          </cell>
          <cell r="AR376" t="str">
            <v>65 let a více</v>
          </cell>
        </row>
        <row r="377">
          <cell r="B377" t="str">
            <v>Jiný kraj</v>
          </cell>
          <cell r="C377" t="str">
            <v>Plzeňský</v>
          </cell>
          <cell r="E377" t="str">
            <v>Více dnů</v>
          </cell>
          <cell r="G377" t="str">
            <v>Vlakem</v>
          </cell>
          <cell r="I377" t="str">
            <v>Jiné</v>
          </cell>
          <cell r="K377" t="str">
            <v>Sama</v>
          </cell>
          <cell r="L377" t="str">
            <v>Návštěva kulturní akce</v>
          </cell>
          <cell r="M377" t="str">
            <v>Jsem tu po několikáté</v>
          </cell>
          <cell r="O377" t="str">
            <v>ANO</v>
          </cell>
          <cell r="P377" t="str">
            <v>ANO</v>
          </cell>
          <cell r="Q377" t="str">
            <v>ANO</v>
          </cell>
          <cell r="R377" t="str">
            <v>ANO</v>
          </cell>
          <cell r="S377" t="str">
            <v>ANO</v>
          </cell>
          <cell r="T377" t="str">
            <v>NE</v>
          </cell>
          <cell r="U377" t="str">
            <v>ANO</v>
          </cell>
          <cell r="V377" t="str">
            <v>ANO</v>
          </cell>
          <cell r="W377" t="str">
            <v>NE</v>
          </cell>
          <cell r="X377" t="str">
            <v>NE</v>
          </cell>
          <cell r="Z377" t="str">
            <v>ANO</v>
          </cell>
          <cell r="AA377" t="str">
            <v>Velmi spokojen/a</v>
          </cell>
          <cell r="AB377">
            <v>1</v>
          </cell>
          <cell r="AC377">
            <v>0</v>
          </cell>
          <cell r="AD377">
            <v>0</v>
          </cell>
          <cell r="AE377">
            <v>2</v>
          </cell>
          <cell r="AF377">
            <v>3</v>
          </cell>
          <cell r="AG377">
            <v>1</v>
          </cell>
          <cell r="AH377">
            <v>1</v>
          </cell>
          <cell r="AI377">
            <v>0</v>
          </cell>
          <cell r="AJ377">
            <v>1</v>
          </cell>
          <cell r="AK377">
            <v>0</v>
          </cell>
          <cell r="AM377" t="str">
            <v>Jiné</v>
          </cell>
          <cell r="AP377" t="str">
            <v>ŽENA</v>
          </cell>
          <cell r="AQ377" t="str">
            <v>VOŠ + VŠ</v>
          </cell>
          <cell r="AR377" t="str">
            <v>26 - 34 let</v>
          </cell>
        </row>
        <row r="378">
          <cell r="B378" t="str">
            <v>Jiný kraj</v>
          </cell>
          <cell r="C378" t="str">
            <v>Praha</v>
          </cell>
          <cell r="E378" t="str">
            <v>2 dny</v>
          </cell>
          <cell r="G378" t="str">
            <v>Vlakem</v>
          </cell>
          <cell r="I378" t="str">
            <v>Doporučení přátel, blízkých</v>
          </cell>
          <cell r="K378" t="str">
            <v>S přáteli</v>
          </cell>
          <cell r="L378" t="str">
            <v>Návštěva kulturní akce</v>
          </cell>
          <cell r="M378" t="str">
            <v>Potřetí</v>
          </cell>
          <cell r="O378" t="str">
            <v>ANO</v>
          </cell>
          <cell r="P378" t="str">
            <v>ANO</v>
          </cell>
          <cell r="Q378" t="str">
            <v>ANO</v>
          </cell>
          <cell r="R378" t="str">
            <v>NE</v>
          </cell>
          <cell r="S378" t="str">
            <v>NE</v>
          </cell>
          <cell r="T378" t="str">
            <v>NE</v>
          </cell>
          <cell r="U378" t="str">
            <v>ANO</v>
          </cell>
          <cell r="V378" t="str">
            <v>NE</v>
          </cell>
          <cell r="W378" t="str">
            <v>NE</v>
          </cell>
          <cell r="X378" t="str">
            <v>NE</v>
          </cell>
          <cell r="Z378" t="str">
            <v>ANO</v>
          </cell>
          <cell r="AA378" t="str">
            <v>Velmi spokojen/a</v>
          </cell>
          <cell r="AB378">
            <v>1</v>
          </cell>
          <cell r="AC378">
            <v>3</v>
          </cell>
          <cell r="AD378">
            <v>4</v>
          </cell>
          <cell r="AE378">
            <v>2</v>
          </cell>
          <cell r="AF378">
            <v>2</v>
          </cell>
          <cell r="AG378">
            <v>2</v>
          </cell>
          <cell r="AH378">
            <v>1</v>
          </cell>
          <cell r="AI378">
            <v>3</v>
          </cell>
          <cell r="AJ378">
            <v>1</v>
          </cell>
          <cell r="AK378">
            <v>1</v>
          </cell>
          <cell r="AM378" t="str">
            <v>U známých</v>
          </cell>
          <cell r="AP378" t="str">
            <v>ŽENA</v>
          </cell>
          <cell r="AQ378" t="str">
            <v>SŠ s maturitou</v>
          </cell>
          <cell r="AR378" t="str">
            <v>Do 25 let</v>
          </cell>
        </row>
        <row r="379">
          <cell r="B379" t="str">
            <v>Olomoucko</v>
          </cell>
          <cell r="E379" t="str">
            <v>1 den</v>
          </cell>
          <cell r="G379" t="str">
            <v>Vlakem</v>
          </cell>
          <cell r="I379" t="str">
            <v>Dobrá předchozí zkušenost</v>
          </cell>
          <cell r="K379" t="str">
            <v>S přáteli</v>
          </cell>
          <cell r="L379" t="str">
            <v>Relaxace</v>
          </cell>
          <cell r="M379" t="str">
            <v>Podruhé</v>
          </cell>
          <cell r="O379" t="str">
            <v>ANO</v>
          </cell>
          <cell r="P379" t="str">
            <v>ANO</v>
          </cell>
          <cell r="Q379" t="str">
            <v>NE</v>
          </cell>
          <cell r="R379" t="str">
            <v>NE</v>
          </cell>
          <cell r="S379" t="str">
            <v>NE</v>
          </cell>
          <cell r="T379" t="str">
            <v>NE</v>
          </cell>
          <cell r="U379" t="str">
            <v>ANO</v>
          </cell>
          <cell r="V379" t="str">
            <v>NE</v>
          </cell>
          <cell r="W379" t="str">
            <v>NE</v>
          </cell>
          <cell r="X379" t="str">
            <v>ANO</v>
          </cell>
          <cell r="Z379" t="str">
            <v>ANO</v>
          </cell>
          <cell r="AA379" t="str">
            <v>Velmi spokojen/a</v>
          </cell>
          <cell r="AB379">
            <v>1</v>
          </cell>
          <cell r="AC379">
            <v>0</v>
          </cell>
          <cell r="AD379">
            <v>0</v>
          </cell>
          <cell r="AE379">
            <v>1</v>
          </cell>
          <cell r="AF379">
            <v>1</v>
          </cell>
          <cell r="AG379">
            <v>0</v>
          </cell>
          <cell r="AH379">
            <v>1</v>
          </cell>
          <cell r="AI379">
            <v>1</v>
          </cell>
          <cell r="AJ379">
            <v>1</v>
          </cell>
          <cell r="AK379">
            <v>0</v>
          </cell>
          <cell r="AM379" t="str">
            <v>Nejsem ubytován/a</v>
          </cell>
          <cell r="AP379" t="str">
            <v>ŽENA</v>
          </cell>
          <cell r="AQ379" t="str">
            <v>VOŠ + VŠ</v>
          </cell>
          <cell r="AR379" t="str">
            <v>26 - 34 let</v>
          </cell>
        </row>
        <row r="380">
          <cell r="B380" t="str">
            <v>Olomoucko</v>
          </cell>
          <cell r="E380" t="str">
            <v>1 den</v>
          </cell>
          <cell r="G380" t="str">
            <v>Vlakem</v>
          </cell>
          <cell r="I380" t="str">
            <v>Dobrá předchozí zkušenost</v>
          </cell>
          <cell r="K380" t="str">
            <v>S přáteli</v>
          </cell>
          <cell r="L380" t="str">
            <v>Relaxace</v>
          </cell>
          <cell r="M380" t="str">
            <v>Podruhé</v>
          </cell>
          <cell r="O380" t="str">
            <v>ANO</v>
          </cell>
          <cell r="P380" t="str">
            <v>ANO</v>
          </cell>
          <cell r="Q380" t="str">
            <v>NE</v>
          </cell>
          <cell r="R380" t="str">
            <v>NE</v>
          </cell>
          <cell r="S380" t="str">
            <v>NE</v>
          </cell>
          <cell r="T380" t="str">
            <v>NE</v>
          </cell>
          <cell r="U380" t="str">
            <v>ANO</v>
          </cell>
          <cell r="V380" t="str">
            <v>NE</v>
          </cell>
          <cell r="W380" t="str">
            <v>NE</v>
          </cell>
          <cell r="X380" t="str">
            <v>NE</v>
          </cell>
          <cell r="Z380" t="str">
            <v>ANO</v>
          </cell>
          <cell r="AA380" t="str">
            <v>Velmi spokojen/a</v>
          </cell>
          <cell r="AB380">
            <v>1</v>
          </cell>
          <cell r="AC380">
            <v>0</v>
          </cell>
          <cell r="AD380">
            <v>0</v>
          </cell>
          <cell r="AE380">
            <v>1</v>
          </cell>
          <cell r="AF380">
            <v>0</v>
          </cell>
          <cell r="AG380">
            <v>0</v>
          </cell>
          <cell r="AH380">
            <v>2</v>
          </cell>
          <cell r="AI380">
            <v>1</v>
          </cell>
          <cell r="AJ380">
            <v>2</v>
          </cell>
          <cell r="AK380">
            <v>0</v>
          </cell>
          <cell r="AM380" t="str">
            <v>Nejsem ubytován/a</v>
          </cell>
          <cell r="AP380" t="str">
            <v>ŽENA</v>
          </cell>
          <cell r="AQ380" t="str">
            <v>VOŠ + VŠ</v>
          </cell>
          <cell r="AR380" t="str">
            <v>35 - 49 let</v>
          </cell>
        </row>
        <row r="381">
          <cell r="B381" t="str">
            <v>Stát</v>
          </cell>
          <cell r="D381" t="str">
            <v>Ukrajina</v>
          </cell>
          <cell r="E381" t="str">
            <v>Více dnů</v>
          </cell>
          <cell r="G381" t="str">
            <v>Vlakem</v>
          </cell>
          <cell r="I381" t="str">
            <v>Jiné</v>
          </cell>
          <cell r="K381" t="str">
            <v>S přáteli</v>
          </cell>
          <cell r="L381" t="str">
            <v>Návštěva sportovní akce</v>
          </cell>
          <cell r="M381" t="str">
            <v>Poprvé</v>
          </cell>
          <cell r="O381" t="str">
            <v>NE</v>
          </cell>
          <cell r="P381" t="str">
            <v>ANO</v>
          </cell>
          <cell r="Q381" t="str">
            <v>NE</v>
          </cell>
          <cell r="R381" t="str">
            <v>NE</v>
          </cell>
          <cell r="S381" t="str">
            <v>NE</v>
          </cell>
          <cell r="T381" t="str">
            <v>NE</v>
          </cell>
          <cell r="U381" t="str">
            <v>ANO</v>
          </cell>
          <cell r="V381" t="str">
            <v>NE</v>
          </cell>
          <cell r="W381" t="str">
            <v>NE</v>
          </cell>
          <cell r="X381" t="str">
            <v>NE</v>
          </cell>
          <cell r="Z381" t="str">
            <v>NEVÍM</v>
          </cell>
          <cell r="AA381" t="str">
            <v>Spíše spokojen/a</v>
          </cell>
          <cell r="AB381">
            <v>1</v>
          </cell>
          <cell r="AC381">
            <v>1</v>
          </cell>
          <cell r="AD381">
            <v>1</v>
          </cell>
          <cell r="AE381">
            <v>1</v>
          </cell>
          <cell r="AF381">
            <v>1</v>
          </cell>
          <cell r="AG381">
            <v>1</v>
          </cell>
          <cell r="AH381">
            <v>1</v>
          </cell>
          <cell r="AI381">
            <v>1</v>
          </cell>
          <cell r="AJ381">
            <v>0</v>
          </cell>
          <cell r="AK381">
            <v>0</v>
          </cell>
          <cell r="AM381" t="str">
            <v>Hotel</v>
          </cell>
          <cell r="AP381" t="str">
            <v>MUŽ</v>
          </cell>
          <cell r="AQ381" t="str">
            <v>VOŠ + VŠ</v>
          </cell>
          <cell r="AR381" t="str">
            <v>35 - 49 let</v>
          </cell>
        </row>
        <row r="382">
          <cell r="B382" t="str">
            <v>Stát</v>
          </cell>
          <cell r="D382" t="str">
            <v>Ukrajina</v>
          </cell>
          <cell r="E382" t="str">
            <v>Více dnů</v>
          </cell>
          <cell r="G382" t="str">
            <v>Autem</v>
          </cell>
          <cell r="I382" t="str">
            <v>Jiné</v>
          </cell>
          <cell r="K382" t="str">
            <v>S přáteli</v>
          </cell>
          <cell r="L382" t="str">
            <v>Návštěva sportovní akce</v>
          </cell>
          <cell r="M382" t="str">
            <v>Poprvé</v>
          </cell>
          <cell r="O382" t="str">
            <v>NE</v>
          </cell>
          <cell r="P382" t="str">
            <v>ANO</v>
          </cell>
          <cell r="Q382" t="str">
            <v>NE</v>
          </cell>
          <cell r="R382" t="str">
            <v>NE</v>
          </cell>
          <cell r="S382" t="str">
            <v>NE</v>
          </cell>
          <cell r="T382" t="str">
            <v>NE</v>
          </cell>
          <cell r="U382" t="str">
            <v>ANO</v>
          </cell>
          <cell r="V382" t="str">
            <v>NE</v>
          </cell>
          <cell r="W382" t="str">
            <v>NE</v>
          </cell>
          <cell r="X382" t="str">
            <v>NE</v>
          </cell>
          <cell r="Z382" t="str">
            <v>NEVÍM</v>
          </cell>
          <cell r="AA382" t="str">
            <v>Spíše spokojen/a</v>
          </cell>
          <cell r="AB382">
            <v>1</v>
          </cell>
          <cell r="AC382">
            <v>1</v>
          </cell>
          <cell r="AD382">
            <v>1</v>
          </cell>
          <cell r="AE382">
            <v>1</v>
          </cell>
          <cell r="AF382">
            <v>1</v>
          </cell>
          <cell r="AG382">
            <v>1</v>
          </cell>
          <cell r="AH382">
            <v>1</v>
          </cell>
          <cell r="AI382">
            <v>1</v>
          </cell>
          <cell r="AJ382">
            <v>0</v>
          </cell>
          <cell r="AK382">
            <v>0</v>
          </cell>
          <cell r="AM382" t="str">
            <v>Hotel</v>
          </cell>
          <cell r="AP382" t="str">
            <v>MUŽ</v>
          </cell>
          <cell r="AQ382" t="str">
            <v>ZŠ</v>
          </cell>
          <cell r="AR382" t="str">
            <v>Do 25 let</v>
          </cell>
        </row>
        <row r="383">
          <cell r="B383" t="str">
            <v>Stát</v>
          </cell>
          <cell r="D383" t="str">
            <v>Ukrajina</v>
          </cell>
          <cell r="E383" t="str">
            <v>Více dnů</v>
          </cell>
          <cell r="G383" t="str">
            <v>Autem</v>
          </cell>
          <cell r="I383" t="str">
            <v>Jiné</v>
          </cell>
          <cell r="K383" t="str">
            <v>S přáteli</v>
          </cell>
          <cell r="L383" t="str">
            <v>Návštěva sportovní akce</v>
          </cell>
          <cell r="M383" t="str">
            <v>Poprvé</v>
          </cell>
          <cell r="O383" t="str">
            <v>NE</v>
          </cell>
          <cell r="P383" t="str">
            <v>ANO</v>
          </cell>
          <cell r="Q383" t="str">
            <v>NE</v>
          </cell>
          <cell r="R383" t="str">
            <v>NE</v>
          </cell>
          <cell r="S383" t="str">
            <v>NE</v>
          </cell>
          <cell r="T383" t="str">
            <v>NE</v>
          </cell>
          <cell r="U383" t="str">
            <v>ANO</v>
          </cell>
          <cell r="V383" t="str">
            <v>NE</v>
          </cell>
          <cell r="W383" t="str">
            <v>NE</v>
          </cell>
          <cell r="X383" t="str">
            <v>NE</v>
          </cell>
          <cell r="Z383" t="str">
            <v>NEVÍM</v>
          </cell>
          <cell r="AA383" t="str">
            <v>Spíše spokojen/a</v>
          </cell>
          <cell r="AB383">
            <v>1</v>
          </cell>
          <cell r="AC383">
            <v>1</v>
          </cell>
          <cell r="AD383">
            <v>1</v>
          </cell>
          <cell r="AE383">
            <v>1</v>
          </cell>
          <cell r="AF383">
            <v>1</v>
          </cell>
          <cell r="AG383">
            <v>1</v>
          </cell>
          <cell r="AH383">
            <v>1</v>
          </cell>
          <cell r="AI383">
            <v>1</v>
          </cell>
          <cell r="AJ383">
            <v>0</v>
          </cell>
          <cell r="AK383">
            <v>0</v>
          </cell>
          <cell r="AM383" t="str">
            <v>Hotel</v>
          </cell>
          <cell r="AP383" t="str">
            <v>MUŽ</v>
          </cell>
          <cell r="AQ383" t="str">
            <v>ZŠ</v>
          </cell>
          <cell r="AR383" t="str">
            <v>50 - 65 let</v>
          </cell>
        </row>
        <row r="384">
          <cell r="B384" t="str">
            <v>Stát</v>
          </cell>
          <cell r="D384" t="str">
            <v>Ukrajina</v>
          </cell>
          <cell r="E384" t="str">
            <v>Více dnů</v>
          </cell>
          <cell r="G384" t="str">
            <v>Vlakem</v>
          </cell>
          <cell r="I384" t="str">
            <v>Jiné</v>
          </cell>
          <cell r="K384" t="str">
            <v>S přáteli</v>
          </cell>
          <cell r="L384" t="str">
            <v>Návštěva sportovní akce</v>
          </cell>
          <cell r="M384" t="str">
            <v>Poprvé</v>
          </cell>
          <cell r="O384" t="str">
            <v>NE</v>
          </cell>
          <cell r="P384" t="str">
            <v>ANO</v>
          </cell>
          <cell r="Q384" t="str">
            <v>NE</v>
          </cell>
          <cell r="R384" t="str">
            <v>NE</v>
          </cell>
          <cell r="S384" t="str">
            <v>NE</v>
          </cell>
          <cell r="T384" t="str">
            <v>NE</v>
          </cell>
          <cell r="U384" t="str">
            <v>ANO</v>
          </cell>
          <cell r="V384" t="str">
            <v>NE</v>
          </cell>
          <cell r="W384" t="str">
            <v>NE</v>
          </cell>
          <cell r="X384" t="str">
            <v>NE</v>
          </cell>
          <cell r="Z384" t="str">
            <v>NEVÍM</v>
          </cell>
          <cell r="AA384" t="str">
            <v>Spíše spokojen/a</v>
          </cell>
          <cell r="AB384">
            <v>1</v>
          </cell>
          <cell r="AC384">
            <v>1</v>
          </cell>
          <cell r="AD384">
            <v>1</v>
          </cell>
          <cell r="AE384">
            <v>1</v>
          </cell>
          <cell r="AF384">
            <v>1</v>
          </cell>
          <cell r="AG384">
            <v>1</v>
          </cell>
          <cell r="AH384">
            <v>1</v>
          </cell>
          <cell r="AI384">
            <v>1</v>
          </cell>
          <cell r="AJ384">
            <v>0</v>
          </cell>
          <cell r="AK384">
            <v>0</v>
          </cell>
          <cell r="AM384" t="str">
            <v>Hotel</v>
          </cell>
          <cell r="AP384" t="str">
            <v>MUŽ</v>
          </cell>
          <cell r="AQ384" t="str">
            <v>SŠ s maturitou</v>
          </cell>
          <cell r="AR384" t="str">
            <v>26 - 34 let</v>
          </cell>
        </row>
        <row r="385">
          <cell r="B385" t="str">
            <v>Stát</v>
          </cell>
          <cell r="D385" t="str">
            <v>Ukrajina</v>
          </cell>
          <cell r="E385" t="str">
            <v>Více dnů</v>
          </cell>
          <cell r="G385" t="str">
            <v>Vlakem</v>
          </cell>
          <cell r="I385" t="str">
            <v>Jiné</v>
          </cell>
          <cell r="K385" t="str">
            <v>S přáteli</v>
          </cell>
          <cell r="L385" t="str">
            <v>Návštěva sportovní akce</v>
          </cell>
          <cell r="M385" t="str">
            <v>Poprvé</v>
          </cell>
          <cell r="O385" t="str">
            <v>NE</v>
          </cell>
          <cell r="P385" t="str">
            <v>ANO</v>
          </cell>
          <cell r="Q385" t="str">
            <v>NE</v>
          </cell>
          <cell r="R385" t="str">
            <v>NE</v>
          </cell>
          <cell r="S385" t="str">
            <v>NE</v>
          </cell>
          <cell r="T385" t="str">
            <v>NE</v>
          </cell>
          <cell r="U385" t="str">
            <v>ANO</v>
          </cell>
          <cell r="V385" t="str">
            <v>NE</v>
          </cell>
          <cell r="W385" t="str">
            <v>NE</v>
          </cell>
          <cell r="X385" t="str">
            <v>NE</v>
          </cell>
          <cell r="Z385" t="str">
            <v>NEVÍM</v>
          </cell>
          <cell r="AA385" t="str">
            <v>Spíše spokojen/a</v>
          </cell>
          <cell r="AB385">
            <v>1</v>
          </cell>
          <cell r="AC385">
            <v>1</v>
          </cell>
          <cell r="AD385">
            <v>1</v>
          </cell>
          <cell r="AE385">
            <v>1</v>
          </cell>
          <cell r="AF385">
            <v>1</v>
          </cell>
          <cell r="AG385">
            <v>1</v>
          </cell>
          <cell r="AH385">
            <v>1</v>
          </cell>
          <cell r="AI385">
            <v>1</v>
          </cell>
          <cell r="AJ385">
            <v>0</v>
          </cell>
          <cell r="AK385">
            <v>0</v>
          </cell>
          <cell r="AM385" t="str">
            <v>Hotel</v>
          </cell>
          <cell r="AP385" t="str">
            <v>MUŽ</v>
          </cell>
          <cell r="AQ385" t="str">
            <v>VYUČEN/A</v>
          </cell>
          <cell r="AR385" t="str">
            <v>26 - 34 let</v>
          </cell>
        </row>
        <row r="386">
          <cell r="B386" t="str">
            <v>Stát</v>
          </cell>
          <cell r="D386" t="str">
            <v>Ukrajina</v>
          </cell>
          <cell r="E386" t="str">
            <v>Více dnů</v>
          </cell>
          <cell r="G386" t="str">
            <v>Vlakem</v>
          </cell>
          <cell r="I386" t="str">
            <v>Jiné</v>
          </cell>
          <cell r="K386" t="str">
            <v>S přáteli</v>
          </cell>
          <cell r="L386" t="str">
            <v>Návštěva sportovní akce</v>
          </cell>
          <cell r="M386" t="str">
            <v>Poprvé</v>
          </cell>
          <cell r="O386" t="str">
            <v>NE</v>
          </cell>
          <cell r="P386" t="str">
            <v>ANO</v>
          </cell>
          <cell r="Q386" t="str">
            <v>NE</v>
          </cell>
          <cell r="R386" t="str">
            <v>NE</v>
          </cell>
          <cell r="S386" t="str">
            <v>NE</v>
          </cell>
          <cell r="T386" t="str">
            <v>NE</v>
          </cell>
          <cell r="U386" t="str">
            <v>ANO</v>
          </cell>
          <cell r="V386" t="str">
            <v>NE</v>
          </cell>
          <cell r="W386" t="str">
            <v>NE</v>
          </cell>
          <cell r="X386" t="str">
            <v>NE</v>
          </cell>
          <cell r="Z386" t="str">
            <v>NEVÍM</v>
          </cell>
          <cell r="AA386" t="str">
            <v>Spíše spokojen/a</v>
          </cell>
          <cell r="AB386">
            <v>1</v>
          </cell>
          <cell r="AC386">
            <v>1</v>
          </cell>
          <cell r="AD386">
            <v>1</v>
          </cell>
          <cell r="AE386">
            <v>1</v>
          </cell>
          <cell r="AF386">
            <v>1</v>
          </cell>
          <cell r="AG386">
            <v>1</v>
          </cell>
          <cell r="AH386">
            <v>1</v>
          </cell>
          <cell r="AI386">
            <v>1</v>
          </cell>
          <cell r="AJ386">
            <v>0</v>
          </cell>
          <cell r="AK386">
            <v>0</v>
          </cell>
          <cell r="AM386" t="str">
            <v>Hotel</v>
          </cell>
          <cell r="AP386" t="str">
            <v>MUŽ</v>
          </cell>
          <cell r="AQ386" t="str">
            <v>ZŠ</v>
          </cell>
          <cell r="AR386" t="str">
            <v>35 - 49 let</v>
          </cell>
        </row>
        <row r="387">
          <cell r="B387" t="str">
            <v>Stát</v>
          </cell>
          <cell r="D387" t="str">
            <v>Ukrajina</v>
          </cell>
          <cell r="E387" t="str">
            <v>Více dnů</v>
          </cell>
          <cell r="G387" t="str">
            <v>Vlakem</v>
          </cell>
          <cell r="I387" t="str">
            <v>Jiné</v>
          </cell>
          <cell r="K387" t="str">
            <v>S přáteli</v>
          </cell>
          <cell r="L387" t="str">
            <v>Návštěva sportovní akce</v>
          </cell>
          <cell r="M387" t="str">
            <v>Poprvé</v>
          </cell>
          <cell r="O387" t="str">
            <v>NE</v>
          </cell>
          <cell r="P387" t="str">
            <v>ANO</v>
          </cell>
          <cell r="Q387" t="str">
            <v>NE</v>
          </cell>
          <cell r="R387" t="str">
            <v>NE</v>
          </cell>
          <cell r="S387" t="str">
            <v>NE</v>
          </cell>
          <cell r="T387" t="str">
            <v>NE</v>
          </cell>
          <cell r="U387" t="str">
            <v>ANO</v>
          </cell>
          <cell r="V387" t="str">
            <v>NE</v>
          </cell>
          <cell r="W387" t="str">
            <v>NE</v>
          </cell>
          <cell r="X387" t="str">
            <v>NE</v>
          </cell>
          <cell r="Z387" t="str">
            <v>NEVÍM</v>
          </cell>
          <cell r="AA387" t="str">
            <v>Spíše spokojen/a</v>
          </cell>
          <cell r="AB387">
            <v>1</v>
          </cell>
          <cell r="AC387">
            <v>1</v>
          </cell>
          <cell r="AD387">
            <v>1</v>
          </cell>
          <cell r="AE387">
            <v>1</v>
          </cell>
          <cell r="AF387">
            <v>1</v>
          </cell>
          <cell r="AG387">
            <v>1</v>
          </cell>
          <cell r="AH387">
            <v>1</v>
          </cell>
          <cell r="AI387">
            <v>1</v>
          </cell>
          <cell r="AJ387">
            <v>0</v>
          </cell>
          <cell r="AK387">
            <v>0</v>
          </cell>
          <cell r="AM387" t="str">
            <v>Hotel</v>
          </cell>
          <cell r="AP387" t="str">
            <v>MUŽ</v>
          </cell>
          <cell r="AQ387" t="str">
            <v>SŠ s maturitou</v>
          </cell>
          <cell r="AR387" t="str">
            <v>Do 25 let</v>
          </cell>
        </row>
        <row r="388">
          <cell r="B388" t="str">
            <v>Stát</v>
          </cell>
          <cell r="D388" t="str">
            <v>Ukrajina</v>
          </cell>
          <cell r="E388" t="str">
            <v>Více dnů</v>
          </cell>
          <cell r="G388" t="str">
            <v>Vlakem</v>
          </cell>
          <cell r="I388" t="str">
            <v>Jiné</v>
          </cell>
          <cell r="K388" t="str">
            <v>S přáteli</v>
          </cell>
          <cell r="L388" t="str">
            <v>Návštěva sportovní akce</v>
          </cell>
          <cell r="M388" t="str">
            <v>Poprvé</v>
          </cell>
          <cell r="O388" t="str">
            <v>NE</v>
          </cell>
          <cell r="P388" t="str">
            <v>ANO</v>
          </cell>
          <cell r="Q388" t="str">
            <v>NE</v>
          </cell>
          <cell r="R388" t="str">
            <v>NE</v>
          </cell>
          <cell r="S388" t="str">
            <v>NE</v>
          </cell>
          <cell r="T388" t="str">
            <v>NE</v>
          </cell>
          <cell r="U388" t="str">
            <v>ANO</v>
          </cell>
          <cell r="V388" t="str">
            <v>NE</v>
          </cell>
          <cell r="W388" t="str">
            <v>NE</v>
          </cell>
          <cell r="X388" t="str">
            <v>NE</v>
          </cell>
          <cell r="Z388" t="str">
            <v>NEVÍM</v>
          </cell>
          <cell r="AA388" t="str">
            <v>Spíše spokojen/a</v>
          </cell>
          <cell r="AB388">
            <v>1</v>
          </cell>
          <cell r="AC388">
            <v>1</v>
          </cell>
          <cell r="AD388">
            <v>1</v>
          </cell>
          <cell r="AE388">
            <v>1</v>
          </cell>
          <cell r="AF388">
            <v>1</v>
          </cell>
          <cell r="AG388">
            <v>1</v>
          </cell>
          <cell r="AH388">
            <v>1</v>
          </cell>
          <cell r="AI388">
            <v>1</v>
          </cell>
          <cell r="AJ388">
            <v>0</v>
          </cell>
          <cell r="AK388">
            <v>0</v>
          </cell>
          <cell r="AM388" t="str">
            <v>Hotel</v>
          </cell>
          <cell r="AP388" t="str">
            <v>MUŽ</v>
          </cell>
          <cell r="AQ388" t="str">
            <v>VOŠ + VŠ</v>
          </cell>
          <cell r="AR388" t="str">
            <v>35 - 49 let</v>
          </cell>
        </row>
        <row r="389">
          <cell r="B389" t="str">
            <v>Stát</v>
          </cell>
          <cell r="D389" t="str">
            <v>Ukrajina</v>
          </cell>
          <cell r="E389" t="str">
            <v>Více dnů</v>
          </cell>
          <cell r="G389" t="str">
            <v>Vlakem</v>
          </cell>
          <cell r="I389" t="str">
            <v>Jiné</v>
          </cell>
          <cell r="K389" t="str">
            <v>S přáteli</v>
          </cell>
          <cell r="L389" t="str">
            <v>Návštěva sportovní akce</v>
          </cell>
          <cell r="M389" t="str">
            <v>Poprvé</v>
          </cell>
          <cell r="O389" t="str">
            <v>ANO</v>
          </cell>
          <cell r="P389" t="str">
            <v>ANO</v>
          </cell>
          <cell r="Q389" t="str">
            <v>ANO</v>
          </cell>
          <cell r="R389" t="str">
            <v>NE</v>
          </cell>
          <cell r="S389" t="str">
            <v>NE</v>
          </cell>
          <cell r="T389" t="str">
            <v>NE</v>
          </cell>
          <cell r="U389" t="str">
            <v>NE</v>
          </cell>
          <cell r="V389" t="str">
            <v>NE</v>
          </cell>
          <cell r="W389" t="str">
            <v>NE</v>
          </cell>
          <cell r="X389" t="str">
            <v>NE</v>
          </cell>
          <cell r="Z389" t="str">
            <v>ANO</v>
          </cell>
          <cell r="AA389" t="str">
            <v>Velmi spokojen/a</v>
          </cell>
          <cell r="AB389">
            <v>1</v>
          </cell>
          <cell r="AC389">
            <v>1</v>
          </cell>
          <cell r="AD389">
            <v>1</v>
          </cell>
          <cell r="AE389">
            <v>1</v>
          </cell>
          <cell r="AF389">
            <v>1</v>
          </cell>
          <cell r="AG389">
            <v>1</v>
          </cell>
          <cell r="AH389">
            <v>1</v>
          </cell>
          <cell r="AI389">
            <v>0</v>
          </cell>
          <cell r="AJ389">
            <v>0</v>
          </cell>
          <cell r="AK389">
            <v>0</v>
          </cell>
          <cell r="AM389" t="str">
            <v>Hotel</v>
          </cell>
          <cell r="AP389" t="str">
            <v>MUŽ</v>
          </cell>
          <cell r="AQ389" t="str">
            <v>SŠ s maturitou</v>
          </cell>
          <cell r="AR389" t="str">
            <v>Do 25 let</v>
          </cell>
        </row>
        <row r="390">
          <cell r="B390" t="str">
            <v>Stát</v>
          </cell>
          <cell r="D390" t="str">
            <v>Ukrajina</v>
          </cell>
          <cell r="E390" t="str">
            <v>Více dnů</v>
          </cell>
          <cell r="G390" t="str">
            <v>Vlakem</v>
          </cell>
          <cell r="I390" t="str">
            <v>Jiné</v>
          </cell>
          <cell r="K390" t="str">
            <v>S přáteli</v>
          </cell>
          <cell r="L390" t="str">
            <v>Návštěva sportovní akce</v>
          </cell>
          <cell r="M390" t="str">
            <v>Poprvé</v>
          </cell>
          <cell r="O390" t="str">
            <v>NE</v>
          </cell>
          <cell r="P390" t="str">
            <v>ANO</v>
          </cell>
          <cell r="Q390" t="str">
            <v>NE</v>
          </cell>
          <cell r="R390" t="str">
            <v>NE</v>
          </cell>
          <cell r="S390" t="str">
            <v>NE</v>
          </cell>
          <cell r="T390" t="str">
            <v>NE</v>
          </cell>
          <cell r="U390" t="str">
            <v>ANO</v>
          </cell>
          <cell r="V390" t="str">
            <v>NE</v>
          </cell>
          <cell r="W390" t="str">
            <v>NE</v>
          </cell>
          <cell r="X390" t="str">
            <v>NE</v>
          </cell>
          <cell r="Z390" t="str">
            <v>NEVÍM</v>
          </cell>
          <cell r="AA390" t="str">
            <v>Spíše spokojen/a</v>
          </cell>
          <cell r="AB390">
            <v>1</v>
          </cell>
          <cell r="AC390">
            <v>1</v>
          </cell>
          <cell r="AD390">
            <v>1</v>
          </cell>
          <cell r="AE390">
            <v>1</v>
          </cell>
          <cell r="AF390">
            <v>1</v>
          </cell>
          <cell r="AG390">
            <v>1</v>
          </cell>
          <cell r="AH390">
            <v>1</v>
          </cell>
          <cell r="AI390">
            <v>1</v>
          </cell>
          <cell r="AJ390">
            <v>0</v>
          </cell>
          <cell r="AK390">
            <v>0</v>
          </cell>
          <cell r="AM390" t="str">
            <v>Hotel</v>
          </cell>
          <cell r="AP390" t="str">
            <v>MUŽ</v>
          </cell>
          <cell r="AQ390" t="str">
            <v>ZŠ</v>
          </cell>
          <cell r="AR390" t="str">
            <v>Do 25 let</v>
          </cell>
        </row>
        <row r="391">
          <cell r="B391" t="str">
            <v>Stát</v>
          </cell>
          <cell r="D391" t="str">
            <v>Ukrajina</v>
          </cell>
          <cell r="E391" t="str">
            <v>Více dnů</v>
          </cell>
          <cell r="G391" t="str">
            <v>Vlakem</v>
          </cell>
          <cell r="I391" t="str">
            <v>Jiné</v>
          </cell>
          <cell r="K391" t="str">
            <v>S přáteli</v>
          </cell>
          <cell r="L391" t="str">
            <v>Návštěva sportovní akce</v>
          </cell>
          <cell r="M391" t="str">
            <v>Poprvé</v>
          </cell>
          <cell r="O391" t="str">
            <v>NE</v>
          </cell>
          <cell r="P391" t="str">
            <v>NE</v>
          </cell>
          <cell r="Q391" t="str">
            <v>NE</v>
          </cell>
          <cell r="R391" t="str">
            <v>NE</v>
          </cell>
          <cell r="S391" t="str">
            <v>NE</v>
          </cell>
          <cell r="T391" t="str">
            <v>NE</v>
          </cell>
          <cell r="U391" t="str">
            <v>NE</v>
          </cell>
          <cell r="V391" t="str">
            <v>NE</v>
          </cell>
          <cell r="W391" t="str">
            <v>NE</v>
          </cell>
          <cell r="X391" t="str">
            <v>NE</v>
          </cell>
          <cell r="Z391" t="str">
            <v>NEVÍM</v>
          </cell>
          <cell r="AA391" t="str">
            <v>Spíše spokojen/a</v>
          </cell>
          <cell r="AB391">
            <v>2</v>
          </cell>
          <cell r="AC391">
            <v>2</v>
          </cell>
          <cell r="AD391">
            <v>2</v>
          </cell>
          <cell r="AE391">
            <v>2</v>
          </cell>
          <cell r="AF391">
            <v>2</v>
          </cell>
          <cell r="AG391">
            <v>2</v>
          </cell>
          <cell r="AH391">
            <v>2</v>
          </cell>
          <cell r="AI391">
            <v>2</v>
          </cell>
          <cell r="AJ391">
            <v>0</v>
          </cell>
          <cell r="AK391">
            <v>0</v>
          </cell>
          <cell r="AM391" t="str">
            <v>Hotel</v>
          </cell>
          <cell r="AP391" t="str">
            <v>MUŽ</v>
          </cell>
          <cell r="AQ391" t="str">
            <v>VOŠ + VŠ</v>
          </cell>
          <cell r="AR391" t="str">
            <v>50 - 65 let</v>
          </cell>
        </row>
        <row r="392">
          <cell r="B392" t="str">
            <v>Odkud jste do Olomouce přijel/a?</v>
          </cell>
          <cell r="C392" t="str">
            <v>Kraj</v>
          </cell>
          <cell r="D392" t="str">
            <v>Stát</v>
          </cell>
          <cell r="E392" t="str">
            <v>Jak dlouho se v Olomouci zdržíte?</v>
          </cell>
          <cell r="G392" t="str">
            <v>Jakým dopravním prostředkem jste do Olomouce přicestoval/a?</v>
          </cell>
          <cell r="I392" t="str">
            <v>Co Vás ovlivnilo při výběru cesty právě do Olomouce?</v>
          </cell>
          <cell r="K392" t="str">
            <v>S kým jste do Olomouce přijel/a?</v>
          </cell>
          <cell r="L392" t="str">
            <v>Důvod Vaší návštěvy?</v>
          </cell>
          <cell r="M392" t="str">
            <v>V Olomouci jste:</v>
          </cell>
          <cell r="O392" t="str">
            <v>Navštívený cíl - Sloup NT</v>
          </cell>
          <cell r="P392" t="str">
            <v>Navštívěný cíl - Radnice s orlojem</v>
          </cell>
          <cell r="Q392" t="str">
            <v>Navštívený cíl - Expozice na radnici</v>
          </cell>
          <cell r="R392" t="str">
            <v>Navštívený cíl - Arcidiecézní muzeum</v>
          </cell>
          <cell r="S392" t="str">
            <v>Navštívený cíl - Arcibiskupský palác</v>
          </cell>
          <cell r="T392" t="str">
            <v>Navštívený cíl - Sbírkové skleníky</v>
          </cell>
          <cell r="U392" t="str">
            <v>Navštívený cíl - Olomoucké parky</v>
          </cell>
          <cell r="V392" t="str">
            <v>Navštívený cíl - ZOO</v>
          </cell>
          <cell r="W392" t="str">
            <v>Navštívený cíl - Muzeum Veteran Arena</v>
          </cell>
          <cell r="X392" t="str">
            <v>Navštívený cíl - Aquapark</v>
          </cell>
          <cell r="Z392" t="str">
            <v>Uvažujete, že se do Olomouce opět vrátíte?</v>
          </cell>
          <cell r="AA392" t="str">
            <v>Jak jste celkově spokojen/a s místem Vašeho výletu/pobytu?</v>
          </cell>
          <cell r="AB392" t="str">
            <v>Informační centrum</v>
          </cell>
          <cell r="AC392" t="str">
            <v>Silnice, komunikace</v>
          </cell>
          <cell r="AD392" t="str">
            <v>Parkování</v>
          </cell>
          <cell r="AE392" t="str">
            <v>Informační a orientační systém</v>
          </cell>
          <cell r="AF392" t="str">
            <v>MHD</v>
          </cell>
          <cell r="AG392" t="str">
            <v>Ubytování</v>
          </cell>
          <cell r="AH392" t="str">
            <v>Stravování</v>
          </cell>
          <cell r="AI392" t="str">
            <v>Sportovní vyžití</v>
          </cell>
          <cell r="AJ392" t="str">
            <v>Kulturní vyžití</v>
          </cell>
          <cell r="AK392" t="str">
            <v>Atrakce pro rodiny s dětmi</v>
          </cell>
          <cell r="AM392" t="str">
            <v>Kde jste ubytován/a</v>
          </cell>
          <cell r="AP392" t="str">
            <v>Pohlaví</v>
          </cell>
          <cell r="AQ392" t="str">
            <v>Vzdělání</v>
          </cell>
          <cell r="AR392" t="str">
            <v>Věk</v>
          </cell>
        </row>
        <row r="393">
          <cell r="B393" t="str">
            <v>Stát</v>
          </cell>
          <cell r="D393" t="str">
            <v>Ukrajina</v>
          </cell>
          <cell r="E393" t="str">
            <v>Více dnů</v>
          </cell>
          <cell r="G393" t="str">
            <v>Autem</v>
          </cell>
          <cell r="I393" t="str">
            <v>Jiné</v>
          </cell>
          <cell r="K393" t="str">
            <v>S přáteli</v>
          </cell>
          <cell r="L393" t="str">
            <v>Návštěva sportovní akce</v>
          </cell>
          <cell r="M393" t="str">
            <v>Poprvé</v>
          </cell>
          <cell r="O393" t="str">
            <v>ANO</v>
          </cell>
          <cell r="P393" t="str">
            <v>ANO</v>
          </cell>
          <cell r="Q393" t="str">
            <v>ANO</v>
          </cell>
          <cell r="R393" t="str">
            <v>ANO</v>
          </cell>
          <cell r="S393" t="str">
            <v>ANO</v>
          </cell>
          <cell r="T393" t="str">
            <v>NE</v>
          </cell>
          <cell r="U393" t="str">
            <v>ANO</v>
          </cell>
          <cell r="V393" t="str">
            <v>ANO</v>
          </cell>
          <cell r="W393" t="str">
            <v>NE</v>
          </cell>
          <cell r="X393" t="str">
            <v>ANO</v>
          </cell>
          <cell r="Z393" t="str">
            <v>NEVÍM</v>
          </cell>
          <cell r="AA393" t="str">
            <v>Spíše spokojen/a</v>
          </cell>
          <cell r="AB393">
            <v>2</v>
          </cell>
          <cell r="AC393">
            <v>1</v>
          </cell>
          <cell r="AD393">
            <v>2</v>
          </cell>
          <cell r="AE393">
            <v>1</v>
          </cell>
          <cell r="AF393">
            <v>1</v>
          </cell>
          <cell r="AG393">
            <v>1</v>
          </cell>
          <cell r="AH393">
            <v>1</v>
          </cell>
          <cell r="AI393">
            <v>0</v>
          </cell>
          <cell r="AJ393">
            <v>0</v>
          </cell>
          <cell r="AK393">
            <v>0</v>
          </cell>
          <cell r="AM393" t="str">
            <v>Hotel</v>
          </cell>
          <cell r="AP393" t="str">
            <v>MUŽ</v>
          </cell>
          <cell r="AQ393" t="str">
            <v>VYUČEN/A</v>
          </cell>
          <cell r="AR393" t="str">
            <v>Do 25 let</v>
          </cell>
        </row>
        <row r="394">
          <cell r="B394" t="str">
            <v>Stát</v>
          </cell>
          <cell r="D394" t="str">
            <v>Ukrajina</v>
          </cell>
          <cell r="E394" t="str">
            <v>Více dnů</v>
          </cell>
          <cell r="G394" t="str">
            <v>Autem</v>
          </cell>
          <cell r="I394" t="str">
            <v>Jiné</v>
          </cell>
          <cell r="K394" t="str">
            <v>S přáteli</v>
          </cell>
          <cell r="L394" t="str">
            <v>Návštěva sportovní akce</v>
          </cell>
          <cell r="M394" t="str">
            <v>Poprvé</v>
          </cell>
          <cell r="O394" t="str">
            <v>ANO</v>
          </cell>
          <cell r="P394" t="str">
            <v>ANO</v>
          </cell>
          <cell r="Q394" t="str">
            <v>ANO</v>
          </cell>
          <cell r="R394" t="str">
            <v>NE</v>
          </cell>
          <cell r="S394" t="str">
            <v>NE</v>
          </cell>
          <cell r="T394" t="str">
            <v>NE</v>
          </cell>
          <cell r="U394" t="str">
            <v>NE</v>
          </cell>
          <cell r="V394" t="str">
            <v>ANO</v>
          </cell>
          <cell r="W394" t="str">
            <v>NE</v>
          </cell>
          <cell r="X394" t="str">
            <v>ANO</v>
          </cell>
          <cell r="Z394" t="str">
            <v>NEVÍM</v>
          </cell>
          <cell r="AA394" t="str">
            <v>Spíše spokojen/a</v>
          </cell>
          <cell r="AB394">
            <v>1</v>
          </cell>
          <cell r="AC394">
            <v>1</v>
          </cell>
          <cell r="AD394">
            <v>2</v>
          </cell>
          <cell r="AE394">
            <v>1</v>
          </cell>
          <cell r="AF394">
            <v>1</v>
          </cell>
          <cell r="AG394">
            <v>1</v>
          </cell>
          <cell r="AH394">
            <v>2</v>
          </cell>
          <cell r="AI394">
            <v>0</v>
          </cell>
          <cell r="AJ394">
            <v>0</v>
          </cell>
          <cell r="AK394">
            <v>0</v>
          </cell>
          <cell r="AM394" t="str">
            <v>Hotel</v>
          </cell>
          <cell r="AP394" t="str">
            <v>MUŽ</v>
          </cell>
          <cell r="AQ394" t="str">
            <v>VYUČEN/A</v>
          </cell>
          <cell r="AR394" t="str">
            <v>Do 25 let</v>
          </cell>
        </row>
        <row r="395">
          <cell r="B395" t="str">
            <v>Stát</v>
          </cell>
          <cell r="D395" t="str">
            <v>Ukrajina</v>
          </cell>
          <cell r="E395" t="str">
            <v>Více dnů</v>
          </cell>
          <cell r="G395" t="str">
            <v>Vlakem</v>
          </cell>
          <cell r="I395" t="str">
            <v>Jiné</v>
          </cell>
          <cell r="K395" t="str">
            <v>S přáteli</v>
          </cell>
          <cell r="L395" t="str">
            <v>Návštěva sportovní akce</v>
          </cell>
          <cell r="M395" t="str">
            <v>Poprvé</v>
          </cell>
          <cell r="O395" t="str">
            <v>ANO</v>
          </cell>
          <cell r="P395" t="str">
            <v>ANO</v>
          </cell>
          <cell r="Q395" t="str">
            <v>NE</v>
          </cell>
          <cell r="R395" t="str">
            <v>NE</v>
          </cell>
          <cell r="S395" t="str">
            <v>NE</v>
          </cell>
          <cell r="T395" t="str">
            <v>NE</v>
          </cell>
          <cell r="U395" t="str">
            <v>ANO</v>
          </cell>
          <cell r="V395" t="str">
            <v>NE</v>
          </cell>
          <cell r="W395" t="str">
            <v>NE</v>
          </cell>
          <cell r="X395" t="str">
            <v>NE</v>
          </cell>
          <cell r="Z395" t="str">
            <v>NE</v>
          </cell>
          <cell r="AA395" t="str">
            <v>Spíše spokojen/a</v>
          </cell>
          <cell r="AB395">
            <v>2</v>
          </cell>
          <cell r="AC395">
            <v>1</v>
          </cell>
          <cell r="AD395">
            <v>0</v>
          </cell>
          <cell r="AE395">
            <v>2</v>
          </cell>
          <cell r="AF395">
            <v>1</v>
          </cell>
          <cell r="AG395">
            <v>1</v>
          </cell>
          <cell r="AH395">
            <v>1</v>
          </cell>
          <cell r="AI395">
            <v>0</v>
          </cell>
          <cell r="AJ395">
            <v>0</v>
          </cell>
          <cell r="AK395">
            <v>0</v>
          </cell>
          <cell r="AM395" t="str">
            <v>Hotel</v>
          </cell>
          <cell r="AP395" t="str">
            <v>ŽENA</v>
          </cell>
          <cell r="AQ395" t="str">
            <v>VOŠ + VŠ</v>
          </cell>
          <cell r="AR395" t="str">
            <v>26 - 34 let</v>
          </cell>
        </row>
        <row r="396">
          <cell r="B396" t="str">
            <v>Stát</v>
          </cell>
          <cell r="D396" t="str">
            <v>Ukrajina</v>
          </cell>
          <cell r="E396" t="str">
            <v>Více dnů</v>
          </cell>
          <cell r="G396" t="str">
            <v>Vlakem</v>
          </cell>
          <cell r="I396" t="str">
            <v>Jiné</v>
          </cell>
          <cell r="K396" t="str">
            <v>S přáteli</v>
          </cell>
          <cell r="L396" t="str">
            <v>Návštěva sportovní akce</v>
          </cell>
          <cell r="M396" t="str">
            <v>Poprvé</v>
          </cell>
          <cell r="O396" t="str">
            <v>ANO</v>
          </cell>
          <cell r="P396" t="str">
            <v>ANO</v>
          </cell>
          <cell r="Q396" t="str">
            <v>NE</v>
          </cell>
          <cell r="R396" t="str">
            <v>NE</v>
          </cell>
          <cell r="S396" t="str">
            <v>NE</v>
          </cell>
          <cell r="T396" t="str">
            <v>NE</v>
          </cell>
          <cell r="U396" t="str">
            <v>NE</v>
          </cell>
          <cell r="V396" t="str">
            <v>NE</v>
          </cell>
          <cell r="W396" t="str">
            <v>NE</v>
          </cell>
          <cell r="X396" t="str">
            <v>ANO</v>
          </cell>
          <cell r="Z396" t="str">
            <v>NEVÍM</v>
          </cell>
          <cell r="AA396" t="str">
            <v>Spíše spokojen/a</v>
          </cell>
          <cell r="AB396">
            <v>1</v>
          </cell>
          <cell r="AC396">
            <v>1</v>
          </cell>
          <cell r="AD396">
            <v>0</v>
          </cell>
          <cell r="AE396">
            <v>1</v>
          </cell>
          <cell r="AF396">
            <v>0</v>
          </cell>
          <cell r="AG396">
            <v>1</v>
          </cell>
          <cell r="AH396">
            <v>1</v>
          </cell>
          <cell r="AI396">
            <v>0</v>
          </cell>
          <cell r="AJ396">
            <v>0</v>
          </cell>
          <cell r="AK396">
            <v>0</v>
          </cell>
          <cell r="AM396" t="str">
            <v>Hotel</v>
          </cell>
          <cell r="AP396" t="str">
            <v>ŽENA</v>
          </cell>
          <cell r="AQ396" t="str">
            <v>SŠ s maturitou</v>
          </cell>
          <cell r="AR396" t="str">
            <v>26 - 34 let</v>
          </cell>
        </row>
        <row r="397">
          <cell r="B397" t="str">
            <v>Stát</v>
          </cell>
          <cell r="D397" t="str">
            <v>Ukrajina</v>
          </cell>
          <cell r="E397" t="str">
            <v>Více dnů</v>
          </cell>
          <cell r="G397" t="str">
            <v>Autem</v>
          </cell>
          <cell r="I397" t="str">
            <v>Jiné</v>
          </cell>
          <cell r="K397" t="str">
            <v>S přáteli</v>
          </cell>
          <cell r="L397" t="str">
            <v>Návštěva sportovní akce</v>
          </cell>
          <cell r="M397" t="str">
            <v>Poprvé</v>
          </cell>
          <cell r="O397" t="str">
            <v>NE</v>
          </cell>
          <cell r="P397" t="str">
            <v>NE</v>
          </cell>
          <cell r="Q397" t="str">
            <v>NE</v>
          </cell>
          <cell r="R397" t="str">
            <v>NE</v>
          </cell>
          <cell r="S397" t="str">
            <v>NE</v>
          </cell>
          <cell r="T397" t="str">
            <v>NE</v>
          </cell>
          <cell r="U397" t="str">
            <v>NE</v>
          </cell>
          <cell r="V397" t="str">
            <v>NE</v>
          </cell>
          <cell r="W397" t="str">
            <v>NE</v>
          </cell>
          <cell r="X397" t="str">
            <v>ANO</v>
          </cell>
          <cell r="Z397" t="str">
            <v>NEVÍM</v>
          </cell>
          <cell r="AA397" t="str">
            <v>Spíše spokojen/a</v>
          </cell>
          <cell r="AB397">
            <v>0</v>
          </cell>
          <cell r="AC397">
            <v>0</v>
          </cell>
          <cell r="AD397">
            <v>0</v>
          </cell>
          <cell r="AE397">
            <v>0</v>
          </cell>
          <cell r="AF397">
            <v>0</v>
          </cell>
          <cell r="AG397">
            <v>0</v>
          </cell>
          <cell r="AH397">
            <v>0</v>
          </cell>
          <cell r="AI397">
            <v>0</v>
          </cell>
          <cell r="AJ397">
            <v>0</v>
          </cell>
          <cell r="AK397">
            <v>0</v>
          </cell>
          <cell r="AM397" t="str">
            <v>Hotel</v>
          </cell>
          <cell r="AP397" t="str">
            <v>ŽENA</v>
          </cell>
          <cell r="AQ397" t="str">
            <v>VYUČEN/A</v>
          </cell>
          <cell r="AR397" t="str">
            <v>Do 25 let</v>
          </cell>
        </row>
        <row r="398">
          <cell r="B398" t="str">
            <v>Stát</v>
          </cell>
          <cell r="D398" t="str">
            <v>Ukrajina</v>
          </cell>
          <cell r="E398" t="str">
            <v>Více dnů</v>
          </cell>
          <cell r="G398" t="str">
            <v>Vlakem</v>
          </cell>
          <cell r="I398" t="str">
            <v>Jiné</v>
          </cell>
          <cell r="K398" t="str">
            <v>S přáteli</v>
          </cell>
          <cell r="L398" t="str">
            <v>Návštěva sportovní akce</v>
          </cell>
          <cell r="M398" t="str">
            <v>Poprvé</v>
          </cell>
          <cell r="O398" t="str">
            <v>ANO</v>
          </cell>
          <cell r="P398" t="str">
            <v>ANO</v>
          </cell>
          <cell r="Q398" t="str">
            <v>NE</v>
          </cell>
          <cell r="R398" t="str">
            <v>NE</v>
          </cell>
          <cell r="S398" t="str">
            <v>NE</v>
          </cell>
          <cell r="T398" t="str">
            <v>NE</v>
          </cell>
          <cell r="U398" t="str">
            <v>ANO</v>
          </cell>
          <cell r="V398" t="str">
            <v>ANO</v>
          </cell>
          <cell r="W398" t="str">
            <v>NE</v>
          </cell>
          <cell r="X398" t="str">
            <v>ANO</v>
          </cell>
          <cell r="Z398" t="str">
            <v>ANO</v>
          </cell>
          <cell r="AA398" t="str">
            <v>Velmi spokojen/a</v>
          </cell>
          <cell r="AB398">
            <v>1</v>
          </cell>
          <cell r="AC398">
            <v>1</v>
          </cell>
          <cell r="AD398">
            <v>1</v>
          </cell>
          <cell r="AE398">
            <v>1</v>
          </cell>
          <cell r="AF398">
            <v>1</v>
          </cell>
          <cell r="AG398">
            <v>1</v>
          </cell>
          <cell r="AH398">
            <v>1</v>
          </cell>
          <cell r="AI398">
            <v>1</v>
          </cell>
          <cell r="AJ398">
            <v>1</v>
          </cell>
          <cell r="AK398">
            <v>1</v>
          </cell>
          <cell r="AM398" t="str">
            <v>Hotel</v>
          </cell>
          <cell r="AP398" t="str">
            <v>ŽENA</v>
          </cell>
          <cell r="AQ398" t="str">
            <v>VYUČEN/A</v>
          </cell>
          <cell r="AR398" t="str">
            <v>Do 25 let</v>
          </cell>
        </row>
        <row r="399">
          <cell r="B399" t="str">
            <v>Stát</v>
          </cell>
          <cell r="D399" t="str">
            <v>Ukrajina</v>
          </cell>
          <cell r="E399" t="str">
            <v>Více dnů</v>
          </cell>
          <cell r="G399" t="str">
            <v>Vlakem</v>
          </cell>
          <cell r="I399" t="str">
            <v>Jiné</v>
          </cell>
          <cell r="K399" t="str">
            <v>S přáteli</v>
          </cell>
          <cell r="L399" t="str">
            <v>Návštěva sportovní akce</v>
          </cell>
          <cell r="M399" t="str">
            <v>Poprvé</v>
          </cell>
          <cell r="O399" t="str">
            <v>ANO</v>
          </cell>
          <cell r="P399" t="str">
            <v>ANO</v>
          </cell>
          <cell r="Q399" t="str">
            <v>ANO</v>
          </cell>
          <cell r="R399" t="str">
            <v>NE</v>
          </cell>
          <cell r="S399" t="str">
            <v>NE</v>
          </cell>
          <cell r="T399" t="str">
            <v>NE</v>
          </cell>
          <cell r="U399" t="str">
            <v>NE</v>
          </cell>
          <cell r="V399" t="str">
            <v>NE</v>
          </cell>
          <cell r="W399" t="str">
            <v>NE</v>
          </cell>
          <cell r="X399" t="str">
            <v>NE</v>
          </cell>
          <cell r="Z399" t="str">
            <v>NEVÍM</v>
          </cell>
          <cell r="AA399" t="str">
            <v>Spíše spokojen/a</v>
          </cell>
          <cell r="AB399">
            <v>0</v>
          </cell>
          <cell r="AC399">
            <v>0</v>
          </cell>
          <cell r="AD399">
            <v>0</v>
          </cell>
          <cell r="AE399">
            <v>0</v>
          </cell>
          <cell r="AF399">
            <v>0</v>
          </cell>
          <cell r="AG399">
            <v>0</v>
          </cell>
          <cell r="AH399">
            <v>0</v>
          </cell>
          <cell r="AI399">
            <v>0</v>
          </cell>
          <cell r="AJ399">
            <v>0</v>
          </cell>
          <cell r="AK399">
            <v>0</v>
          </cell>
          <cell r="AM399" t="str">
            <v>Hotel</v>
          </cell>
          <cell r="AP399" t="str">
            <v>ŽENA</v>
          </cell>
          <cell r="AQ399" t="str">
            <v>VOŠ + VŠ</v>
          </cell>
          <cell r="AR399" t="str">
            <v>35 - 49 let</v>
          </cell>
        </row>
        <row r="400">
          <cell r="B400" t="str">
            <v>Stát</v>
          </cell>
          <cell r="D400" t="str">
            <v>Estonsko</v>
          </cell>
          <cell r="E400" t="str">
            <v>Více dnů</v>
          </cell>
          <cell r="G400" t="str">
            <v>Vlakem</v>
          </cell>
          <cell r="I400" t="str">
            <v>Jiné</v>
          </cell>
          <cell r="K400" t="str">
            <v>S přáteli</v>
          </cell>
          <cell r="L400" t="str">
            <v>Návštěva sportovní akce</v>
          </cell>
          <cell r="M400" t="str">
            <v>Poprvé</v>
          </cell>
          <cell r="O400" t="str">
            <v>ANO</v>
          </cell>
          <cell r="P400" t="str">
            <v>ANO</v>
          </cell>
          <cell r="Q400" t="str">
            <v>ANO</v>
          </cell>
          <cell r="R400" t="str">
            <v>NE</v>
          </cell>
          <cell r="S400" t="str">
            <v>NE</v>
          </cell>
          <cell r="T400" t="str">
            <v>NE</v>
          </cell>
          <cell r="U400" t="str">
            <v>ANO</v>
          </cell>
          <cell r="V400" t="str">
            <v>NE</v>
          </cell>
          <cell r="W400" t="str">
            <v>NE</v>
          </cell>
          <cell r="X400" t="str">
            <v>NE</v>
          </cell>
          <cell r="Z400" t="str">
            <v>NEVÍM</v>
          </cell>
          <cell r="AA400" t="str">
            <v>Spíše spokojen/a</v>
          </cell>
          <cell r="AB400">
            <v>3</v>
          </cell>
          <cell r="AC400">
            <v>3</v>
          </cell>
          <cell r="AD400">
            <v>0</v>
          </cell>
          <cell r="AE400">
            <v>3</v>
          </cell>
          <cell r="AF400">
            <v>3</v>
          </cell>
          <cell r="AG400">
            <v>2</v>
          </cell>
          <cell r="AH400">
            <v>3</v>
          </cell>
          <cell r="AI400">
            <v>3</v>
          </cell>
          <cell r="AJ400">
            <v>0</v>
          </cell>
          <cell r="AK400">
            <v>3</v>
          </cell>
          <cell r="AM400" t="str">
            <v>Hotel</v>
          </cell>
          <cell r="AP400" t="str">
            <v>ŽENA</v>
          </cell>
          <cell r="AQ400" t="str">
            <v>SŠ s maturitou</v>
          </cell>
          <cell r="AR400" t="str">
            <v>35 - 49 let</v>
          </cell>
        </row>
        <row r="401">
          <cell r="B401" t="str">
            <v>Stát</v>
          </cell>
          <cell r="D401" t="str">
            <v>Estonsko</v>
          </cell>
          <cell r="E401" t="str">
            <v>Více dnů</v>
          </cell>
          <cell r="G401" t="str">
            <v>Vlakem</v>
          </cell>
          <cell r="I401" t="str">
            <v>Jiné</v>
          </cell>
          <cell r="K401" t="str">
            <v>S rodinou</v>
          </cell>
          <cell r="L401" t="str">
            <v>Návštěva sportovní akce</v>
          </cell>
          <cell r="M401" t="str">
            <v>Poprvé</v>
          </cell>
          <cell r="O401" t="str">
            <v>ANO</v>
          </cell>
          <cell r="P401" t="str">
            <v>ANO</v>
          </cell>
          <cell r="Q401" t="str">
            <v>ANO</v>
          </cell>
          <cell r="R401" t="str">
            <v>NE</v>
          </cell>
          <cell r="S401" t="str">
            <v>ANO</v>
          </cell>
          <cell r="T401" t="str">
            <v>NE</v>
          </cell>
          <cell r="U401" t="str">
            <v>ANO</v>
          </cell>
          <cell r="V401" t="str">
            <v>NE</v>
          </cell>
          <cell r="W401" t="str">
            <v>NE</v>
          </cell>
          <cell r="X401" t="str">
            <v>NE</v>
          </cell>
          <cell r="Z401" t="str">
            <v>NE</v>
          </cell>
          <cell r="AA401" t="str">
            <v>Spíše spokojen/a</v>
          </cell>
          <cell r="AB401">
            <v>4</v>
          </cell>
          <cell r="AC401">
            <v>3</v>
          </cell>
          <cell r="AD401">
            <v>3</v>
          </cell>
          <cell r="AE401">
            <v>4</v>
          </cell>
          <cell r="AF401">
            <v>0</v>
          </cell>
          <cell r="AG401">
            <v>4</v>
          </cell>
          <cell r="AH401">
            <v>3</v>
          </cell>
          <cell r="AI401">
            <v>2</v>
          </cell>
          <cell r="AJ401">
            <v>3</v>
          </cell>
          <cell r="AK401">
            <v>3</v>
          </cell>
          <cell r="AM401" t="str">
            <v>Hotel</v>
          </cell>
          <cell r="AP401" t="str">
            <v>MUŽ</v>
          </cell>
          <cell r="AQ401" t="str">
            <v>VOŠ + VŠ</v>
          </cell>
          <cell r="AR401" t="str">
            <v>Do 25 let</v>
          </cell>
        </row>
        <row r="402">
          <cell r="B402" t="str">
            <v>Stát</v>
          </cell>
          <cell r="D402" t="str">
            <v>Turecko</v>
          </cell>
          <cell r="E402" t="str">
            <v>Více dnů</v>
          </cell>
          <cell r="G402" t="str">
            <v>Vlakem</v>
          </cell>
          <cell r="I402" t="str">
            <v>Doporučení přátel, blízkých</v>
          </cell>
          <cell r="K402" t="str">
            <v>S přáteli</v>
          </cell>
          <cell r="L402" t="str">
            <v>Návštěva sportovní akce</v>
          </cell>
          <cell r="M402" t="str">
            <v>Poprvé</v>
          </cell>
          <cell r="O402" t="str">
            <v>ANO</v>
          </cell>
          <cell r="P402" t="str">
            <v>ANO</v>
          </cell>
          <cell r="Q402" t="str">
            <v>NE</v>
          </cell>
          <cell r="R402" t="str">
            <v>NE</v>
          </cell>
          <cell r="S402" t="str">
            <v>NE</v>
          </cell>
          <cell r="T402" t="str">
            <v>NE</v>
          </cell>
          <cell r="U402" t="str">
            <v>NE</v>
          </cell>
          <cell r="V402" t="str">
            <v>NE</v>
          </cell>
          <cell r="W402" t="str">
            <v>NE</v>
          </cell>
          <cell r="X402" t="str">
            <v>NE</v>
          </cell>
          <cell r="Z402" t="str">
            <v>NE</v>
          </cell>
          <cell r="AA402" t="str">
            <v>Spíše spokojen/a</v>
          </cell>
          <cell r="AB402">
            <v>0</v>
          </cell>
          <cell r="AC402">
            <v>5</v>
          </cell>
          <cell r="AD402">
            <v>5</v>
          </cell>
          <cell r="AE402">
            <v>4</v>
          </cell>
          <cell r="AF402">
            <v>4</v>
          </cell>
          <cell r="AG402">
            <v>5</v>
          </cell>
          <cell r="AH402">
            <v>2</v>
          </cell>
          <cell r="AI402">
            <v>5</v>
          </cell>
          <cell r="AJ402">
            <v>4</v>
          </cell>
          <cell r="AK402">
            <v>5</v>
          </cell>
          <cell r="AM402" t="str">
            <v>Hotel</v>
          </cell>
          <cell r="AP402" t="str">
            <v>MUŽ</v>
          </cell>
          <cell r="AQ402" t="str">
            <v>SŠ s maturitou</v>
          </cell>
          <cell r="AR402" t="str">
            <v>Do 25 let</v>
          </cell>
        </row>
        <row r="403">
          <cell r="B403" t="str">
            <v>Stát</v>
          </cell>
          <cell r="D403" t="str">
            <v>Turecko</v>
          </cell>
          <cell r="E403" t="str">
            <v>Více dnů</v>
          </cell>
          <cell r="G403" t="str">
            <v>Vlakem</v>
          </cell>
          <cell r="I403" t="str">
            <v>Jiné</v>
          </cell>
          <cell r="K403" t="str">
            <v>S partnerem</v>
          </cell>
          <cell r="L403" t="str">
            <v>Návštěva sportovní akce</v>
          </cell>
          <cell r="M403" t="str">
            <v>Poprvé</v>
          </cell>
          <cell r="O403" t="str">
            <v>NE</v>
          </cell>
          <cell r="P403" t="str">
            <v>NE</v>
          </cell>
          <cell r="Q403" t="str">
            <v>NE</v>
          </cell>
          <cell r="R403" t="str">
            <v>NE</v>
          </cell>
          <cell r="S403" t="str">
            <v>NE</v>
          </cell>
          <cell r="T403" t="str">
            <v>NE</v>
          </cell>
          <cell r="U403" t="str">
            <v>ANO</v>
          </cell>
          <cell r="V403" t="str">
            <v>ANO</v>
          </cell>
          <cell r="W403" t="str">
            <v>NE</v>
          </cell>
          <cell r="X403" t="str">
            <v>NE</v>
          </cell>
          <cell r="Z403" t="str">
            <v>ANO</v>
          </cell>
          <cell r="AA403" t="str">
            <v>Spíše nespokojen/a</v>
          </cell>
          <cell r="AB403">
            <v>5</v>
          </cell>
          <cell r="AC403">
            <v>5</v>
          </cell>
          <cell r="AD403">
            <v>5</v>
          </cell>
          <cell r="AE403">
            <v>5</v>
          </cell>
          <cell r="AF403">
            <v>5</v>
          </cell>
          <cell r="AG403">
            <v>5</v>
          </cell>
          <cell r="AH403">
            <v>5</v>
          </cell>
          <cell r="AI403">
            <v>5</v>
          </cell>
          <cell r="AJ403">
            <v>5</v>
          </cell>
          <cell r="AK403">
            <v>5</v>
          </cell>
          <cell r="AM403" t="str">
            <v>Hotel</v>
          </cell>
          <cell r="AP403" t="str">
            <v>ŽENA</v>
          </cell>
          <cell r="AQ403" t="str">
            <v>ZŠ</v>
          </cell>
          <cell r="AR403" t="str">
            <v>35 - 49 let</v>
          </cell>
        </row>
        <row r="404">
          <cell r="B404" t="str">
            <v>Stát</v>
          </cell>
          <cell r="D404" t="str">
            <v>Turecko</v>
          </cell>
          <cell r="E404" t="str">
            <v>Více dnů</v>
          </cell>
          <cell r="G404" t="str">
            <v>Vlakem</v>
          </cell>
          <cell r="I404" t="str">
            <v>Jiné</v>
          </cell>
          <cell r="K404" t="str">
            <v>S přáteli</v>
          </cell>
          <cell r="L404" t="str">
            <v>Návštěva sportovní akce</v>
          </cell>
          <cell r="M404" t="str">
            <v>Jsem tu po několikáté</v>
          </cell>
          <cell r="O404" t="str">
            <v>NE</v>
          </cell>
          <cell r="P404" t="str">
            <v>NE</v>
          </cell>
          <cell r="Q404" t="str">
            <v>ANO</v>
          </cell>
          <cell r="R404" t="str">
            <v>NE</v>
          </cell>
          <cell r="S404" t="str">
            <v>NE</v>
          </cell>
          <cell r="T404" t="str">
            <v>NE</v>
          </cell>
          <cell r="U404" t="str">
            <v>ANO</v>
          </cell>
          <cell r="V404" t="str">
            <v>NE</v>
          </cell>
          <cell r="W404" t="str">
            <v>NE</v>
          </cell>
          <cell r="X404" t="str">
            <v>NE</v>
          </cell>
          <cell r="Z404" t="str">
            <v>NEVÍM</v>
          </cell>
          <cell r="AA404" t="str">
            <v>Spíše spokojen/a</v>
          </cell>
          <cell r="AB404">
            <v>3</v>
          </cell>
          <cell r="AC404">
            <v>5</v>
          </cell>
          <cell r="AD404">
            <v>5</v>
          </cell>
          <cell r="AE404">
            <v>4</v>
          </cell>
          <cell r="AF404">
            <v>2</v>
          </cell>
          <cell r="AG404">
            <v>4</v>
          </cell>
          <cell r="AH404">
            <v>2</v>
          </cell>
          <cell r="AI404">
            <v>5</v>
          </cell>
          <cell r="AJ404">
            <v>3</v>
          </cell>
          <cell r="AK404">
            <v>0</v>
          </cell>
          <cell r="AM404" t="str">
            <v>Hotel</v>
          </cell>
          <cell r="AP404" t="str">
            <v>MUŽ</v>
          </cell>
          <cell r="AQ404" t="str">
            <v>SŠ s maturitou</v>
          </cell>
          <cell r="AR404" t="str">
            <v>Do 25 let</v>
          </cell>
        </row>
        <row r="405">
          <cell r="B405" t="str">
            <v>Stát</v>
          </cell>
          <cell r="D405" t="str">
            <v>Turecko</v>
          </cell>
          <cell r="E405" t="str">
            <v>Více dnů</v>
          </cell>
          <cell r="G405" t="str">
            <v>Vlakem</v>
          </cell>
          <cell r="I405" t="str">
            <v>Jiné</v>
          </cell>
          <cell r="K405" t="str">
            <v>S přáteli</v>
          </cell>
          <cell r="L405" t="str">
            <v>Návštěva sportovní akce</v>
          </cell>
          <cell r="M405" t="str">
            <v>Poprvé</v>
          </cell>
          <cell r="O405" t="str">
            <v>ANO</v>
          </cell>
          <cell r="P405" t="str">
            <v>ANO</v>
          </cell>
          <cell r="Q405" t="str">
            <v>NE</v>
          </cell>
          <cell r="R405" t="str">
            <v>NE</v>
          </cell>
          <cell r="S405" t="str">
            <v>NE</v>
          </cell>
          <cell r="T405" t="str">
            <v>NE</v>
          </cell>
          <cell r="U405" t="str">
            <v>NE</v>
          </cell>
          <cell r="V405" t="str">
            <v>NE</v>
          </cell>
          <cell r="W405" t="str">
            <v>NE</v>
          </cell>
          <cell r="X405" t="str">
            <v>NE</v>
          </cell>
          <cell r="Z405" t="str">
            <v>NE</v>
          </cell>
          <cell r="AA405" t="str">
            <v>Spíše spokojen/a</v>
          </cell>
          <cell r="AB405">
            <v>5</v>
          </cell>
          <cell r="AC405">
            <v>5</v>
          </cell>
          <cell r="AD405">
            <v>4</v>
          </cell>
          <cell r="AE405">
            <v>4</v>
          </cell>
          <cell r="AF405">
            <v>5</v>
          </cell>
          <cell r="AG405">
            <v>5</v>
          </cell>
          <cell r="AH405">
            <v>1</v>
          </cell>
          <cell r="AI405">
            <v>5</v>
          </cell>
          <cell r="AJ405">
            <v>5</v>
          </cell>
          <cell r="AK405">
            <v>5</v>
          </cell>
          <cell r="AM405" t="str">
            <v>Hotel</v>
          </cell>
          <cell r="AP405" t="str">
            <v>MUŽ</v>
          </cell>
          <cell r="AQ405" t="str">
            <v>SŠ s maturitou</v>
          </cell>
          <cell r="AR405" t="str">
            <v>26 - 34 let</v>
          </cell>
        </row>
        <row r="406">
          <cell r="B406" t="str">
            <v>Stát</v>
          </cell>
          <cell r="D406" t="str">
            <v>Turecko</v>
          </cell>
          <cell r="E406" t="str">
            <v>Více dnů</v>
          </cell>
          <cell r="G406" t="str">
            <v>Vlakem</v>
          </cell>
          <cell r="I406" t="str">
            <v>Jiné</v>
          </cell>
          <cell r="K406" t="str">
            <v>S přáteli</v>
          </cell>
          <cell r="L406" t="str">
            <v>Návštěva sportovní akce</v>
          </cell>
          <cell r="M406" t="str">
            <v>Poprvé</v>
          </cell>
          <cell r="O406" t="str">
            <v>ANO</v>
          </cell>
          <cell r="P406" t="str">
            <v>ANO</v>
          </cell>
          <cell r="Q406" t="str">
            <v>NE</v>
          </cell>
          <cell r="R406" t="str">
            <v>NE</v>
          </cell>
          <cell r="S406" t="str">
            <v>NE</v>
          </cell>
          <cell r="T406" t="str">
            <v>NE</v>
          </cell>
          <cell r="U406" t="str">
            <v>NE</v>
          </cell>
          <cell r="V406" t="str">
            <v>NE</v>
          </cell>
          <cell r="W406" t="str">
            <v>NE</v>
          </cell>
          <cell r="X406" t="str">
            <v>NE</v>
          </cell>
          <cell r="Z406" t="str">
            <v>NE</v>
          </cell>
          <cell r="AA406" t="str">
            <v>Spíše spokojen/a</v>
          </cell>
          <cell r="AB406">
            <v>5</v>
          </cell>
          <cell r="AC406">
            <v>5</v>
          </cell>
          <cell r="AD406">
            <v>4</v>
          </cell>
          <cell r="AE406">
            <v>4</v>
          </cell>
          <cell r="AF406">
            <v>5</v>
          </cell>
          <cell r="AG406">
            <v>5</v>
          </cell>
          <cell r="AH406">
            <v>1</v>
          </cell>
          <cell r="AI406">
            <v>5</v>
          </cell>
          <cell r="AJ406">
            <v>5</v>
          </cell>
          <cell r="AK406">
            <v>5</v>
          </cell>
          <cell r="AM406" t="str">
            <v>Hotel</v>
          </cell>
          <cell r="AP406" t="str">
            <v>MUŽ</v>
          </cell>
          <cell r="AQ406" t="str">
            <v>SŠ s maturitou</v>
          </cell>
          <cell r="AR406" t="str">
            <v>26 - 34 let</v>
          </cell>
        </row>
        <row r="407">
          <cell r="B407" t="str">
            <v>Stát</v>
          </cell>
          <cell r="D407" t="str">
            <v>Turecko</v>
          </cell>
          <cell r="E407" t="str">
            <v>Více dnů</v>
          </cell>
          <cell r="G407" t="str">
            <v>Vlakem</v>
          </cell>
          <cell r="I407" t="str">
            <v>Jiné</v>
          </cell>
          <cell r="K407" t="str">
            <v>S přáteli</v>
          </cell>
          <cell r="L407" t="str">
            <v>Návštěva sportovní akce</v>
          </cell>
          <cell r="M407" t="str">
            <v>Potřetí</v>
          </cell>
          <cell r="O407" t="str">
            <v>ANO</v>
          </cell>
          <cell r="P407" t="str">
            <v>ANO</v>
          </cell>
          <cell r="Q407" t="str">
            <v>NE</v>
          </cell>
          <cell r="R407" t="str">
            <v>NE</v>
          </cell>
          <cell r="S407" t="str">
            <v>NE</v>
          </cell>
          <cell r="T407" t="str">
            <v>NE</v>
          </cell>
          <cell r="U407" t="str">
            <v>NE</v>
          </cell>
          <cell r="V407" t="str">
            <v>NE</v>
          </cell>
          <cell r="W407" t="str">
            <v>NE</v>
          </cell>
          <cell r="X407" t="str">
            <v>NE</v>
          </cell>
          <cell r="Z407" t="str">
            <v>ANO</v>
          </cell>
          <cell r="AA407" t="str">
            <v>Spíše spokojen/a</v>
          </cell>
          <cell r="AB407">
            <v>4</v>
          </cell>
          <cell r="AC407">
            <v>5</v>
          </cell>
          <cell r="AD407">
            <v>4</v>
          </cell>
          <cell r="AE407">
            <v>4</v>
          </cell>
          <cell r="AF407">
            <v>5</v>
          </cell>
          <cell r="AG407">
            <v>4</v>
          </cell>
          <cell r="AH407">
            <v>1</v>
          </cell>
          <cell r="AI407">
            <v>4</v>
          </cell>
          <cell r="AJ407">
            <v>4</v>
          </cell>
          <cell r="AK407">
            <v>4</v>
          </cell>
          <cell r="AM407" t="str">
            <v>Hotel</v>
          </cell>
          <cell r="AP407" t="str">
            <v>MUŽ</v>
          </cell>
          <cell r="AQ407" t="str">
            <v>VOŠ + VŠ</v>
          </cell>
          <cell r="AR407" t="str">
            <v>35 - 49 let</v>
          </cell>
        </row>
        <row r="408">
          <cell r="B408" t="str">
            <v>Stát</v>
          </cell>
          <cell r="D408" t="str">
            <v>Turecko</v>
          </cell>
          <cell r="E408" t="str">
            <v>Více dnů</v>
          </cell>
          <cell r="G408" t="str">
            <v>Vlakem</v>
          </cell>
          <cell r="I408" t="str">
            <v>Doporučení přátel, blízkých</v>
          </cell>
          <cell r="K408" t="str">
            <v>S kolegy</v>
          </cell>
          <cell r="L408" t="str">
            <v>Návštěva sportovní akce</v>
          </cell>
          <cell r="M408" t="str">
            <v>Poprvé</v>
          </cell>
          <cell r="O408" t="str">
            <v>ANO</v>
          </cell>
          <cell r="P408" t="str">
            <v>ANO</v>
          </cell>
          <cell r="Q408" t="str">
            <v>NE</v>
          </cell>
          <cell r="R408" t="str">
            <v>NE</v>
          </cell>
          <cell r="S408" t="str">
            <v>NE</v>
          </cell>
          <cell r="T408" t="str">
            <v>NE</v>
          </cell>
          <cell r="U408" t="str">
            <v>NE</v>
          </cell>
          <cell r="V408" t="str">
            <v>NE</v>
          </cell>
          <cell r="W408" t="str">
            <v>NE</v>
          </cell>
          <cell r="X408" t="str">
            <v>NE</v>
          </cell>
          <cell r="Z408" t="str">
            <v>NE</v>
          </cell>
          <cell r="AA408" t="str">
            <v>Spíše spokojen/a</v>
          </cell>
          <cell r="AB408">
            <v>4</v>
          </cell>
          <cell r="AC408">
            <v>4</v>
          </cell>
          <cell r="AD408">
            <v>4</v>
          </cell>
          <cell r="AE408">
            <v>4</v>
          </cell>
          <cell r="AF408">
            <v>4</v>
          </cell>
          <cell r="AG408">
            <v>3</v>
          </cell>
          <cell r="AH408">
            <v>3</v>
          </cell>
          <cell r="AI408">
            <v>2</v>
          </cell>
          <cell r="AJ408">
            <v>5</v>
          </cell>
          <cell r="AK408">
            <v>4</v>
          </cell>
          <cell r="AM408" t="str">
            <v>Hotel</v>
          </cell>
          <cell r="AP408" t="str">
            <v>MUŽ</v>
          </cell>
          <cell r="AQ408" t="str">
            <v>SŠ s maturitou</v>
          </cell>
          <cell r="AR408" t="str">
            <v>26 - 34 let</v>
          </cell>
        </row>
        <row r="409">
          <cell r="B409" t="str">
            <v>Stát</v>
          </cell>
          <cell r="D409" t="str">
            <v>Turecko</v>
          </cell>
          <cell r="E409" t="str">
            <v>Více dnů</v>
          </cell>
          <cell r="G409" t="str">
            <v>Vlakem</v>
          </cell>
          <cell r="I409" t="str">
            <v>Doporučení přátel, blízkých</v>
          </cell>
          <cell r="K409" t="str">
            <v>S přáteli</v>
          </cell>
          <cell r="L409" t="str">
            <v>Návštěva sportovní akce</v>
          </cell>
          <cell r="M409" t="str">
            <v>Poprvé</v>
          </cell>
          <cell r="O409" t="str">
            <v>ANO</v>
          </cell>
          <cell r="P409" t="str">
            <v>ANO</v>
          </cell>
          <cell r="Q409" t="str">
            <v>NE</v>
          </cell>
          <cell r="R409" t="str">
            <v>NE</v>
          </cell>
          <cell r="S409" t="str">
            <v>NE</v>
          </cell>
          <cell r="T409" t="str">
            <v>NE</v>
          </cell>
          <cell r="U409" t="str">
            <v>NE</v>
          </cell>
          <cell r="V409" t="str">
            <v>NE</v>
          </cell>
          <cell r="W409" t="str">
            <v>NE</v>
          </cell>
          <cell r="X409" t="str">
            <v>NE</v>
          </cell>
          <cell r="Z409" t="str">
            <v>NE</v>
          </cell>
          <cell r="AA409" t="str">
            <v>Spíše nespokojen/a</v>
          </cell>
          <cell r="AB409">
            <v>4</v>
          </cell>
          <cell r="AC409">
            <v>4</v>
          </cell>
          <cell r="AD409">
            <v>4</v>
          </cell>
          <cell r="AE409">
            <v>4</v>
          </cell>
          <cell r="AF409">
            <v>4</v>
          </cell>
          <cell r="AG409">
            <v>3</v>
          </cell>
          <cell r="AH409">
            <v>2</v>
          </cell>
          <cell r="AI409">
            <v>5</v>
          </cell>
          <cell r="AJ409">
            <v>5</v>
          </cell>
          <cell r="AK409">
            <v>4</v>
          </cell>
          <cell r="AM409" t="str">
            <v>Hotel</v>
          </cell>
          <cell r="AP409" t="str">
            <v>MUŽ</v>
          </cell>
          <cell r="AQ409" t="str">
            <v>SŠ s maturitou</v>
          </cell>
          <cell r="AR409" t="str">
            <v>50 - 65 let</v>
          </cell>
        </row>
        <row r="410">
          <cell r="B410" t="str">
            <v>Stát</v>
          </cell>
          <cell r="D410" t="str">
            <v>Itálie</v>
          </cell>
          <cell r="E410" t="str">
            <v>Více dnů</v>
          </cell>
          <cell r="G410" t="str">
            <v>Vlakem</v>
          </cell>
          <cell r="I410" t="str">
            <v>Jiné</v>
          </cell>
          <cell r="K410" t="str">
            <v>S přáteli</v>
          </cell>
          <cell r="L410" t="str">
            <v>Návštěva sportovní akce</v>
          </cell>
          <cell r="M410" t="str">
            <v>Poprvé</v>
          </cell>
          <cell r="O410" t="str">
            <v>NE</v>
          </cell>
          <cell r="P410" t="str">
            <v>ANO</v>
          </cell>
          <cell r="Q410" t="str">
            <v>NE</v>
          </cell>
          <cell r="R410" t="str">
            <v>NE</v>
          </cell>
          <cell r="S410" t="str">
            <v>NE</v>
          </cell>
          <cell r="T410" t="str">
            <v>NE</v>
          </cell>
          <cell r="U410" t="str">
            <v>ANO</v>
          </cell>
          <cell r="V410" t="str">
            <v>NE</v>
          </cell>
          <cell r="W410" t="str">
            <v>NE</v>
          </cell>
          <cell r="X410" t="str">
            <v>NE</v>
          </cell>
          <cell r="Z410" t="str">
            <v>SPÍŠE NE</v>
          </cell>
          <cell r="AA410" t="str">
            <v>Velmi spokojen/a</v>
          </cell>
          <cell r="AB410">
            <v>1</v>
          </cell>
          <cell r="AC410">
            <v>1</v>
          </cell>
          <cell r="AD410">
            <v>0</v>
          </cell>
          <cell r="AE410">
            <v>1</v>
          </cell>
          <cell r="AF410">
            <v>1</v>
          </cell>
          <cell r="AG410">
            <v>1</v>
          </cell>
          <cell r="AH410">
            <v>1</v>
          </cell>
          <cell r="AI410">
            <v>1</v>
          </cell>
          <cell r="AJ410">
            <v>3</v>
          </cell>
          <cell r="AK410">
            <v>2</v>
          </cell>
          <cell r="AM410" t="str">
            <v>Hotel</v>
          </cell>
          <cell r="AP410" t="str">
            <v>MUŽ</v>
          </cell>
          <cell r="AQ410" t="str">
            <v>VOŠ + VŠ</v>
          </cell>
          <cell r="AR410" t="str">
            <v>35 - 49 let</v>
          </cell>
        </row>
        <row r="411">
          <cell r="B411" t="str">
            <v>Stát</v>
          </cell>
          <cell r="D411" t="str">
            <v>Itálie</v>
          </cell>
          <cell r="E411" t="str">
            <v>Více dnů</v>
          </cell>
          <cell r="G411" t="str">
            <v>Vlakem</v>
          </cell>
          <cell r="I411" t="str">
            <v>Jiné</v>
          </cell>
          <cell r="K411" t="str">
            <v>S přáteli</v>
          </cell>
          <cell r="L411" t="str">
            <v>Návštěva sportovní akce</v>
          </cell>
          <cell r="M411" t="str">
            <v>Poprvé</v>
          </cell>
          <cell r="O411" t="str">
            <v>NE</v>
          </cell>
          <cell r="P411" t="str">
            <v>ANO</v>
          </cell>
          <cell r="Q411" t="str">
            <v>NE</v>
          </cell>
          <cell r="R411" t="str">
            <v>NE</v>
          </cell>
          <cell r="S411" t="str">
            <v>NE</v>
          </cell>
          <cell r="T411" t="str">
            <v>NE</v>
          </cell>
          <cell r="U411" t="str">
            <v>ANO</v>
          </cell>
          <cell r="V411" t="str">
            <v>NE</v>
          </cell>
          <cell r="W411" t="str">
            <v>NE</v>
          </cell>
          <cell r="X411" t="str">
            <v>NE</v>
          </cell>
          <cell r="Z411" t="str">
            <v>SPÍŠE NE</v>
          </cell>
          <cell r="AA411" t="str">
            <v>Velmi spokojen/a</v>
          </cell>
          <cell r="AB411">
            <v>1</v>
          </cell>
          <cell r="AC411">
            <v>1</v>
          </cell>
          <cell r="AD411">
            <v>0</v>
          </cell>
          <cell r="AE411">
            <v>1</v>
          </cell>
          <cell r="AF411">
            <v>1</v>
          </cell>
          <cell r="AG411">
            <v>1</v>
          </cell>
          <cell r="AH411">
            <v>2</v>
          </cell>
          <cell r="AI411">
            <v>1</v>
          </cell>
          <cell r="AJ411">
            <v>3</v>
          </cell>
          <cell r="AK411">
            <v>2</v>
          </cell>
          <cell r="AM411" t="str">
            <v>Hotel</v>
          </cell>
          <cell r="AP411" t="str">
            <v>ŽENA</v>
          </cell>
          <cell r="AQ411" t="str">
            <v>VOŠ + VŠ</v>
          </cell>
          <cell r="AR411" t="str">
            <v>35 - 49 let</v>
          </cell>
        </row>
        <row r="412">
          <cell r="B412" t="str">
            <v>Stát</v>
          </cell>
          <cell r="D412" t="str">
            <v>Itálie</v>
          </cell>
          <cell r="E412" t="str">
            <v>Více dnů</v>
          </cell>
          <cell r="G412" t="str">
            <v>Autem</v>
          </cell>
          <cell r="I412" t="str">
            <v>Jiné</v>
          </cell>
          <cell r="K412" t="str">
            <v>S přáteli</v>
          </cell>
          <cell r="L412" t="str">
            <v>Návštěva sportovní akce</v>
          </cell>
          <cell r="M412" t="str">
            <v>Poprvé</v>
          </cell>
          <cell r="O412" t="str">
            <v>ANO</v>
          </cell>
          <cell r="P412" t="str">
            <v>ANO</v>
          </cell>
          <cell r="Q412" t="str">
            <v>NE</v>
          </cell>
          <cell r="R412" t="str">
            <v>NE</v>
          </cell>
          <cell r="S412" t="str">
            <v>NE</v>
          </cell>
          <cell r="T412" t="str">
            <v>NE</v>
          </cell>
          <cell r="U412" t="str">
            <v>ANO</v>
          </cell>
          <cell r="V412" t="str">
            <v>NE</v>
          </cell>
          <cell r="W412" t="str">
            <v>NE</v>
          </cell>
          <cell r="X412" t="str">
            <v>NE</v>
          </cell>
          <cell r="Z412" t="str">
            <v>NEVÍM</v>
          </cell>
          <cell r="AA412" t="str">
            <v>Velmi spokojen/a</v>
          </cell>
          <cell r="AB412">
            <v>3</v>
          </cell>
          <cell r="AC412">
            <v>5</v>
          </cell>
          <cell r="AD412">
            <v>5</v>
          </cell>
          <cell r="AE412">
            <v>5</v>
          </cell>
          <cell r="AF412">
            <v>3</v>
          </cell>
          <cell r="AG412">
            <v>5</v>
          </cell>
          <cell r="AH412">
            <v>5</v>
          </cell>
          <cell r="AI412">
            <v>5</v>
          </cell>
          <cell r="AJ412">
            <v>4</v>
          </cell>
          <cell r="AK412">
            <v>3</v>
          </cell>
          <cell r="AM412" t="str">
            <v>Hotel</v>
          </cell>
          <cell r="AP412" t="str">
            <v>MUŽ</v>
          </cell>
          <cell r="AQ412" t="str">
            <v>VOŠ + VŠ</v>
          </cell>
          <cell r="AR412" t="str">
            <v>35 - 49 let</v>
          </cell>
        </row>
        <row r="413">
          <cell r="B413" t="str">
            <v>Stát</v>
          </cell>
          <cell r="D413" t="str">
            <v>Itálie</v>
          </cell>
          <cell r="E413" t="str">
            <v>Více dnů</v>
          </cell>
          <cell r="G413" t="str">
            <v>Autem</v>
          </cell>
          <cell r="I413" t="str">
            <v>Jiné</v>
          </cell>
          <cell r="K413" t="str">
            <v>S přáteli</v>
          </cell>
          <cell r="L413" t="str">
            <v>Návštěva sportovní akce</v>
          </cell>
          <cell r="M413" t="str">
            <v>Poprvé</v>
          </cell>
          <cell r="O413" t="str">
            <v>ANO</v>
          </cell>
          <cell r="P413" t="str">
            <v>ANO</v>
          </cell>
          <cell r="Q413" t="str">
            <v>NE</v>
          </cell>
          <cell r="R413" t="str">
            <v>NE</v>
          </cell>
          <cell r="S413" t="str">
            <v>NE</v>
          </cell>
          <cell r="T413" t="str">
            <v>NE</v>
          </cell>
          <cell r="U413" t="str">
            <v>ANO</v>
          </cell>
          <cell r="V413" t="str">
            <v>NE</v>
          </cell>
          <cell r="W413" t="str">
            <v>NE</v>
          </cell>
          <cell r="X413" t="str">
            <v>NE</v>
          </cell>
          <cell r="Z413" t="str">
            <v>ANO</v>
          </cell>
          <cell r="AA413" t="str">
            <v>Velmi spokojen/a</v>
          </cell>
          <cell r="AB413">
            <v>1</v>
          </cell>
          <cell r="AC413">
            <v>1</v>
          </cell>
          <cell r="AD413">
            <v>1</v>
          </cell>
          <cell r="AE413">
            <v>1</v>
          </cell>
          <cell r="AF413">
            <v>0</v>
          </cell>
          <cell r="AG413">
            <v>1</v>
          </cell>
          <cell r="AH413">
            <v>2</v>
          </cell>
          <cell r="AI413">
            <v>1</v>
          </cell>
          <cell r="AJ413">
            <v>1</v>
          </cell>
          <cell r="AK413">
            <v>1</v>
          </cell>
          <cell r="AM413" t="str">
            <v>Hotel</v>
          </cell>
          <cell r="AP413" t="str">
            <v>MUŽ</v>
          </cell>
          <cell r="AQ413" t="str">
            <v>VOŠ + VŠ</v>
          </cell>
          <cell r="AR413" t="str">
            <v>50 - 65 let</v>
          </cell>
        </row>
        <row r="414">
          <cell r="B414" t="str">
            <v>Stát</v>
          </cell>
          <cell r="D414" t="str">
            <v>Itálie</v>
          </cell>
          <cell r="E414" t="str">
            <v>Více dnů</v>
          </cell>
          <cell r="G414" t="str">
            <v>Autem</v>
          </cell>
          <cell r="I414" t="str">
            <v>Jiné</v>
          </cell>
          <cell r="K414" t="str">
            <v>S rodinou</v>
          </cell>
          <cell r="L414" t="str">
            <v>Návštěva sportovní akce</v>
          </cell>
          <cell r="M414" t="str">
            <v>Poprvé</v>
          </cell>
          <cell r="O414" t="str">
            <v>ANO</v>
          </cell>
          <cell r="P414" t="str">
            <v>ANO</v>
          </cell>
          <cell r="Q414" t="str">
            <v>NE</v>
          </cell>
          <cell r="R414" t="str">
            <v>NE</v>
          </cell>
          <cell r="S414" t="str">
            <v>NE</v>
          </cell>
          <cell r="T414" t="str">
            <v>NE</v>
          </cell>
          <cell r="U414" t="str">
            <v>ANO</v>
          </cell>
          <cell r="V414" t="str">
            <v>NE</v>
          </cell>
          <cell r="W414" t="str">
            <v>NE</v>
          </cell>
          <cell r="X414" t="str">
            <v>NE</v>
          </cell>
          <cell r="Z414" t="str">
            <v>ANO</v>
          </cell>
          <cell r="AA414" t="str">
            <v>Velmi spokojen/a</v>
          </cell>
          <cell r="AB414">
            <v>1</v>
          </cell>
          <cell r="AC414">
            <v>1</v>
          </cell>
          <cell r="AD414">
            <v>1</v>
          </cell>
          <cell r="AE414">
            <v>1</v>
          </cell>
          <cell r="AF414">
            <v>1</v>
          </cell>
          <cell r="AG414">
            <v>1</v>
          </cell>
          <cell r="AH414">
            <v>1</v>
          </cell>
          <cell r="AI414">
            <v>2</v>
          </cell>
          <cell r="AJ414">
            <v>0</v>
          </cell>
          <cell r="AK414">
            <v>0</v>
          </cell>
          <cell r="AM414" t="str">
            <v>Hotel</v>
          </cell>
          <cell r="AP414" t="str">
            <v>ŽENA</v>
          </cell>
          <cell r="AQ414" t="str">
            <v>SŠ s maturitou</v>
          </cell>
          <cell r="AR414" t="str">
            <v>50 - 65 let</v>
          </cell>
        </row>
        <row r="415">
          <cell r="B415" t="str">
            <v>Stát</v>
          </cell>
          <cell r="D415" t="str">
            <v>Itálie</v>
          </cell>
          <cell r="E415" t="str">
            <v>Více dnů</v>
          </cell>
          <cell r="G415" t="str">
            <v>Jinak</v>
          </cell>
          <cell r="I415" t="str">
            <v>Jiné</v>
          </cell>
          <cell r="K415" t="str">
            <v>S přáteli</v>
          </cell>
          <cell r="L415" t="str">
            <v>Návštěva sportovní akce</v>
          </cell>
          <cell r="M415" t="str">
            <v>Poprvé</v>
          </cell>
          <cell r="O415" t="str">
            <v>ANO</v>
          </cell>
          <cell r="P415" t="str">
            <v>ANO</v>
          </cell>
          <cell r="Q415" t="str">
            <v>ANO</v>
          </cell>
          <cell r="R415" t="str">
            <v>NE</v>
          </cell>
          <cell r="S415" t="str">
            <v>NE</v>
          </cell>
          <cell r="T415" t="str">
            <v>NE</v>
          </cell>
          <cell r="U415" t="str">
            <v>ANO</v>
          </cell>
          <cell r="V415" t="str">
            <v>NE</v>
          </cell>
          <cell r="W415" t="str">
            <v>NE</v>
          </cell>
          <cell r="X415" t="str">
            <v>NE</v>
          </cell>
          <cell r="Z415" t="str">
            <v>ANO</v>
          </cell>
          <cell r="AA415" t="str">
            <v>Velmi spokojen/a</v>
          </cell>
          <cell r="AB415">
            <v>0</v>
          </cell>
          <cell r="AC415">
            <v>0</v>
          </cell>
          <cell r="AD415">
            <v>0</v>
          </cell>
          <cell r="AE415">
            <v>0</v>
          </cell>
          <cell r="AF415">
            <v>0</v>
          </cell>
          <cell r="AG415">
            <v>2</v>
          </cell>
          <cell r="AH415">
            <v>2</v>
          </cell>
          <cell r="AI415">
            <v>1</v>
          </cell>
          <cell r="AJ415">
            <v>0</v>
          </cell>
          <cell r="AK415">
            <v>0</v>
          </cell>
          <cell r="AM415" t="str">
            <v>Hotel</v>
          </cell>
          <cell r="AP415" t="str">
            <v>MUŽ</v>
          </cell>
          <cell r="AQ415" t="str">
            <v>VOŠ + VŠ</v>
          </cell>
          <cell r="AR415" t="str">
            <v>35 - 49 let</v>
          </cell>
        </row>
        <row r="416">
          <cell r="B416" t="str">
            <v>Stát</v>
          </cell>
          <cell r="D416" t="str">
            <v>Itálie</v>
          </cell>
          <cell r="E416" t="str">
            <v>Více dnů</v>
          </cell>
          <cell r="G416" t="str">
            <v>Autem</v>
          </cell>
          <cell r="I416" t="str">
            <v>Jiné</v>
          </cell>
          <cell r="K416" t="str">
            <v>S přáteli</v>
          </cell>
          <cell r="L416" t="str">
            <v>Návštěva sportovní akce</v>
          </cell>
          <cell r="M416" t="str">
            <v>Poprvé</v>
          </cell>
          <cell r="O416" t="str">
            <v>ANO</v>
          </cell>
          <cell r="P416" t="str">
            <v>ANO</v>
          </cell>
          <cell r="Q416" t="str">
            <v>ANO</v>
          </cell>
          <cell r="R416" t="str">
            <v>ANO</v>
          </cell>
          <cell r="S416" t="str">
            <v>NE</v>
          </cell>
          <cell r="T416" t="str">
            <v>NE</v>
          </cell>
          <cell r="U416" t="str">
            <v>ANO</v>
          </cell>
          <cell r="V416" t="str">
            <v>NE</v>
          </cell>
          <cell r="W416" t="str">
            <v>NE</v>
          </cell>
          <cell r="X416" t="str">
            <v>NE</v>
          </cell>
          <cell r="Z416" t="str">
            <v>NEVÍM</v>
          </cell>
          <cell r="AA416" t="str">
            <v>Velmi spokojen/a</v>
          </cell>
          <cell r="AB416">
            <v>3</v>
          </cell>
          <cell r="AC416">
            <v>0</v>
          </cell>
          <cell r="AD416">
            <v>5</v>
          </cell>
          <cell r="AE416">
            <v>5</v>
          </cell>
          <cell r="AF416">
            <v>3</v>
          </cell>
          <cell r="AG416">
            <v>3</v>
          </cell>
          <cell r="AH416">
            <v>2</v>
          </cell>
          <cell r="AI416">
            <v>5</v>
          </cell>
          <cell r="AJ416">
            <v>5</v>
          </cell>
          <cell r="AK416">
            <v>0</v>
          </cell>
          <cell r="AM416" t="str">
            <v>Hotel</v>
          </cell>
          <cell r="AP416" t="str">
            <v>MUŽ</v>
          </cell>
          <cell r="AQ416" t="str">
            <v>VOŠ + VŠ</v>
          </cell>
          <cell r="AR416" t="str">
            <v>35 - 49 let</v>
          </cell>
        </row>
        <row r="417">
          <cell r="B417" t="str">
            <v>Stát</v>
          </cell>
          <cell r="D417" t="str">
            <v>Itálie</v>
          </cell>
          <cell r="E417" t="str">
            <v>Více dnů</v>
          </cell>
          <cell r="G417" t="str">
            <v>Autem</v>
          </cell>
          <cell r="I417" t="str">
            <v>Jiné</v>
          </cell>
          <cell r="K417" t="str">
            <v>S přáteli</v>
          </cell>
          <cell r="L417" t="str">
            <v>Návštěva sportovní akce</v>
          </cell>
          <cell r="M417" t="str">
            <v>Poprvé</v>
          </cell>
          <cell r="O417" t="str">
            <v>ANO</v>
          </cell>
          <cell r="P417" t="str">
            <v>ANO</v>
          </cell>
          <cell r="Q417" t="str">
            <v>ANO</v>
          </cell>
          <cell r="R417" t="str">
            <v>NE</v>
          </cell>
          <cell r="S417" t="str">
            <v>NE</v>
          </cell>
          <cell r="T417" t="str">
            <v>NE</v>
          </cell>
          <cell r="U417" t="str">
            <v>ANO</v>
          </cell>
          <cell r="V417" t="str">
            <v>NE</v>
          </cell>
          <cell r="W417" t="str">
            <v>NE</v>
          </cell>
          <cell r="X417" t="str">
            <v>NE</v>
          </cell>
          <cell r="Z417" t="str">
            <v>ANO</v>
          </cell>
          <cell r="AA417" t="str">
            <v>Velmi spokojen/a</v>
          </cell>
          <cell r="AB417">
            <v>0</v>
          </cell>
          <cell r="AC417">
            <v>0</v>
          </cell>
          <cell r="AD417">
            <v>0</v>
          </cell>
          <cell r="AE417">
            <v>0</v>
          </cell>
          <cell r="AF417">
            <v>0</v>
          </cell>
          <cell r="AG417">
            <v>2</v>
          </cell>
          <cell r="AH417">
            <v>2</v>
          </cell>
          <cell r="AI417">
            <v>1</v>
          </cell>
          <cell r="AJ417">
            <v>0</v>
          </cell>
          <cell r="AK417">
            <v>0</v>
          </cell>
          <cell r="AM417" t="str">
            <v>Hotel</v>
          </cell>
          <cell r="AP417" t="str">
            <v>ŽENA</v>
          </cell>
          <cell r="AQ417" t="str">
            <v>SŠ s maturitou</v>
          </cell>
          <cell r="AR417" t="str">
            <v>50 - 65 let</v>
          </cell>
        </row>
        <row r="418">
          <cell r="B418" t="str">
            <v>Stát</v>
          </cell>
          <cell r="D418" t="str">
            <v>Itálie</v>
          </cell>
          <cell r="E418" t="str">
            <v>Více dnů</v>
          </cell>
          <cell r="G418" t="str">
            <v>Autem</v>
          </cell>
          <cell r="I418" t="str">
            <v>Jiné</v>
          </cell>
          <cell r="K418" t="str">
            <v>S přáteli</v>
          </cell>
          <cell r="L418" t="str">
            <v>Návštěva sportovní akce</v>
          </cell>
          <cell r="M418" t="str">
            <v>Poprvé</v>
          </cell>
          <cell r="O418" t="str">
            <v>ANO</v>
          </cell>
          <cell r="P418" t="str">
            <v>ANO</v>
          </cell>
          <cell r="Q418" t="str">
            <v>ANO</v>
          </cell>
          <cell r="R418" t="str">
            <v>NE</v>
          </cell>
          <cell r="S418" t="str">
            <v>NE</v>
          </cell>
          <cell r="T418" t="str">
            <v>NE</v>
          </cell>
          <cell r="U418" t="str">
            <v>ANO</v>
          </cell>
          <cell r="V418" t="str">
            <v>NE</v>
          </cell>
          <cell r="W418" t="str">
            <v>NE</v>
          </cell>
          <cell r="X418" t="str">
            <v>NE</v>
          </cell>
          <cell r="Z418" t="str">
            <v>ANO</v>
          </cell>
          <cell r="AA418" t="str">
            <v>Velmi spokojen/a</v>
          </cell>
          <cell r="AB418">
            <v>0</v>
          </cell>
          <cell r="AC418">
            <v>0</v>
          </cell>
          <cell r="AD418">
            <v>0</v>
          </cell>
          <cell r="AE418">
            <v>0</v>
          </cell>
          <cell r="AF418">
            <v>0</v>
          </cell>
          <cell r="AG418">
            <v>2</v>
          </cell>
          <cell r="AH418">
            <v>2</v>
          </cell>
          <cell r="AI418">
            <v>1</v>
          </cell>
          <cell r="AJ418">
            <v>0</v>
          </cell>
          <cell r="AK418">
            <v>0</v>
          </cell>
          <cell r="AM418" t="str">
            <v>Hotel</v>
          </cell>
          <cell r="AP418" t="str">
            <v>MUŽ</v>
          </cell>
          <cell r="AQ418" t="str">
            <v>VYUČEN/A</v>
          </cell>
          <cell r="AR418" t="str">
            <v>50 - 65 let</v>
          </cell>
        </row>
        <row r="419">
          <cell r="B419" t="str">
            <v>Stát</v>
          </cell>
          <cell r="D419" t="str">
            <v>Itálie</v>
          </cell>
          <cell r="E419" t="str">
            <v>Více dnů</v>
          </cell>
          <cell r="G419" t="str">
            <v>Autem</v>
          </cell>
          <cell r="I419" t="str">
            <v>Jiné</v>
          </cell>
          <cell r="K419" t="str">
            <v>S přáteli</v>
          </cell>
          <cell r="L419" t="str">
            <v>Návštěva sportovní akce</v>
          </cell>
          <cell r="M419" t="str">
            <v>Poprvé</v>
          </cell>
          <cell r="O419" t="str">
            <v>ANO</v>
          </cell>
          <cell r="P419" t="str">
            <v>ANO</v>
          </cell>
          <cell r="Q419" t="str">
            <v>NE</v>
          </cell>
          <cell r="R419" t="str">
            <v>NE</v>
          </cell>
          <cell r="S419" t="str">
            <v>NE</v>
          </cell>
          <cell r="T419" t="str">
            <v>NE</v>
          </cell>
          <cell r="U419" t="str">
            <v>ANO</v>
          </cell>
          <cell r="V419" t="str">
            <v>NE</v>
          </cell>
          <cell r="W419" t="str">
            <v>NE</v>
          </cell>
          <cell r="X419" t="str">
            <v>NE</v>
          </cell>
          <cell r="Z419" t="str">
            <v>ANO</v>
          </cell>
          <cell r="AA419" t="str">
            <v>Velmi spokojen/a</v>
          </cell>
          <cell r="AB419">
            <v>0</v>
          </cell>
          <cell r="AC419">
            <v>1</v>
          </cell>
          <cell r="AD419">
            <v>1</v>
          </cell>
          <cell r="AE419">
            <v>1</v>
          </cell>
          <cell r="AF419">
            <v>0</v>
          </cell>
          <cell r="AG419">
            <v>0</v>
          </cell>
          <cell r="AH419">
            <v>1</v>
          </cell>
          <cell r="AI419">
            <v>2</v>
          </cell>
          <cell r="AJ419">
            <v>2</v>
          </cell>
          <cell r="AK419">
            <v>1</v>
          </cell>
          <cell r="AM419" t="str">
            <v>Hotel</v>
          </cell>
          <cell r="AP419" t="str">
            <v>MUŽ</v>
          </cell>
          <cell r="AQ419" t="str">
            <v>SŠ s maturitou</v>
          </cell>
          <cell r="AR419" t="str">
            <v>35 - 49 let</v>
          </cell>
        </row>
        <row r="420">
          <cell r="B420" t="str">
            <v>Stát</v>
          </cell>
          <cell r="D420" t="str">
            <v>Bělorusko</v>
          </cell>
          <cell r="E420" t="str">
            <v>Více dnů</v>
          </cell>
          <cell r="G420" t="str">
            <v>Vlakem</v>
          </cell>
          <cell r="I420" t="str">
            <v>Jiné</v>
          </cell>
          <cell r="K420" t="str">
            <v>S přáteli</v>
          </cell>
          <cell r="L420" t="str">
            <v>Návštěva sportovní akce</v>
          </cell>
          <cell r="M420" t="str">
            <v>Poprvé</v>
          </cell>
          <cell r="O420" t="str">
            <v>ANO</v>
          </cell>
          <cell r="P420" t="str">
            <v>ANO</v>
          </cell>
          <cell r="Q420" t="str">
            <v>ANO</v>
          </cell>
          <cell r="R420" t="str">
            <v>NE</v>
          </cell>
          <cell r="S420" t="str">
            <v>NE</v>
          </cell>
          <cell r="T420" t="str">
            <v>NE</v>
          </cell>
          <cell r="U420" t="str">
            <v>ANO</v>
          </cell>
          <cell r="V420" t="str">
            <v>NE</v>
          </cell>
          <cell r="W420" t="str">
            <v>NE</v>
          </cell>
          <cell r="X420" t="str">
            <v>NE</v>
          </cell>
          <cell r="Z420" t="str">
            <v>NEVÍM</v>
          </cell>
          <cell r="AA420" t="str">
            <v>Velmi spokojen/a</v>
          </cell>
          <cell r="AB420">
            <v>0</v>
          </cell>
          <cell r="AC420">
            <v>1</v>
          </cell>
          <cell r="AD420">
            <v>0</v>
          </cell>
          <cell r="AE420">
            <v>0</v>
          </cell>
          <cell r="AF420">
            <v>1</v>
          </cell>
          <cell r="AG420">
            <v>1</v>
          </cell>
          <cell r="AH420">
            <v>2</v>
          </cell>
          <cell r="AI420">
            <v>0</v>
          </cell>
          <cell r="AJ420">
            <v>0</v>
          </cell>
          <cell r="AK420">
            <v>0</v>
          </cell>
          <cell r="AM420" t="str">
            <v>Penzion</v>
          </cell>
          <cell r="AP420" t="str">
            <v>MUŽ</v>
          </cell>
          <cell r="AQ420" t="str">
            <v>VOŠ + VŠ</v>
          </cell>
          <cell r="AR420" t="str">
            <v>26 - 34 let</v>
          </cell>
        </row>
        <row r="421">
          <cell r="B421" t="str">
            <v>Stát</v>
          </cell>
          <cell r="D421" t="str">
            <v>Dánsko</v>
          </cell>
          <cell r="E421" t="str">
            <v>Více dnů</v>
          </cell>
          <cell r="G421" t="str">
            <v>Autem</v>
          </cell>
          <cell r="I421" t="str">
            <v>Jiné</v>
          </cell>
          <cell r="K421" t="str">
            <v>S přáteli</v>
          </cell>
          <cell r="L421" t="str">
            <v>Návštěva sportovní akce</v>
          </cell>
          <cell r="M421" t="str">
            <v>Poprvé</v>
          </cell>
          <cell r="O421" t="str">
            <v>ANO</v>
          </cell>
          <cell r="P421" t="str">
            <v>ANO</v>
          </cell>
          <cell r="Q421" t="str">
            <v>ANO</v>
          </cell>
          <cell r="R421" t="str">
            <v>NE</v>
          </cell>
          <cell r="S421" t="str">
            <v>NE</v>
          </cell>
          <cell r="T421" t="str">
            <v>NE</v>
          </cell>
          <cell r="U421" t="str">
            <v>ANO</v>
          </cell>
          <cell r="V421" t="str">
            <v>NE</v>
          </cell>
          <cell r="W421" t="str">
            <v>NE</v>
          </cell>
          <cell r="X421" t="str">
            <v>NE</v>
          </cell>
          <cell r="Z421" t="str">
            <v>NEVÍM</v>
          </cell>
          <cell r="AA421" t="str">
            <v>Velmi spokojen/a</v>
          </cell>
          <cell r="AB421">
            <v>3</v>
          </cell>
          <cell r="AC421">
            <v>3</v>
          </cell>
          <cell r="AD421">
            <v>3</v>
          </cell>
          <cell r="AE421">
            <v>3</v>
          </cell>
          <cell r="AF421">
            <v>3</v>
          </cell>
          <cell r="AG421">
            <v>3</v>
          </cell>
          <cell r="AH421">
            <v>3</v>
          </cell>
          <cell r="AI421">
            <v>3</v>
          </cell>
          <cell r="AJ421">
            <v>3</v>
          </cell>
          <cell r="AK421">
            <v>3</v>
          </cell>
          <cell r="AM421" t="str">
            <v>Hotel</v>
          </cell>
          <cell r="AP421" t="str">
            <v>ŽENA</v>
          </cell>
          <cell r="AQ421" t="str">
            <v>ZŠ</v>
          </cell>
          <cell r="AR421" t="str">
            <v>65 let a více</v>
          </cell>
        </row>
        <row r="422">
          <cell r="B422" t="str">
            <v>Stát</v>
          </cell>
          <cell r="D422" t="str">
            <v>Švédsko</v>
          </cell>
          <cell r="E422" t="str">
            <v>Více dnů</v>
          </cell>
          <cell r="G422" t="str">
            <v>Jinak</v>
          </cell>
          <cell r="I422" t="str">
            <v>Jiné</v>
          </cell>
          <cell r="K422" t="str">
            <v>S přáteli</v>
          </cell>
          <cell r="L422" t="str">
            <v>Návštěva sportovní akce</v>
          </cell>
          <cell r="M422" t="str">
            <v>Poprvé</v>
          </cell>
          <cell r="O422" t="str">
            <v>NE</v>
          </cell>
          <cell r="P422" t="str">
            <v>ANO</v>
          </cell>
          <cell r="Q422" t="str">
            <v>NE</v>
          </cell>
          <cell r="R422" t="str">
            <v>NE</v>
          </cell>
          <cell r="S422" t="str">
            <v>NE</v>
          </cell>
          <cell r="T422" t="str">
            <v>NE</v>
          </cell>
          <cell r="U422" t="str">
            <v>ANO</v>
          </cell>
          <cell r="V422" t="str">
            <v>NE</v>
          </cell>
          <cell r="W422" t="str">
            <v>NE</v>
          </cell>
          <cell r="X422" t="str">
            <v>NE</v>
          </cell>
          <cell r="Z422" t="str">
            <v>NEVÍM</v>
          </cell>
          <cell r="AA422" t="str">
            <v>Velmi spokojen/a</v>
          </cell>
          <cell r="AB422">
            <v>0</v>
          </cell>
          <cell r="AC422">
            <v>0</v>
          </cell>
          <cell r="AD422">
            <v>0</v>
          </cell>
          <cell r="AE422">
            <v>0</v>
          </cell>
          <cell r="AF422">
            <v>0</v>
          </cell>
          <cell r="AG422">
            <v>4</v>
          </cell>
          <cell r="AH422">
            <v>4</v>
          </cell>
          <cell r="AI422">
            <v>4</v>
          </cell>
          <cell r="AJ422">
            <v>0</v>
          </cell>
          <cell r="AK422">
            <v>0</v>
          </cell>
          <cell r="AM422" t="str">
            <v>Hotel</v>
          </cell>
          <cell r="AP422" t="str">
            <v>ŽENA</v>
          </cell>
          <cell r="AQ422" t="str">
            <v>VOŠ + VŠ</v>
          </cell>
          <cell r="AR422" t="str">
            <v>26 - 34 let</v>
          </cell>
        </row>
        <row r="423">
          <cell r="B423" t="str">
            <v>Stát</v>
          </cell>
          <cell r="D423" t="str">
            <v>Dánsko</v>
          </cell>
          <cell r="E423" t="str">
            <v>Více dnů</v>
          </cell>
          <cell r="G423" t="str">
            <v>Autem</v>
          </cell>
          <cell r="I423" t="str">
            <v>Jiné</v>
          </cell>
          <cell r="K423" t="str">
            <v>S přáteli</v>
          </cell>
          <cell r="L423" t="str">
            <v>Návštěva sportovní akce</v>
          </cell>
          <cell r="M423" t="str">
            <v>Poprvé</v>
          </cell>
          <cell r="O423" t="str">
            <v>ANO</v>
          </cell>
          <cell r="P423" t="str">
            <v>ANO</v>
          </cell>
          <cell r="Q423" t="str">
            <v>ANO</v>
          </cell>
          <cell r="R423" t="str">
            <v>NE</v>
          </cell>
          <cell r="S423" t="str">
            <v>NE</v>
          </cell>
          <cell r="T423" t="str">
            <v>NE</v>
          </cell>
          <cell r="U423" t="str">
            <v>ANO</v>
          </cell>
          <cell r="V423" t="str">
            <v>NE</v>
          </cell>
          <cell r="W423" t="str">
            <v>NE</v>
          </cell>
          <cell r="X423" t="str">
            <v>NE</v>
          </cell>
          <cell r="Z423" t="str">
            <v>NEVÍM</v>
          </cell>
          <cell r="AA423" t="str">
            <v>Velmi spokojen/a</v>
          </cell>
          <cell r="AB423">
            <v>4</v>
          </cell>
          <cell r="AC423">
            <v>2</v>
          </cell>
          <cell r="AD423">
            <v>3</v>
          </cell>
          <cell r="AE423">
            <v>3</v>
          </cell>
          <cell r="AF423">
            <v>3</v>
          </cell>
          <cell r="AG423">
            <v>3</v>
          </cell>
          <cell r="AH423">
            <v>2</v>
          </cell>
          <cell r="AI423">
            <v>3</v>
          </cell>
          <cell r="AJ423">
            <v>3</v>
          </cell>
          <cell r="AK423">
            <v>0</v>
          </cell>
          <cell r="AM423" t="str">
            <v>Hotel</v>
          </cell>
          <cell r="AP423" t="str">
            <v>MUŽ</v>
          </cell>
          <cell r="AQ423" t="str">
            <v>VOŠ + VŠ</v>
          </cell>
          <cell r="AR423" t="str">
            <v>35 - 49 let</v>
          </cell>
        </row>
        <row r="424">
          <cell r="B424" t="str">
            <v>Stát</v>
          </cell>
          <cell r="D424" t="str">
            <v>Švédsko</v>
          </cell>
          <cell r="E424" t="str">
            <v>Více dnů</v>
          </cell>
          <cell r="G424" t="str">
            <v>Autem</v>
          </cell>
          <cell r="I424" t="str">
            <v>Jiné</v>
          </cell>
          <cell r="K424" t="str">
            <v>S přáteli</v>
          </cell>
          <cell r="L424" t="str">
            <v>Návštěva sportovní akce</v>
          </cell>
          <cell r="M424" t="str">
            <v>Poprvé</v>
          </cell>
          <cell r="O424" t="str">
            <v>NE</v>
          </cell>
          <cell r="P424" t="str">
            <v>ANO</v>
          </cell>
          <cell r="Q424" t="str">
            <v>ANO</v>
          </cell>
          <cell r="R424" t="str">
            <v>NE</v>
          </cell>
          <cell r="S424" t="str">
            <v>NE</v>
          </cell>
          <cell r="T424" t="str">
            <v>NE</v>
          </cell>
          <cell r="U424" t="str">
            <v>ANO</v>
          </cell>
          <cell r="V424" t="str">
            <v>NE</v>
          </cell>
          <cell r="W424" t="str">
            <v>NE</v>
          </cell>
          <cell r="X424" t="str">
            <v>NE</v>
          </cell>
          <cell r="Z424" t="str">
            <v>NEVÍM</v>
          </cell>
          <cell r="AA424" t="str">
            <v>Velmi spokojen/a</v>
          </cell>
          <cell r="AB424">
            <v>0</v>
          </cell>
          <cell r="AC424">
            <v>0</v>
          </cell>
          <cell r="AD424">
            <v>0</v>
          </cell>
          <cell r="AE424">
            <v>0</v>
          </cell>
          <cell r="AF424">
            <v>0</v>
          </cell>
          <cell r="AG424">
            <v>0</v>
          </cell>
          <cell r="AH424">
            <v>0</v>
          </cell>
          <cell r="AI424">
            <v>0</v>
          </cell>
          <cell r="AJ424">
            <v>0</v>
          </cell>
          <cell r="AK424">
            <v>0</v>
          </cell>
          <cell r="AM424" t="str">
            <v>Hotel</v>
          </cell>
          <cell r="AP424" t="str">
            <v>MUŽ</v>
          </cell>
          <cell r="AQ424" t="str">
            <v>VOŠ + VŠ</v>
          </cell>
          <cell r="AR424" t="str">
            <v>35 - 49 let</v>
          </cell>
        </row>
        <row r="425">
          <cell r="B425" t="str">
            <v>Stát</v>
          </cell>
          <cell r="D425" t="str">
            <v>Rusko</v>
          </cell>
          <cell r="E425" t="str">
            <v>Více dnů</v>
          </cell>
          <cell r="G425" t="str">
            <v>Autobusem</v>
          </cell>
          <cell r="I425" t="str">
            <v>Jiné</v>
          </cell>
          <cell r="K425" t="str">
            <v>S přáteli</v>
          </cell>
          <cell r="L425" t="str">
            <v>Návštěva sportovní akce</v>
          </cell>
          <cell r="M425" t="str">
            <v>Poprvé</v>
          </cell>
          <cell r="O425" t="str">
            <v>NE</v>
          </cell>
          <cell r="P425" t="str">
            <v>ANO</v>
          </cell>
          <cell r="Q425" t="str">
            <v>NE</v>
          </cell>
          <cell r="R425" t="str">
            <v>NE</v>
          </cell>
          <cell r="S425" t="str">
            <v>NE</v>
          </cell>
          <cell r="T425" t="str">
            <v>NE</v>
          </cell>
          <cell r="U425" t="str">
            <v>NE</v>
          </cell>
          <cell r="V425" t="str">
            <v>NE</v>
          </cell>
          <cell r="W425" t="str">
            <v>NE</v>
          </cell>
          <cell r="X425" t="str">
            <v>NE</v>
          </cell>
          <cell r="Z425" t="str">
            <v>NEVÍM</v>
          </cell>
          <cell r="AA425" t="str">
            <v>Velmi spokojen/a</v>
          </cell>
          <cell r="AB425">
            <v>5</v>
          </cell>
          <cell r="AC425">
            <v>0</v>
          </cell>
          <cell r="AD425">
            <v>0</v>
          </cell>
          <cell r="AE425">
            <v>5</v>
          </cell>
          <cell r="AF425">
            <v>5</v>
          </cell>
          <cell r="AG425">
            <v>5</v>
          </cell>
          <cell r="AH425">
            <v>5</v>
          </cell>
          <cell r="AI425">
            <v>5</v>
          </cell>
          <cell r="AJ425">
            <v>5</v>
          </cell>
          <cell r="AK425">
            <v>5</v>
          </cell>
          <cell r="AM425" t="str">
            <v>Hotel</v>
          </cell>
          <cell r="AP425" t="str">
            <v>ŽENA</v>
          </cell>
          <cell r="AQ425" t="str">
            <v>VYUČEN/A</v>
          </cell>
          <cell r="AR425" t="str">
            <v>Do 25 let</v>
          </cell>
        </row>
        <row r="426">
          <cell r="B426" t="str">
            <v>Stát</v>
          </cell>
          <cell r="D426" t="str">
            <v>Rusko</v>
          </cell>
          <cell r="E426" t="str">
            <v>Více dnů</v>
          </cell>
          <cell r="G426" t="str">
            <v>Autobusem</v>
          </cell>
          <cell r="I426" t="str">
            <v>Jiné</v>
          </cell>
          <cell r="K426" t="str">
            <v>S přáteli</v>
          </cell>
          <cell r="L426" t="str">
            <v>Návštěva sportovní akce</v>
          </cell>
          <cell r="M426" t="str">
            <v>Poprvé</v>
          </cell>
          <cell r="O426" t="str">
            <v>ANO</v>
          </cell>
          <cell r="P426" t="str">
            <v>NE</v>
          </cell>
          <cell r="Q426" t="str">
            <v>ANO</v>
          </cell>
          <cell r="R426" t="str">
            <v>NE</v>
          </cell>
          <cell r="S426" t="str">
            <v>NE</v>
          </cell>
          <cell r="T426" t="str">
            <v>NE</v>
          </cell>
          <cell r="U426" t="str">
            <v>ANO</v>
          </cell>
          <cell r="V426" t="str">
            <v>NE</v>
          </cell>
          <cell r="W426" t="str">
            <v>NE</v>
          </cell>
          <cell r="X426" t="str">
            <v>NE</v>
          </cell>
          <cell r="Z426" t="str">
            <v>NEVÍM</v>
          </cell>
          <cell r="AA426" t="str">
            <v>Velmi spokojen/a</v>
          </cell>
          <cell r="AB426">
            <v>0</v>
          </cell>
          <cell r="AC426">
            <v>0</v>
          </cell>
          <cell r="AD426">
            <v>0</v>
          </cell>
          <cell r="AE426">
            <v>0</v>
          </cell>
          <cell r="AF426">
            <v>0</v>
          </cell>
          <cell r="AG426">
            <v>0</v>
          </cell>
          <cell r="AH426">
            <v>0</v>
          </cell>
          <cell r="AI426">
            <v>0</v>
          </cell>
          <cell r="AJ426">
            <v>0</v>
          </cell>
          <cell r="AK426">
            <v>0</v>
          </cell>
          <cell r="AM426" t="str">
            <v>Hotel</v>
          </cell>
          <cell r="AP426" t="str">
            <v>MUŽ</v>
          </cell>
          <cell r="AQ426" t="str">
            <v>ZŠ</v>
          </cell>
          <cell r="AR426" t="str">
            <v>Do 25 let</v>
          </cell>
        </row>
        <row r="427">
          <cell r="B427" t="str">
            <v>Stát</v>
          </cell>
          <cell r="D427" t="str">
            <v>Rusko</v>
          </cell>
          <cell r="E427" t="str">
            <v>Více dnů</v>
          </cell>
          <cell r="G427" t="str">
            <v>Autobusem</v>
          </cell>
          <cell r="I427" t="str">
            <v>Jiné</v>
          </cell>
          <cell r="K427" t="str">
            <v>S přáteli</v>
          </cell>
          <cell r="L427" t="str">
            <v>Návštěva sportovní akce</v>
          </cell>
          <cell r="M427" t="str">
            <v>Poprvé</v>
          </cell>
          <cell r="O427" t="str">
            <v>NE</v>
          </cell>
          <cell r="P427" t="str">
            <v>ANO</v>
          </cell>
          <cell r="Q427" t="str">
            <v>NE</v>
          </cell>
          <cell r="R427" t="str">
            <v>NE</v>
          </cell>
          <cell r="S427" t="str">
            <v>NE</v>
          </cell>
          <cell r="T427" t="str">
            <v>NE</v>
          </cell>
          <cell r="U427" t="str">
            <v>NE</v>
          </cell>
          <cell r="V427" t="str">
            <v>NE</v>
          </cell>
          <cell r="W427" t="str">
            <v>NE</v>
          </cell>
          <cell r="X427" t="str">
            <v>NE</v>
          </cell>
          <cell r="Z427" t="str">
            <v>ANO</v>
          </cell>
          <cell r="AA427" t="str">
            <v>Velmi spokojen/a</v>
          </cell>
          <cell r="AB427">
            <v>0</v>
          </cell>
          <cell r="AC427">
            <v>0</v>
          </cell>
          <cell r="AD427">
            <v>0</v>
          </cell>
          <cell r="AE427">
            <v>0</v>
          </cell>
          <cell r="AF427">
            <v>0</v>
          </cell>
          <cell r="AG427">
            <v>0</v>
          </cell>
          <cell r="AH427">
            <v>0</v>
          </cell>
          <cell r="AI427">
            <v>0</v>
          </cell>
          <cell r="AJ427">
            <v>0</v>
          </cell>
          <cell r="AK427">
            <v>0</v>
          </cell>
          <cell r="AM427" t="str">
            <v>Hotel</v>
          </cell>
          <cell r="AP427" t="str">
            <v>MUŽ</v>
          </cell>
          <cell r="AQ427" t="str">
            <v>ZŠ</v>
          </cell>
          <cell r="AR427" t="str">
            <v>Do 25 let</v>
          </cell>
        </row>
        <row r="428">
          <cell r="B428" t="str">
            <v>Stát</v>
          </cell>
          <cell r="D428" t="str">
            <v>Rusko</v>
          </cell>
          <cell r="E428" t="str">
            <v>Více dnů</v>
          </cell>
          <cell r="G428" t="str">
            <v>Autobusem</v>
          </cell>
          <cell r="I428" t="str">
            <v>Jiné</v>
          </cell>
          <cell r="K428" t="str">
            <v>S přáteli</v>
          </cell>
          <cell r="L428" t="str">
            <v>Návštěva sportovní akce</v>
          </cell>
          <cell r="M428" t="str">
            <v>Poprvé</v>
          </cell>
          <cell r="O428" t="str">
            <v>NE</v>
          </cell>
          <cell r="P428" t="str">
            <v>NE</v>
          </cell>
          <cell r="Q428" t="str">
            <v>NE</v>
          </cell>
          <cell r="R428" t="str">
            <v>NE</v>
          </cell>
          <cell r="S428" t="str">
            <v>NE</v>
          </cell>
          <cell r="T428" t="str">
            <v>NE</v>
          </cell>
          <cell r="U428" t="str">
            <v>NE</v>
          </cell>
          <cell r="V428" t="str">
            <v>NE</v>
          </cell>
          <cell r="W428" t="str">
            <v>NE</v>
          </cell>
          <cell r="X428" t="str">
            <v>NE</v>
          </cell>
          <cell r="Z428" t="str">
            <v>NEVÍM</v>
          </cell>
          <cell r="AA428" t="str">
            <v>Velmi spokojen/a</v>
          </cell>
          <cell r="AB428">
            <v>5</v>
          </cell>
          <cell r="AC428">
            <v>0</v>
          </cell>
          <cell r="AD428">
            <v>0</v>
          </cell>
          <cell r="AE428">
            <v>5</v>
          </cell>
          <cell r="AF428">
            <v>5</v>
          </cell>
          <cell r="AG428">
            <v>5</v>
          </cell>
          <cell r="AH428">
            <v>5</v>
          </cell>
          <cell r="AI428">
            <v>5</v>
          </cell>
          <cell r="AJ428">
            <v>5</v>
          </cell>
          <cell r="AK428">
            <v>5</v>
          </cell>
          <cell r="AM428" t="str">
            <v>Hotel</v>
          </cell>
          <cell r="AP428" t="str">
            <v>ŽENA</v>
          </cell>
          <cell r="AQ428" t="str">
            <v>VYUČEN/A</v>
          </cell>
          <cell r="AR428" t="str">
            <v>Do 25 let</v>
          </cell>
        </row>
        <row r="429">
          <cell r="B429" t="str">
            <v>Stát</v>
          </cell>
          <cell r="D429" t="str">
            <v>Rusko</v>
          </cell>
          <cell r="E429" t="str">
            <v>Více dnů</v>
          </cell>
          <cell r="G429" t="str">
            <v>Jinak</v>
          </cell>
          <cell r="I429" t="str">
            <v>Jiné</v>
          </cell>
          <cell r="K429" t="str">
            <v>S kolegy</v>
          </cell>
          <cell r="L429" t="str">
            <v>Nákupy</v>
          </cell>
          <cell r="M429" t="str">
            <v>Poprvé</v>
          </cell>
          <cell r="O429" t="str">
            <v>NE</v>
          </cell>
          <cell r="P429" t="str">
            <v>NE</v>
          </cell>
          <cell r="Q429" t="str">
            <v>NE</v>
          </cell>
          <cell r="R429" t="str">
            <v>ANO</v>
          </cell>
          <cell r="S429" t="str">
            <v>NE</v>
          </cell>
          <cell r="T429" t="str">
            <v>NE</v>
          </cell>
          <cell r="U429" t="str">
            <v>NE</v>
          </cell>
          <cell r="V429" t="str">
            <v>NE</v>
          </cell>
          <cell r="W429" t="str">
            <v>NE</v>
          </cell>
          <cell r="X429" t="str">
            <v>NE</v>
          </cell>
          <cell r="Z429" t="str">
            <v>SPÍŠE NE</v>
          </cell>
          <cell r="AA429" t="str">
            <v>Velmi spokojen/a</v>
          </cell>
          <cell r="AB429">
            <v>5</v>
          </cell>
          <cell r="AC429">
            <v>5</v>
          </cell>
          <cell r="AD429">
            <v>5</v>
          </cell>
          <cell r="AE429">
            <v>5</v>
          </cell>
          <cell r="AF429">
            <v>5</v>
          </cell>
          <cell r="AG429">
            <v>5</v>
          </cell>
          <cell r="AH429">
            <v>5</v>
          </cell>
          <cell r="AI429">
            <v>5</v>
          </cell>
          <cell r="AJ429">
            <v>5</v>
          </cell>
          <cell r="AK429">
            <v>5</v>
          </cell>
          <cell r="AM429" t="str">
            <v>Hotel</v>
          </cell>
          <cell r="AP429" t="str">
            <v>ŽENA</v>
          </cell>
          <cell r="AQ429" t="str">
            <v>ZŠ</v>
          </cell>
          <cell r="AR429" t="str">
            <v>Do 25 let</v>
          </cell>
        </row>
        <row r="430">
          <cell r="B430" t="str">
            <v>Stát</v>
          </cell>
          <cell r="D430" t="str">
            <v>Rusko</v>
          </cell>
          <cell r="E430" t="str">
            <v>Více dnů</v>
          </cell>
          <cell r="G430" t="str">
            <v>Autobusem</v>
          </cell>
          <cell r="I430" t="str">
            <v>Mediální reklama</v>
          </cell>
          <cell r="K430" t="str">
            <v>S kolegy</v>
          </cell>
          <cell r="L430" t="str">
            <v>Návštěva sportovní akce</v>
          </cell>
          <cell r="M430" t="str">
            <v>Poprvé</v>
          </cell>
          <cell r="O430" t="str">
            <v>ANO</v>
          </cell>
          <cell r="P430" t="str">
            <v>ANO</v>
          </cell>
          <cell r="Q430" t="str">
            <v>ANO</v>
          </cell>
          <cell r="R430" t="str">
            <v>ANO</v>
          </cell>
          <cell r="S430" t="str">
            <v>ANO</v>
          </cell>
          <cell r="T430" t="str">
            <v>NE</v>
          </cell>
          <cell r="U430" t="str">
            <v>NE</v>
          </cell>
          <cell r="V430" t="str">
            <v>NE</v>
          </cell>
          <cell r="W430" t="str">
            <v>NE</v>
          </cell>
          <cell r="X430" t="str">
            <v>NE</v>
          </cell>
          <cell r="Z430" t="str">
            <v>ANO</v>
          </cell>
          <cell r="AA430" t="str">
            <v>Velmi spokojen/a</v>
          </cell>
          <cell r="AB430">
            <v>1</v>
          </cell>
          <cell r="AC430">
            <v>1</v>
          </cell>
          <cell r="AD430">
            <v>1</v>
          </cell>
          <cell r="AE430">
            <v>1</v>
          </cell>
          <cell r="AF430">
            <v>0</v>
          </cell>
          <cell r="AG430">
            <v>1</v>
          </cell>
          <cell r="AH430">
            <v>0</v>
          </cell>
          <cell r="AI430">
            <v>1</v>
          </cell>
          <cell r="AJ430">
            <v>0</v>
          </cell>
          <cell r="AK430">
            <v>0</v>
          </cell>
          <cell r="AM430" t="str">
            <v>Hotel</v>
          </cell>
          <cell r="AP430" t="str">
            <v>MUŽ</v>
          </cell>
          <cell r="AQ430" t="str">
            <v>VOŠ + VŠ</v>
          </cell>
          <cell r="AR430" t="str">
            <v>26 - 34 let</v>
          </cell>
        </row>
        <row r="431">
          <cell r="B431" t="str">
            <v>Stát</v>
          </cell>
          <cell r="D431" t="str">
            <v>Rusko</v>
          </cell>
          <cell r="E431" t="str">
            <v>Více dnů</v>
          </cell>
          <cell r="G431" t="str">
            <v>Autobusem</v>
          </cell>
          <cell r="I431" t="str">
            <v>Jiné</v>
          </cell>
          <cell r="K431" t="str">
            <v>S kolegy</v>
          </cell>
          <cell r="L431" t="str">
            <v>Návštěva sportovní akce</v>
          </cell>
          <cell r="M431" t="str">
            <v>Poprvé</v>
          </cell>
          <cell r="O431" t="str">
            <v>ANO</v>
          </cell>
          <cell r="P431" t="str">
            <v>ANO</v>
          </cell>
          <cell r="Q431" t="str">
            <v>ANO</v>
          </cell>
          <cell r="R431" t="str">
            <v>ANO</v>
          </cell>
          <cell r="S431" t="str">
            <v>ANO</v>
          </cell>
          <cell r="T431" t="str">
            <v>NE</v>
          </cell>
          <cell r="U431" t="str">
            <v>ANO</v>
          </cell>
          <cell r="V431" t="str">
            <v>NE</v>
          </cell>
          <cell r="W431" t="str">
            <v>NE</v>
          </cell>
          <cell r="X431" t="str">
            <v>NE</v>
          </cell>
          <cell r="Z431" t="str">
            <v>NEVÍM</v>
          </cell>
          <cell r="AA431" t="str">
            <v>Velmi spokojen/a</v>
          </cell>
          <cell r="AB431">
            <v>0</v>
          </cell>
          <cell r="AC431">
            <v>0</v>
          </cell>
          <cell r="AD431">
            <v>0</v>
          </cell>
          <cell r="AE431">
            <v>0</v>
          </cell>
          <cell r="AF431">
            <v>0</v>
          </cell>
          <cell r="AG431">
            <v>0</v>
          </cell>
          <cell r="AH431">
            <v>0</v>
          </cell>
          <cell r="AI431">
            <v>0</v>
          </cell>
          <cell r="AJ431">
            <v>0</v>
          </cell>
          <cell r="AK431">
            <v>0</v>
          </cell>
          <cell r="AM431" t="str">
            <v>Hotel</v>
          </cell>
          <cell r="AP431" t="str">
            <v>ŽENA</v>
          </cell>
          <cell r="AQ431" t="str">
            <v>ZŠ</v>
          </cell>
          <cell r="AR431" t="str">
            <v>Do 25 let</v>
          </cell>
        </row>
        <row r="432">
          <cell r="B432" t="str">
            <v>Stát</v>
          </cell>
          <cell r="D432" t="str">
            <v>Rusko</v>
          </cell>
          <cell r="E432" t="str">
            <v>Více dnů</v>
          </cell>
          <cell r="G432" t="str">
            <v>Autobusem</v>
          </cell>
          <cell r="I432" t="str">
            <v>Jiné</v>
          </cell>
          <cell r="K432" t="str">
            <v>S kolegy</v>
          </cell>
          <cell r="L432" t="str">
            <v>Návštěva sportovní akce</v>
          </cell>
          <cell r="M432" t="str">
            <v>Poprvé</v>
          </cell>
          <cell r="O432" t="str">
            <v>ANO</v>
          </cell>
          <cell r="P432" t="str">
            <v>ANO</v>
          </cell>
          <cell r="Q432" t="str">
            <v>ANO</v>
          </cell>
          <cell r="R432" t="str">
            <v>ANO</v>
          </cell>
          <cell r="S432" t="str">
            <v>ANO</v>
          </cell>
          <cell r="T432" t="str">
            <v>NE</v>
          </cell>
          <cell r="U432" t="str">
            <v>ANO</v>
          </cell>
          <cell r="V432" t="str">
            <v>NE</v>
          </cell>
          <cell r="W432" t="str">
            <v>NE</v>
          </cell>
          <cell r="X432" t="str">
            <v>NE</v>
          </cell>
          <cell r="Z432" t="str">
            <v>NEVÍM</v>
          </cell>
          <cell r="AA432" t="str">
            <v>Velmi spokojen/a</v>
          </cell>
          <cell r="AB432">
            <v>0</v>
          </cell>
          <cell r="AC432">
            <v>0</v>
          </cell>
          <cell r="AD432">
            <v>0</v>
          </cell>
          <cell r="AE432">
            <v>0</v>
          </cell>
          <cell r="AF432">
            <v>0</v>
          </cell>
          <cell r="AG432">
            <v>0</v>
          </cell>
          <cell r="AH432">
            <v>0</v>
          </cell>
          <cell r="AI432">
            <v>0</v>
          </cell>
          <cell r="AJ432">
            <v>0</v>
          </cell>
          <cell r="AK432">
            <v>0</v>
          </cell>
          <cell r="AM432" t="str">
            <v>Hotel</v>
          </cell>
          <cell r="AP432" t="str">
            <v>ŽENA</v>
          </cell>
          <cell r="AQ432" t="str">
            <v>SŠ s maturitou</v>
          </cell>
          <cell r="AR432" t="str">
            <v>26 - 34 let</v>
          </cell>
        </row>
        <row r="433">
          <cell r="B433" t="str">
            <v>Odkud jste do Olomouce přijel/a?</v>
          </cell>
          <cell r="C433" t="str">
            <v>Kraj</v>
          </cell>
          <cell r="D433" t="str">
            <v>Stát</v>
          </cell>
          <cell r="E433" t="str">
            <v>Jak dlouho se v Olomouci zdržíte?</v>
          </cell>
          <cell r="G433" t="str">
            <v>Jakým dopravním prostředkem jste do Olomouce přicestoval/a?</v>
          </cell>
          <cell r="I433" t="str">
            <v>Co Vás ovlivnilo při výběru cesty právě do Olomouce?</v>
          </cell>
          <cell r="K433" t="str">
            <v>S kým jste do Olomouce přijel/a?</v>
          </cell>
          <cell r="L433" t="str">
            <v>Důvod Vaší návštěvy?</v>
          </cell>
          <cell r="M433" t="str">
            <v>V Olomouci jste:</v>
          </cell>
          <cell r="O433" t="str">
            <v>Navštívený cíl - Sloup NT</v>
          </cell>
          <cell r="P433" t="str">
            <v>Navštívěný cíl - Radnice s orlojem</v>
          </cell>
          <cell r="Q433" t="str">
            <v>Navštívený cíl - Expozice na radnici</v>
          </cell>
          <cell r="R433" t="str">
            <v>Navštívený cíl - Arcidiecézní muzeum</v>
          </cell>
          <cell r="S433" t="str">
            <v>Navštívený cíl - Arcibiskupský palác</v>
          </cell>
          <cell r="T433" t="str">
            <v>Navštívený cíl - Sbírkové skleníky</v>
          </cell>
          <cell r="U433" t="str">
            <v>Navštívený cíl - Olomoucké parky</v>
          </cell>
          <cell r="V433" t="str">
            <v>Navštívený cíl - ZOO</v>
          </cell>
          <cell r="W433" t="str">
            <v>Navštívený cíl - Muzeum Veteran Arena</v>
          </cell>
          <cell r="X433" t="str">
            <v>Navštívený cíl - Aquapark</v>
          </cell>
          <cell r="Z433" t="str">
            <v>Uvažujete, že se do Olomouce opět vrátíte?</v>
          </cell>
          <cell r="AA433" t="str">
            <v>Jak jste celkově spokojen/a s místem Vašeho výletu/pobytu?</v>
          </cell>
          <cell r="AB433" t="str">
            <v>Informační centrum</v>
          </cell>
          <cell r="AC433" t="str">
            <v>Silnice, komunikace</v>
          </cell>
          <cell r="AD433" t="str">
            <v>Parkování</v>
          </cell>
          <cell r="AE433" t="str">
            <v>Informační a orientační systém</v>
          </cell>
          <cell r="AF433" t="str">
            <v>MHD</v>
          </cell>
          <cell r="AG433" t="str">
            <v>Ubytování</v>
          </cell>
          <cell r="AH433" t="str">
            <v>Stravování</v>
          </cell>
          <cell r="AI433" t="str">
            <v>Sportovní vyžití</v>
          </cell>
          <cell r="AJ433" t="str">
            <v>Kulturní vyžití</v>
          </cell>
          <cell r="AK433" t="str">
            <v>Atrakce pro rodiny s dětmi</v>
          </cell>
          <cell r="AM433" t="str">
            <v>Kde jste ubytován/a</v>
          </cell>
          <cell r="AP433" t="str">
            <v>Pohlaví</v>
          </cell>
          <cell r="AQ433" t="str">
            <v>Vzdělání</v>
          </cell>
          <cell r="AR433" t="str">
            <v>Věk</v>
          </cell>
        </row>
        <row r="434">
          <cell r="B434" t="str">
            <v>Stát</v>
          </cell>
          <cell r="D434" t="str">
            <v>Rusko</v>
          </cell>
          <cell r="E434" t="str">
            <v>Více dnů</v>
          </cell>
          <cell r="G434" t="str">
            <v>Autobusem</v>
          </cell>
          <cell r="I434" t="str">
            <v>Jiné</v>
          </cell>
          <cell r="K434" t="str">
            <v>S kolegy</v>
          </cell>
          <cell r="L434" t="str">
            <v>Návštěva sportovní akce</v>
          </cell>
          <cell r="M434" t="str">
            <v>Poprvé</v>
          </cell>
          <cell r="O434" t="str">
            <v>ANO</v>
          </cell>
          <cell r="P434" t="str">
            <v>ANO</v>
          </cell>
          <cell r="Q434" t="str">
            <v>ANO</v>
          </cell>
          <cell r="R434" t="str">
            <v>ANO</v>
          </cell>
          <cell r="S434" t="str">
            <v>ANO</v>
          </cell>
          <cell r="T434" t="str">
            <v>NE</v>
          </cell>
          <cell r="U434" t="str">
            <v>NE</v>
          </cell>
          <cell r="V434" t="str">
            <v>NE</v>
          </cell>
          <cell r="W434" t="str">
            <v>NE</v>
          </cell>
          <cell r="X434" t="str">
            <v>NE</v>
          </cell>
          <cell r="Z434" t="str">
            <v>ANO</v>
          </cell>
          <cell r="AA434" t="str">
            <v>Velmi spokojen/a</v>
          </cell>
          <cell r="AB434">
            <v>1</v>
          </cell>
          <cell r="AC434">
            <v>1</v>
          </cell>
          <cell r="AD434">
            <v>1</v>
          </cell>
          <cell r="AE434">
            <v>0</v>
          </cell>
          <cell r="AF434">
            <v>1</v>
          </cell>
          <cell r="AG434">
            <v>0</v>
          </cell>
          <cell r="AH434">
            <v>0</v>
          </cell>
          <cell r="AI434">
            <v>1</v>
          </cell>
          <cell r="AJ434">
            <v>1</v>
          </cell>
          <cell r="AK434">
            <v>0</v>
          </cell>
          <cell r="AM434" t="str">
            <v>Hotel</v>
          </cell>
          <cell r="AP434" t="str">
            <v>MUŽ</v>
          </cell>
          <cell r="AQ434" t="str">
            <v>VOŠ + VŠ</v>
          </cell>
          <cell r="AR434" t="str">
            <v>Do 25 let</v>
          </cell>
        </row>
        <row r="435">
          <cell r="B435" t="str">
            <v>Stát</v>
          </cell>
          <cell r="D435" t="str">
            <v>Rusko</v>
          </cell>
          <cell r="E435" t="str">
            <v>Více dnů</v>
          </cell>
          <cell r="G435" t="str">
            <v>Autobusem</v>
          </cell>
          <cell r="I435" t="str">
            <v>Jiné</v>
          </cell>
          <cell r="K435" t="str">
            <v>S kolegy</v>
          </cell>
          <cell r="L435" t="str">
            <v>Návštěva sportovní akce</v>
          </cell>
          <cell r="M435" t="str">
            <v>Poprvé</v>
          </cell>
          <cell r="O435" t="str">
            <v>ANO</v>
          </cell>
          <cell r="P435" t="str">
            <v>ANO</v>
          </cell>
          <cell r="Q435" t="str">
            <v>ANO</v>
          </cell>
          <cell r="R435" t="str">
            <v>ANO</v>
          </cell>
          <cell r="S435" t="str">
            <v>ANO</v>
          </cell>
          <cell r="T435" t="str">
            <v>NE</v>
          </cell>
          <cell r="U435" t="str">
            <v>NE</v>
          </cell>
          <cell r="V435" t="str">
            <v>NE</v>
          </cell>
          <cell r="W435" t="str">
            <v>NE</v>
          </cell>
          <cell r="X435" t="str">
            <v>NE</v>
          </cell>
          <cell r="Z435" t="str">
            <v>ANO</v>
          </cell>
          <cell r="AA435" t="str">
            <v>Velmi spokojen/a</v>
          </cell>
          <cell r="AB435">
            <v>1</v>
          </cell>
          <cell r="AC435">
            <v>1</v>
          </cell>
          <cell r="AD435">
            <v>1</v>
          </cell>
          <cell r="AE435">
            <v>0</v>
          </cell>
          <cell r="AF435">
            <v>1</v>
          </cell>
          <cell r="AG435">
            <v>0</v>
          </cell>
          <cell r="AH435">
            <v>0</v>
          </cell>
          <cell r="AI435">
            <v>1</v>
          </cell>
          <cell r="AJ435">
            <v>0</v>
          </cell>
          <cell r="AK435">
            <v>0</v>
          </cell>
          <cell r="AM435" t="str">
            <v>Hotel</v>
          </cell>
          <cell r="AP435" t="str">
            <v>MUŽ</v>
          </cell>
          <cell r="AQ435" t="str">
            <v>VOŠ + VŠ</v>
          </cell>
          <cell r="AR435" t="str">
            <v>26 - 34 let</v>
          </cell>
        </row>
        <row r="436">
          <cell r="B436" t="str">
            <v>Stát</v>
          </cell>
          <cell r="D436" t="str">
            <v>Rusko</v>
          </cell>
          <cell r="E436" t="str">
            <v>Více dnů</v>
          </cell>
          <cell r="G436" t="str">
            <v>Autobusem</v>
          </cell>
          <cell r="I436" t="str">
            <v>Jiné</v>
          </cell>
          <cell r="K436" t="str">
            <v>S rodinou</v>
          </cell>
          <cell r="L436" t="str">
            <v>Návštěva sportovní akce</v>
          </cell>
          <cell r="M436" t="str">
            <v>Poprvé</v>
          </cell>
          <cell r="O436" t="str">
            <v>ANO</v>
          </cell>
          <cell r="P436" t="str">
            <v>ANO</v>
          </cell>
          <cell r="Q436" t="str">
            <v>ANO</v>
          </cell>
          <cell r="R436" t="str">
            <v>ANO</v>
          </cell>
          <cell r="S436" t="str">
            <v>NE</v>
          </cell>
          <cell r="T436" t="str">
            <v>NE</v>
          </cell>
          <cell r="U436" t="str">
            <v>NE</v>
          </cell>
          <cell r="V436" t="str">
            <v>NE</v>
          </cell>
          <cell r="W436" t="str">
            <v>NE</v>
          </cell>
          <cell r="X436" t="str">
            <v>NE</v>
          </cell>
          <cell r="Z436" t="str">
            <v>ANO</v>
          </cell>
          <cell r="AA436" t="str">
            <v>Velmi spokojen/a</v>
          </cell>
          <cell r="AB436">
            <v>5</v>
          </cell>
          <cell r="AC436">
            <v>5</v>
          </cell>
          <cell r="AD436">
            <v>0</v>
          </cell>
          <cell r="AE436">
            <v>5</v>
          </cell>
          <cell r="AF436">
            <v>0</v>
          </cell>
          <cell r="AG436">
            <v>5</v>
          </cell>
          <cell r="AH436">
            <v>5</v>
          </cell>
          <cell r="AI436">
            <v>5</v>
          </cell>
          <cell r="AJ436">
            <v>5</v>
          </cell>
          <cell r="AK436">
            <v>5</v>
          </cell>
          <cell r="AM436" t="str">
            <v>Hotel</v>
          </cell>
          <cell r="AP436" t="str">
            <v>MUŽ</v>
          </cell>
          <cell r="AQ436" t="str">
            <v>VOŠ + VŠ</v>
          </cell>
          <cell r="AR436" t="str">
            <v>Do 25 let</v>
          </cell>
        </row>
        <row r="437">
          <cell r="B437" t="str">
            <v>Stát</v>
          </cell>
          <cell r="D437" t="str">
            <v>Rusko</v>
          </cell>
          <cell r="E437" t="str">
            <v>Více dnů</v>
          </cell>
          <cell r="G437" t="str">
            <v>Autobusem</v>
          </cell>
          <cell r="I437" t="str">
            <v>Jiné</v>
          </cell>
          <cell r="K437" t="str">
            <v>S přáteli</v>
          </cell>
          <cell r="L437" t="str">
            <v>Návštěva sportovní akce</v>
          </cell>
          <cell r="M437" t="str">
            <v>Poprvé</v>
          </cell>
          <cell r="O437" t="str">
            <v>NE</v>
          </cell>
          <cell r="P437" t="str">
            <v>ANO</v>
          </cell>
          <cell r="Q437" t="str">
            <v>NE</v>
          </cell>
          <cell r="R437" t="str">
            <v>NE</v>
          </cell>
          <cell r="S437" t="str">
            <v>NE</v>
          </cell>
          <cell r="T437" t="str">
            <v>NE</v>
          </cell>
          <cell r="U437" t="str">
            <v>ANO</v>
          </cell>
          <cell r="V437" t="str">
            <v>NE</v>
          </cell>
          <cell r="W437" t="str">
            <v>NE</v>
          </cell>
          <cell r="X437" t="str">
            <v>NE</v>
          </cell>
          <cell r="Z437" t="str">
            <v>ANO</v>
          </cell>
          <cell r="AA437" t="str">
            <v>Velmi spokojen/a</v>
          </cell>
          <cell r="AB437">
            <v>4</v>
          </cell>
          <cell r="AC437">
            <v>5</v>
          </cell>
          <cell r="AD437">
            <v>5</v>
          </cell>
          <cell r="AE437">
            <v>5</v>
          </cell>
          <cell r="AF437">
            <v>5</v>
          </cell>
          <cell r="AG437">
            <v>5</v>
          </cell>
          <cell r="AH437">
            <v>5</v>
          </cell>
          <cell r="AI437">
            <v>5</v>
          </cell>
          <cell r="AJ437">
            <v>5</v>
          </cell>
          <cell r="AK437">
            <v>5</v>
          </cell>
          <cell r="AM437" t="str">
            <v>Hotel</v>
          </cell>
          <cell r="AP437" t="str">
            <v>ŽENA</v>
          </cell>
          <cell r="AQ437" t="str">
            <v>ZŠ</v>
          </cell>
          <cell r="AR437" t="str">
            <v>26 - 34 let</v>
          </cell>
        </row>
        <row r="438">
          <cell r="B438" t="str">
            <v>Stát</v>
          </cell>
          <cell r="D438" t="str">
            <v>Rusko</v>
          </cell>
          <cell r="E438" t="str">
            <v>Více dnů</v>
          </cell>
          <cell r="G438" t="str">
            <v>Autobusem</v>
          </cell>
          <cell r="I438" t="str">
            <v>Jiné</v>
          </cell>
          <cell r="K438" t="str">
            <v>S přáteli</v>
          </cell>
          <cell r="L438" t="str">
            <v>Návštěva sportovní akce</v>
          </cell>
          <cell r="M438" t="str">
            <v>Poprvé</v>
          </cell>
          <cell r="O438" t="str">
            <v>ANO</v>
          </cell>
          <cell r="P438" t="str">
            <v>NE</v>
          </cell>
          <cell r="Q438" t="str">
            <v>ANO</v>
          </cell>
          <cell r="R438" t="str">
            <v>NE</v>
          </cell>
          <cell r="S438" t="str">
            <v>NE</v>
          </cell>
          <cell r="T438" t="str">
            <v>NE</v>
          </cell>
          <cell r="U438" t="str">
            <v>ANO</v>
          </cell>
          <cell r="V438" t="str">
            <v>NE</v>
          </cell>
          <cell r="W438" t="str">
            <v>NE</v>
          </cell>
          <cell r="X438" t="str">
            <v>NE</v>
          </cell>
          <cell r="Z438" t="str">
            <v>NEVÍM</v>
          </cell>
          <cell r="AA438" t="str">
            <v>Velmi spokojen/a</v>
          </cell>
          <cell r="AB438">
            <v>5</v>
          </cell>
          <cell r="AC438">
            <v>0</v>
          </cell>
          <cell r="AD438">
            <v>0</v>
          </cell>
          <cell r="AE438">
            <v>5</v>
          </cell>
          <cell r="AF438">
            <v>5</v>
          </cell>
          <cell r="AG438">
            <v>5</v>
          </cell>
          <cell r="AH438">
            <v>5</v>
          </cell>
          <cell r="AI438">
            <v>5</v>
          </cell>
          <cell r="AJ438">
            <v>5</v>
          </cell>
          <cell r="AK438">
            <v>5</v>
          </cell>
          <cell r="AM438" t="str">
            <v>Hotel</v>
          </cell>
          <cell r="AP438" t="str">
            <v>ŽENA</v>
          </cell>
          <cell r="AQ438" t="str">
            <v>ZŠ</v>
          </cell>
          <cell r="AR438" t="str">
            <v>26 - 34 let</v>
          </cell>
        </row>
        <row r="439">
          <cell r="B439" t="str">
            <v>Stát</v>
          </cell>
          <cell r="D439" t="str">
            <v>Rusko</v>
          </cell>
          <cell r="E439" t="str">
            <v>Více dnů</v>
          </cell>
          <cell r="G439" t="str">
            <v>Autobusem</v>
          </cell>
          <cell r="I439" t="str">
            <v>Jiné</v>
          </cell>
          <cell r="K439" t="str">
            <v>S rodinou</v>
          </cell>
          <cell r="L439" t="str">
            <v>Návštěva sportovní akce</v>
          </cell>
          <cell r="M439" t="str">
            <v>Poprvé</v>
          </cell>
          <cell r="O439" t="str">
            <v>ANO</v>
          </cell>
          <cell r="P439" t="str">
            <v>NE</v>
          </cell>
          <cell r="Q439" t="str">
            <v>NE</v>
          </cell>
          <cell r="R439" t="str">
            <v>NE</v>
          </cell>
          <cell r="S439" t="str">
            <v>NE</v>
          </cell>
          <cell r="T439" t="str">
            <v>NE</v>
          </cell>
          <cell r="U439" t="str">
            <v>ANO</v>
          </cell>
          <cell r="V439" t="str">
            <v>NE</v>
          </cell>
          <cell r="W439" t="str">
            <v>NE</v>
          </cell>
          <cell r="X439" t="str">
            <v>ANO</v>
          </cell>
          <cell r="Z439" t="str">
            <v>ANO</v>
          </cell>
          <cell r="AA439" t="str">
            <v>Velmi spokojen/a</v>
          </cell>
          <cell r="AB439">
            <v>0</v>
          </cell>
          <cell r="AC439">
            <v>0</v>
          </cell>
          <cell r="AD439">
            <v>0</v>
          </cell>
          <cell r="AE439">
            <v>0</v>
          </cell>
          <cell r="AF439">
            <v>0</v>
          </cell>
          <cell r="AG439">
            <v>0</v>
          </cell>
          <cell r="AH439">
            <v>0</v>
          </cell>
          <cell r="AI439">
            <v>0</v>
          </cell>
          <cell r="AJ439">
            <v>0</v>
          </cell>
          <cell r="AK439">
            <v>0</v>
          </cell>
          <cell r="AM439" t="str">
            <v>Hotel</v>
          </cell>
          <cell r="AP439" t="str">
            <v>ŽENA</v>
          </cell>
          <cell r="AQ439" t="str">
            <v>ZŠ</v>
          </cell>
          <cell r="AR439" t="str">
            <v>Do 25 let</v>
          </cell>
        </row>
        <row r="440">
          <cell r="B440" t="str">
            <v>Jiný kraj</v>
          </cell>
          <cell r="C440" t="str">
            <v>Praha</v>
          </cell>
          <cell r="E440" t="str">
            <v>Více dnů</v>
          </cell>
          <cell r="G440" t="str">
            <v>Vlakem</v>
          </cell>
          <cell r="I440" t="str">
            <v>Jiné</v>
          </cell>
          <cell r="K440" t="str">
            <v>S kolegy</v>
          </cell>
          <cell r="L440" t="str">
            <v>Návštěva sportovní akce</v>
          </cell>
          <cell r="M440" t="str">
            <v>Jsem tu po několikáté</v>
          </cell>
          <cell r="O440" t="str">
            <v>ANO</v>
          </cell>
          <cell r="P440" t="str">
            <v>ANO</v>
          </cell>
          <cell r="Q440" t="str">
            <v>NE</v>
          </cell>
          <cell r="R440" t="str">
            <v>NE</v>
          </cell>
          <cell r="S440" t="str">
            <v>NE</v>
          </cell>
          <cell r="T440" t="str">
            <v>ANO</v>
          </cell>
          <cell r="U440" t="str">
            <v>ANO</v>
          </cell>
          <cell r="V440" t="str">
            <v>NE</v>
          </cell>
          <cell r="W440" t="str">
            <v>NE</v>
          </cell>
          <cell r="X440" t="str">
            <v>ANO</v>
          </cell>
          <cell r="Z440" t="str">
            <v>ANO</v>
          </cell>
          <cell r="AA440" t="str">
            <v>Velmi spokojen/a</v>
          </cell>
          <cell r="AB440">
            <v>1</v>
          </cell>
          <cell r="AC440">
            <v>1</v>
          </cell>
          <cell r="AD440">
            <v>2</v>
          </cell>
          <cell r="AE440">
            <v>2</v>
          </cell>
          <cell r="AF440">
            <v>2</v>
          </cell>
          <cell r="AG440">
            <v>1</v>
          </cell>
          <cell r="AH440">
            <v>0</v>
          </cell>
          <cell r="AI440">
            <v>1</v>
          </cell>
          <cell r="AJ440">
            <v>1</v>
          </cell>
          <cell r="AK440">
            <v>1</v>
          </cell>
          <cell r="AM440" t="str">
            <v>Hotel</v>
          </cell>
          <cell r="AP440" t="str">
            <v>MUŽ</v>
          </cell>
          <cell r="AQ440" t="str">
            <v>SŠ s maturitou</v>
          </cell>
          <cell r="AR440" t="str">
            <v>Do 25 let</v>
          </cell>
        </row>
        <row r="441">
          <cell r="B441" t="str">
            <v>Jiný kraj</v>
          </cell>
          <cell r="C441" t="str">
            <v>Praha</v>
          </cell>
          <cell r="E441" t="str">
            <v>Více dnů</v>
          </cell>
          <cell r="G441" t="str">
            <v>Vlakem</v>
          </cell>
          <cell r="I441" t="str">
            <v>Jiné</v>
          </cell>
          <cell r="K441" t="str">
            <v>S kolegy</v>
          </cell>
          <cell r="L441" t="str">
            <v>Návštěva sportovní akce</v>
          </cell>
          <cell r="M441" t="str">
            <v>Jsem tu po několikáté</v>
          </cell>
          <cell r="O441" t="str">
            <v>ANO</v>
          </cell>
          <cell r="P441" t="str">
            <v>ANO</v>
          </cell>
          <cell r="Q441" t="str">
            <v>NE</v>
          </cell>
          <cell r="R441" t="str">
            <v>NE</v>
          </cell>
          <cell r="S441" t="str">
            <v>NE</v>
          </cell>
          <cell r="T441" t="str">
            <v>ANO</v>
          </cell>
          <cell r="U441" t="str">
            <v>ANO</v>
          </cell>
          <cell r="V441" t="str">
            <v>NE</v>
          </cell>
          <cell r="W441" t="str">
            <v>ANO</v>
          </cell>
          <cell r="X441" t="str">
            <v>ANO</v>
          </cell>
          <cell r="Z441" t="str">
            <v>ANO</v>
          </cell>
          <cell r="AA441" t="str">
            <v>Velmi spokojen/a</v>
          </cell>
          <cell r="AB441">
            <v>1</v>
          </cell>
          <cell r="AC441">
            <v>2</v>
          </cell>
          <cell r="AD441">
            <v>1</v>
          </cell>
          <cell r="AE441">
            <v>1</v>
          </cell>
          <cell r="AF441">
            <v>0</v>
          </cell>
          <cell r="AG441">
            <v>0</v>
          </cell>
          <cell r="AH441">
            <v>1</v>
          </cell>
          <cell r="AI441">
            <v>0</v>
          </cell>
          <cell r="AJ441">
            <v>0</v>
          </cell>
          <cell r="AK441">
            <v>0</v>
          </cell>
          <cell r="AM441" t="str">
            <v>Hotel</v>
          </cell>
          <cell r="AP441" t="str">
            <v>MUŽ</v>
          </cell>
          <cell r="AQ441" t="str">
            <v>VOŠ + VŠ</v>
          </cell>
          <cell r="AR441" t="str">
            <v>Do 25 let</v>
          </cell>
        </row>
        <row r="442">
          <cell r="B442" t="str">
            <v>Olomoucký kraj</v>
          </cell>
          <cell r="E442" t="str">
            <v>Více dnů</v>
          </cell>
          <cell r="G442" t="str">
            <v>Autem</v>
          </cell>
          <cell r="I442" t="str">
            <v>Jiné</v>
          </cell>
          <cell r="K442" t="str">
            <v>S kolegy</v>
          </cell>
          <cell r="L442" t="str">
            <v>Návštěva sportovní akce</v>
          </cell>
          <cell r="M442" t="str">
            <v>Jsem tu po několikáté</v>
          </cell>
          <cell r="O442" t="str">
            <v>ANO</v>
          </cell>
          <cell r="P442" t="str">
            <v>ANO</v>
          </cell>
          <cell r="Q442" t="str">
            <v>NE</v>
          </cell>
          <cell r="R442" t="str">
            <v>NE</v>
          </cell>
          <cell r="S442" t="str">
            <v>NE</v>
          </cell>
          <cell r="T442" t="str">
            <v>ANO</v>
          </cell>
          <cell r="U442" t="str">
            <v>ANO</v>
          </cell>
          <cell r="V442" t="str">
            <v>NE</v>
          </cell>
          <cell r="W442" t="str">
            <v>NE</v>
          </cell>
          <cell r="X442" t="str">
            <v>ANO</v>
          </cell>
          <cell r="Z442" t="str">
            <v>ANO</v>
          </cell>
          <cell r="AA442" t="str">
            <v>Velmi spokojen/a</v>
          </cell>
          <cell r="AB442">
            <v>0</v>
          </cell>
          <cell r="AC442">
            <v>0</v>
          </cell>
          <cell r="AD442">
            <v>3</v>
          </cell>
          <cell r="AE442">
            <v>1</v>
          </cell>
          <cell r="AF442">
            <v>2</v>
          </cell>
          <cell r="AG442">
            <v>1</v>
          </cell>
          <cell r="AH442">
            <v>0</v>
          </cell>
          <cell r="AI442">
            <v>1</v>
          </cell>
          <cell r="AJ442">
            <v>0</v>
          </cell>
          <cell r="AK442">
            <v>0</v>
          </cell>
          <cell r="AM442" t="str">
            <v>Hotel</v>
          </cell>
          <cell r="AP442" t="str">
            <v>MUŽ</v>
          </cell>
          <cell r="AQ442" t="str">
            <v>VOŠ + VŠ</v>
          </cell>
          <cell r="AR442" t="str">
            <v>35 - 49 let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1"/>
  <sheetViews>
    <sheetView tabSelected="1" zoomScalePageLayoutView="0" workbookViewId="0" topLeftCell="A1">
      <selection activeCell="B66" sqref="B66"/>
    </sheetView>
  </sheetViews>
  <sheetFormatPr defaultColWidth="9.140625" defaultRowHeight="12.75"/>
  <cols>
    <col min="1" max="1" width="23.00390625" style="0" customWidth="1"/>
    <col min="2" max="2" width="11.421875" style="0" bestFit="1" customWidth="1"/>
  </cols>
  <sheetData>
    <row r="1" ht="15.75">
      <c r="A1" s="4" t="s">
        <v>110</v>
      </c>
    </row>
    <row r="2" ht="15.75">
      <c r="A2" s="4"/>
    </row>
    <row r="3" spans="1:2" ht="12.75">
      <c r="A3" s="5" t="s">
        <v>78</v>
      </c>
      <c r="B3" s="6">
        <v>432</v>
      </c>
    </row>
    <row r="4" spans="1:2" ht="12.75">
      <c r="A4" s="5" t="s">
        <v>77</v>
      </c>
      <c r="B4" s="6" t="s">
        <v>109</v>
      </c>
    </row>
    <row r="5" spans="1:2" ht="12.75">
      <c r="A5" s="5"/>
      <c r="B5" s="5"/>
    </row>
    <row r="7" ht="12.75">
      <c r="A7" s="1" t="s">
        <v>73</v>
      </c>
    </row>
    <row r="8" spans="1:2" ht="12.75">
      <c r="A8" s="2" t="s">
        <v>0</v>
      </c>
      <c r="B8" s="2">
        <f>COUNTIF('[1]List1'!$B$2:$B$442,"Olomoucko")</f>
        <v>63</v>
      </c>
    </row>
    <row r="9" spans="1:2" ht="12.75">
      <c r="A9" s="2" t="s">
        <v>1</v>
      </c>
      <c r="B9" s="2">
        <f>COUNTIF('[1]List1'!$B$2:$B$442,"Olomoucký kraj")</f>
        <v>101</v>
      </c>
    </row>
    <row r="10" spans="1:2" ht="12.75">
      <c r="A10" s="2" t="s">
        <v>2</v>
      </c>
      <c r="B10" s="2">
        <f>COUNTIF('[1]List1'!$B$2:$B$442,"Jiný kraj")</f>
        <v>128</v>
      </c>
    </row>
    <row r="11" spans="1:2" ht="12.75">
      <c r="A11" s="2" t="s">
        <v>79</v>
      </c>
      <c r="B11" s="2">
        <f>COUNTIF('[1]List1'!$B$2:$B$442,"Stát")</f>
        <v>140</v>
      </c>
    </row>
    <row r="12" spans="1:2" ht="12.75">
      <c r="A12" s="2" t="s">
        <v>3</v>
      </c>
      <c r="B12" s="2">
        <f>SUM(B8:B11)</f>
        <v>432</v>
      </c>
    </row>
    <row r="28" ht="12.75">
      <c r="A28" s="1" t="s">
        <v>96</v>
      </c>
    </row>
    <row r="29" spans="1:2" ht="12.75">
      <c r="A29" s="7" t="s">
        <v>90</v>
      </c>
      <c r="B29" s="7">
        <f>COUNTIF('[1]List1'!$B$2:$B$442,"Olomoucký kraj")</f>
        <v>101</v>
      </c>
    </row>
    <row r="30" spans="1:2" ht="12.75">
      <c r="A30" s="7" t="s">
        <v>80</v>
      </c>
      <c r="B30" s="7">
        <f>COUNTIF('[1]List1'!$C$2:$C$442,"Moravskoslezský")</f>
        <v>7</v>
      </c>
    </row>
    <row r="31" spans="1:2" ht="12.75">
      <c r="A31" s="7" t="s">
        <v>81</v>
      </c>
      <c r="B31" s="7">
        <f>COUNTIF('[1]List1'!$C$2:$C$442,"Jihomoravský")</f>
        <v>10</v>
      </c>
    </row>
    <row r="32" spans="1:2" ht="12.75">
      <c r="A32" s="8" t="s">
        <v>82</v>
      </c>
      <c r="B32" s="7">
        <f>COUNTIF('[1]List1'!$C$2:$C$442,"Středočeský")</f>
        <v>8</v>
      </c>
    </row>
    <row r="33" spans="1:2" ht="12.75">
      <c r="A33" s="8" t="s">
        <v>83</v>
      </c>
      <c r="B33" s="7">
        <f>COUNTIF('[1]List1'!$C$2:$C$442,"Jihočeský")</f>
        <v>2</v>
      </c>
    </row>
    <row r="34" spans="1:2" ht="12.75">
      <c r="A34" s="8" t="s">
        <v>84</v>
      </c>
      <c r="B34" s="7">
        <f>COUNTIF('[1]List1'!$C$2:$C$442,"Pardubický")</f>
        <v>12</v>
      </c>
    </row>
    <row r="35" spans="1:2" ht="12.75">
      <c r="A35" s="8" t="s">
        <v>85</v>
      </c>
      <c r="B35" s="7">
        <f>COUNTIF('[1]List1'!$C$2:$C$442,"Praha")</f>
        <v>39</v>
      </c>
    </row>
    <row r="36" spans="1:2" ht="12.75">
      <c r="A36" s="8" t="s">
        <v>86</v>
      </c>
      <c r="B36" s="7">
        <f>COUNTIF('[1]List1'!$C$2:$C$442,"Zlínský")</f>
        <v>15</v>
      </c>
    </row>
    <row r="37" spans="1:2" ht="12.75">
      <c r="A37" s="8" t="s">
        <v>87</v>
      </c>
      <c r="B37" s="7">
        <f>COUNTIF('[1]List1'!$C$2:$C$442,"Ústecký")</f>
        <v>3</v>
      </c>
    </row>
    <row r="38" spans="1:2" ht="12.75">
      <c r="A38" s="8" t="s">
        <v>88</v>
      </c>
      <c r="B38" s="7">
        <f>COUNTIF('[1]List1'!$C$2:$C$442,"Vysočina")</f>
        <v>10</v>
      </c>
    </row>
    <row r="39" spans="1:2" ht="12.75">
      <c r="A39" s="8" t="s">
        <v>89</v>
      </c>
      <c r="B39" s="7">
        <f>COUNTIF('[1]List1'!$C$2:$C$442,"Plzeňský")</f>
        <v>2</v>
      </c>
    </row>
    <row r="40" spans="1:2" ht="12.75">
      <c r="A40" s="8" t="s">
        <v>91</v>
      </c>
      <c r="B40" s="7">
        <f>COUNTIF('[1]List1'!$C$2:$C$442,"Karlovarský")</f>
        <v>7</v>
      </c>
    </row>
    <row r="41" spans="1:2" ht="12.75">
      <c r="A41" s="8" t="s">
        <v>92</v>
      </c>
      <c r="B41" s="7">
        <f>COUNTIF('[1]List1'!$C$2:$C$442,"Liberecký")</f>
        <v>10</v>
      </c>
    </row>
    <row r="42" spans="1:2" ht="12.75">
      <c r="A42" s="8" t="s">
        <v>111</v>
      </c>
      <c r="B42" s="7">
        <f>COUNTIF('[1]List1'!$C$2:$C$442,"Královehradecký")</f>
        <v>3</v>
      </c>
    </row>
    <row r="43" spans="1:2" ht="12.75">
      <c r="A43" s="8" t="s">
        <v>3</v>
      </c>
      <c r="B43" s="2">
        <f>SUM(B29:B42)</f>
        <v>229</v>
      </c>
    </row>
    <row r="45" spans="1:2" ht="12.75">
      <c r="A45" s="1" t="s">
        <v>95</v>
      </c>
      <c r="B45" s="9"/>
    </row>
    <row r="46" spans="1:2" ht="12.75">
      <c r="A46" s="20" t="s">
        <v>147</v>
      </c>
      <c r="B46" s="2">
        <f>COUNTIF('[1]List1'!$D$2:$D$442,"Chorvatsko")</f>
        <v>1</v>
      </c>
    </row>
    <row r="47" spans="1:2" ht="12.75">
      <c r="A47" s="8" t="s">
        <v>124</v>
      </c>
      <c r="B47" s="2">
        <f>COUNTIF('[1]List1'!$D$2:$D$442,"Rusko")</f>
        <v>14</v>
      </c>
    </row>
    <row r="48" spans="1:2" ht="12.75">
      <c r="A48" s="8" t="s">
        <v>98</v>
      </c>
      <c r="B48" s="2">
        <f>COUNTIF('[1]List1'!$D$2:$D$442,"Japonsko")</f>
        <v>1</v>
      </c>
    </row>
    <row r="49" spans="1:2" ht="12.75">
      <c r="A49" s="8" t="s">
        <v>125</v>
      </c>
      <c r="B49" s="2">
        <f>COUNTIF('[1]List1'!$D$2:$D$442,"Irsko")</f>
        <v>1</v>
      </c>
    </row>
    <row r="50" spans="1:2" ht="12.75">
      <c r="A50" s="8" t="s">
        <v>126</v>
      </c>
      <c r="B50" s="2">
        <f>COUNTIF('[1]List1'!$D$2:$D$442,"Slovinsko")</f>
        <v>1</v>
      </c>
    </row>
    <row r="51" spans="1:2" ht="12.75">
      <c r="A51" s="8" t="s">
        <v>127</v>
      </c>
      <c r="B51" s="2">
        <f>COUNTIF('[1]List1'!$D$2:$D$442,"Ukrajina")</f>
        <v>18</v>
      </c>
    </row>
    <row r="52" spans="1:2" ht="12.75">
      <c r="A52" s="8" t="s">
        <v>128</v>
      </c>
      <c r="B52" s="2">
        <f>COUNTIF('[1]List1'!$D$2:$D$442,"Estonsko")</f>
        <v>2</v>
      </c>
    </row>
    <row r="53" spans="1:2" ht="12.75">
      <c r="A53" s="8" t="s">
        <v>129</v>
      </c>
      <c r="B53" s="2">
        <f>COUNTIF('[1]List1'!$D$2:$D$442,"Turecko")</f>
        <v>8</v>
      </c>
    </row>
    <row r="54" spans="1:2" ht="12.75">
      <c r="A54" s="2" t="s">
        <v>112</v>
      </c>
      <c r="B54" s="2">
        <f>COUNTIF('[1]List1'!$D$2:$D$442,"Španělsko")</f>
        <v>1</v>
      </c>
    </row>
    <row r="55" spans="1:2" ht="12.75">
      <c r="A55" s="2" t="s">
        <v>113</v>
      </c>
      <c r="B55" s="2">
        <f>COUNTIF('[1]List1'!$D$2:$D$442,"UK")</f>
        <v>7</v>
      </c>
    </row>
    <row r="56" spans="1:2" ht="12.75">
      <c r="A56" s="2" t="s">
        <v>114</v>
      </c>
      <c r="B56" s="2">
        <f>COUNTIF('[1]List1'!$D$2:$D$442,"Kanada")</f>
        <v>3</v>
      </c>
    </row>
    <row r="57" spans="1:2" ht="12.75">
      <c r="A57" s="2" t="s">
        <v>115</v>
      </c>
      <c r="B57" s="2">
        <f>COUNTIF('[1]List1'!$D$2:$D$442,"Rumunsko")</f>
        <v>2</v>
      </c>
    </row>
    <row r="58" spans="1:2" ht="12.75">
      <c r="A58" s="2" t="s">
        <v>116</v>
      </c>
      <c r="B58" s="2">
        <f>COUNTIF('[1]List1'!$D$2:$D$442,"Bangladéš")</f>
        <v>1</v>
      </c>
    </row>
    <row r="59" spans="1:2" ht="12.75">
      <c r="A59" s="2" t="s">
        <v>117</v>
      </c>
      <c r="B59" s="2">
        <f>COUNTIF('[1]List1'!$D$2:$D$442,"Monako")</f>
        <v>1</v>
      </c>
    </row>
    <row r="60" spans="1:2" ht="12.75">
      <c r="A60" s="2" t="s">
        <v>94</v>
      </c>
      <c r="B60" s="2">
        <v>2</v>
      </c>
    </row>
    <row r="61" spans="1:2" ht="12.75">
      <c r="A61" s="2" t="s">
        <v>101</v>
      </c>
      <c r="B61" s="2">
        <f>COUNTIF('[1]List1'!$D$2:$D$442,"Francie")</f>
        <v>1</v>
      </c>
    </row>
    <row r="62" spans="1:2" ht="12.75">
      <c r="A62" s="10" t="s">
        <v>118</v>
      </c>
      <c r="B62" s="2">
        <f>COUNTIF('[1]List1'!$D$2:$D$442,"Nizozemsko")</f>
        <v>1</v>
      </c>
    </row>
    <row r="63" spans="1:2" ht="12.75">
      <c r="A63" s="10" t="s">
        <v>119</v>
      </c>
      <c r="B63" s="2">
        <f>COUNTIF('[1]List1'!$D$2:$D$442,"Indie")</f>
        <v>1</v>
      </c>
    </row>
    <row r="64" spans="1:2" ht="12.75">
      <c r="A64" s="10" t="s">
        <v>120</v>
      </c>
      <c r="B64" s="2">
        <f>COUNTIF('[1]List1'!$D$2:$D$442,"Slovensko")</f>
        <v>30</v>
      </c>
    </row>
    <row r="65" spans="1:2" ht="12.75">
      <c r="A65" s="20" t="s">
        <v>148</v>
      </c>
      <c r="B65" s="2">
        <f>COUNTIF('[1]List1'!$D$2:$D$442,"Rakousko")</f>
        <v>1</v>
      </c>
    </row>
    <row r="66" spans="1:2" ht="12.75">
      <c r="A66" s="10" t="s">
        <v>121</v>
      </c>
      <c r="B66" s="2">
        <f>COUNTIF('[1]List1'!$D$2:$D$442,"USA")</f>
        <v>5</v>
      </c>
    </row>
    <row r="67" spans="1:2" ht="12.75">
      <c r="A67" s="10" t="s">
        <v>93</v>
      </c>
      <c r="B67" s="2">
        <f>COUNTIF('[1]List1'!$D$2:$D$442,"Polsko")</f>
        <v>6</v>
      </c>
    </row>
    <row r="68" spans="1:2" ht="12.75">
      <c r="A68" s="10" t="s">
        <v>122</v>
      </c>
      <c r="B68" s="2">
        <f>COUNTIF('[1]List1'!$D$2:$D$442,"Nový Zéland")</f>
        <v>1</v>
      </c>
    </row>
    <row r="69" spans="1:2" ht="12.75">
      <c r="A69" s="10" t="s">
        <v>98</v>
      </c>
      <c r="B69" s="2">
        <f>COUNTIF('[1]List1'!$D$2:$D$442,"Japonsko")</f>
        <v>1</v>
      </c>
    </row>
    <row r="70" spans="1:2" ht="12.75">
      <c r="A70" s="10" t="s">
        <v>97</v>
      </c>
      <c r="B70" s="2">
        <f>COUNTIF('[1]List1'!$D$2:$D$442,"Čína")</f>
        <v>1</v>
      </c>
    </row>
    <row r="71" spans="1:2" ht="12.75">
      <c r="A71" s="10" t="s">
        <v>130</v>
      </c>
      <c r="B71" s="2">
        <f>COUNTIF('[1]List1'!$D$2:$D$442,"Itálie")</f>
        <v>10</v>
      </c>
    </row>
    <row r="72" spans="1:2" ht="12.75">
      <c r="A72" s="10" t="s">
        <v>131</v>
      </c>
      <c r="B72" s="2">
        <f>COUNTIF('[1]List1'!$D$2:$D$442,"Bělorusko")</f>
        <v>1</v>
      </c>
    </row>
    <row r="73" spans="1:2" ht="12.75">
      <c r="A73" s="10" t="s">
        <v>123</v>
      </c>
      <c r="B73" s="2">
        <f>COUNTIF('[1]List1'!$D$2:$D$442,"Bulharsko")</f>
        <v>2</v>
      </c>
    </row>
    <row r="74" spans="1:2" ht="12.75">
      <c r="A74" s="10" t="s">
        <v>100</v>
      </c>
      <c r="B74" s="2">
        <f>COUNTIF('[1]List1'!$D$2:$D$442,"Dánsko")</f>
        <v>2</v>
      </c>
    </row>
    <row r="75" spans="1:2" ht="12.75">
      <c r="A75" s="10" t="s">
        <v>132</v>
      </c>
      <c r="B75" s="2">
        <f>COUNTIF('[1]List1'!$D$2:$D$442,"Švédsko")</f>
        <v>5</v>
      </c>
    </row>
    <row r="76" spans="1:2" ht="12.75">
      <c r="A76" s="10" t="s">
        <v>133</v>
      </c>
      <c r="B76" s="2">
        <f>COUNTIF('[1]List1'!$D$2:$D$442,"Litva")</f>
        <v>5</v>
      </c>
    </row>
    <row r="77" spans="1:2" ht="12.75">
      <c r="A77" s="10" t="s">
        <v>99</v>
      </c>
      <c r="B77" s="2">
        <f>COUNTIF('[1]List1'!$D$2:$D$442,"Maďarsko")</f>
        <v>5</v>
      </c>
    </row>
    <row r="78" spans="1:2" ht="12.75">
      <c r="A78" s="10" t="s">
        <v>103</v>
      </c>
      <c r="B78" s="2">
        <f>SUM(B47:B77)</f>
        <v>140</v>
      </c>
    </row>
    <row r="79" spans="1:2" ht="12.75">
      <c r="A79" s="13"/>
      <c r="B79" s="3"/>
    </row>
    <row r="80" spans="1:2" ht="12.75">
      <c r="A80" s="1" t="s">
        <v>74</v>
      </c>
      <c r="B80" s="14"/>
    </row>
    <row r="81" spans="1:2" ht="12.75">
      <c r="A81" s="2" t="s">
        <v>4</v>
      </c>
      <c r="B81" s="2">
        <f>COUNTIF('[1]List1'!$E$1:$E$442,"1 den")</f>
        <v>151</v>
      </c>
    </row>
    <row r="82" spans="1:2" ht="12.75">
      <c r="A82" s="2" t="s">
        <v>5</v>
      </c>
      <c r="B82" s="2">
        <f>COUNTIF('[1]List1'!$E$1:$E$442,"2 dny")</f>
        <v>107</v>
      </c>
    </row>
    <row r="83" spans="1:2" ht="12.75">
      <c r="A83" s="2" t="s">
        <v>6</v>
      </c>
      <c r="B83" s="2">
        <f>COUNTIF('[1]List1'!$E$1:$E$442,"Více dnů")</f>
        <v>174</v>
      </c>
    </row>
    <row r="84" spans="1:2" ht="12.75">
      <c r="A84" s="2" t="s">
        <v>3</v>
      </c>
      <c r="B84" s="2">
        <f>SUM(B81:B83)</f>
        <v>432</v>
      </c>
    </row>
    <row r="85" spans="1:2" ht="12.75">
      <c r="A85" s="3"/>
      <c r="B85" s="3"/>
    </row>
    <row r="101" spans="1:3" ht="12.75">
      <c r="A101" s="15" t="s">
        <v>75</v>
      </c>
      <c r="B101" s="3"/>
      <c r="C101" s="3"/>
    </row>
    <row r="102" spans="1:3" ht="12.75">
      <c r="A102" s="16" t="s">
        <v>7</v>
      </c>
      <c r="B102" s="2">
        <f>COUNTIF('[1]List1'!$G$2:$G$442,"Vlakem")</f>
        <v>179</v>
      </c>
      <c r="C102" s="3"/>
    </row>
    <row r="103" spans="1:3" ht="12.75">
      <c r="A103" s="19" t="s">
        <v>146</v>
      </c>
      <c r="B103" s="2">
        <f>COUNTIF('[1]List1'!$G$2:$G$442,"Zájezdovým autobusem")</f>
        <v>38</v>
      </c>
      <c r="C103" s="3"/>
    </row>
    <row r="104" spans="1:3" ht="12.75">
      <c r="A104" s="7" t="s">
        <v>134</v>
      </c>
      <c r="B104" s="2">
        <f>COUNTIF('[1]List1'!$G$2:$G$442,"Autobusem")</f>
        <v>34</v>
      </c>
      <c r="C104" s="3"/>
    </row>
    <row r="105" spans="1:3" ht="12.75">
      <c r="A105" s="16" t="s">
        <v>8</v>
      </c>
      <c r="B105" s="2">
        <f>COUNTIF('[1]List1'!$G$2:$G$442,"Autem")</f>
        <v>142</v>
      </c>
      <c r="C105" s="3"/>
    </row>
    <row r="106" spans="1:3" ht="12.75">
      <c r="A106" s="16" t="s">
        <v>18</v>
      </c>
      <c r="B106" s="2">
        <f>COUNTIF('[1]List1'!$G$2:$G$442,"Na kole")</f>
        <v>21</v>
      </c>
      <c r="C106" s="3"/>
    </row>
    <row r="107" spans="1:3" ht="12.75">
      <c r="A107" s="16" t="s">
        <v>9</v>
      </c>
      <c r="B107" s="2">
        <f>COUNTIF('[1]List1'!$G$2:$G$442,"Jinak")</f>
        <v>18</v>
      </c>
      <c r="C107" s="3"/>
    </row>
    <row r="108" spans="1:3" ht="12.75">
      <c r="A108" s="2" t="s">
        <v>3</v>
      </c>
      <c r="B108" s="2">
        <f>SUM(B102:B107)</f>
        <v>432</v>
      </c>
      <c r="C108" s="3"/>
    </row>
    <row r="124" spans="1:3" ht="12.75">
      <c r="A124" s="1" t="s">
        <v>76</v>
      </c>
      <c r="B124" s="11"/>
      <c r="C124" s="2"/>
    </row>
    <row r="125" spans="1:3" ht="12.75">
      <c r="A125" s="2" t="s">
        <v>10</v>
      </c>
      <c r="B125" s="2"/>
      <c r="C125" s="2">
        <f>COUNTIF('[1]List1'!$I$1:$I$442,"Doporučení přátel, blízkých")</f>
        <v>110</v>
      </c>
    </row>
    <row r="126" spans="1:3" ht="12.75">
      <c r="A126" s="7" t="s">
        <v>11</v>
      </c>
      <c r="B126" s="2"/>
      <c r="C126" s="2">
        <f>COUNTIF('[1]List1'!$I$1:$I$442,"Doporoučení na internetových diskuzích")</f>
        <v>19</v>
      </c>
    </row>
    <row r="127" spans="1:3" ht="12.75">
      <c r="A127" s="7" t="s">
        <v>12</v>
      </c>
      <c r="B127" s="2"/>
      <c r="C127" s="2">
        <f>COUNTIF('[1]List1'!$I$1:$I$442,"Mediální reklama")</f>
        <v>43</v>
      </c>
    </row>
    <row r="128" spans="1:3" ht="12.75">
      <c r="A128" s="2" t="s">
        <v>13</v>
      </c>
      <c r="B128" s="2"/>
      <c r="C128" s="2">
        <f>COUNTIF('[1]List1'!$I$1:$I$442,"Propagační materiály")</f>
        <v>9</v>
      </c>
    </row>
    <row r="129" spans="1:3" ht="12.75">
      <c r="A129" s="7" t="s">
        <v>14</v>
      </c>
      <c r="B129" s="2"/>
      <c r="C129" s="2">
        <f>COUNTIF('[1]List1'!$I$1:$I$442,"Nabídka katalogu CK")</f>
        <v>35</v>
      </c>
    </row>
    <row r="130" spans="1:3" ht="12.75">
      <c r="A130" s="7" t="s">
        <v>15</v>
      </c>
      <c r="B130" s="2"/>
      <c r="C130" s="2">
        <f>COUNTIF('[1]List1'!$I$1:$I$442,"Služební cesta")</f>
        <v>47</v>
      </c>
    </row>
    <row r="131" spans="1:3" ht="12.75">
      <c r="A131" s="7" t="s">
        <v>16</v>
      </c>
      <c r="B131" s="2"/>
      <c r="C131" s="2">
        <f>COUNTIF('[1]List1'!$I$1:$I$442,"Dobrá předchozí zkušenost")</f>
        <v>74</v>
      </c>
    </row>
    <row r="132" spans="1:3" ht="12.75">
      <c r="A132" s="7" t="s">
        <v>17</v>
      </c>
      <c r="B132" s="2"/>
      <c r="C132" s="2">
        <f>COUNTIF('[1]List1'!$I$1:$I$442,"Jiné")</f>
        <v>95</v>
      </c>
    </row>
    <row r="133" spans="1:3" ht="12.75">
      <c r="A133" s="2" t="s">
        <v>3</v>
      </c>
      <c r="B133" s="2"/>
      <c r="C133" s="2">
        <f>SUM(C125:C132)</f>
        <v>432</v>
      </c>
    </row>
    <row r="147" ht="12.75">
      <c r="A147" s="12"/>
    </row>
    <row r="148" spans="1:2" ht="12.75">
      <c r="A148" s="1" t="s">
        <v>135</v>
      </c>
      <c r="B148" s="3"/>
    </row>
    <row r="149" spans="1:2" ht="12.75">
      <c r="A149" s="7" t="s">
        <v>104</v>
      </c>
      <c r="B149" s="2">
        <f>COUNTIF('[1]List1'!$K$1:$K$442,"S partnerem")</f>
        <v>74</v>
      </c>
    </row>
    <row r="150" spans="1:2" ht="12.75">
      <c r="A150" s="7" t="s">
        <v>105</v>
      </c>
      <c r="B150" s="2">
        <f>COUNTIF('[1]List1'!$K$1:$K$442,"S rodinou")</f>
        <v>74</v>
      </c>
    </row>
    <row r="151" spans="1:2" ht="12.75">
      <c r="A151" s="7" t="s">
        <v>106</v>
      </c>
      <c r="B151" s="2">
        <f>COUNTIF('[1]List1'!$K$1:$K$442,"S přáteli")</f>
        <v>184</v>
      </c>
    </row>
    <row r="152" spans="1:2" ht="12.75">
      <c r="A152" s="7" t="s">
        <v>107</v>
      </c>
      <c r="B152" s="2">
        <f>COUNTIF('[1]List1'!$K$1:$K$442,"S kolegy")</f>
        <v>51</v>
      </c>
    </row>
    <row r="153" spans="1:2" ht="12.75">
      <c r="A153" s="7" t="s">
        <v>108</v>
      </c>
      <c r="B153" s="2">
        <f>COUNTIF('[1]List1'!$K$1:$K$442,"Sama")</f>
        <v>49</v>
      </c>
    </row>
    <row r="154" spans="1:2" ht="12.75">
      <c r="A154" s="7" t="s">
        <v>3</v>
      </c>
      <c r="B154" s="2">
        <f>SUM(B149:B153)</f>
        <v>432</v>
      </c>
    </row>
    <row r="155" spans="1:2" ht="12.75">
      <c r="A155" s="3"/>
      <c r="B155" s="3"/>
    </row>
    <row r="156" spans="1:2" ht="12.75">
      <c r="A156" s="3"/>
      <c r="B156" s="3"/>
    </row>
    <row r="157" spans="1:2" ht="12.75">
      <c r="A157" s="3"/>
      <c r="B157" s="3"/>
    </row>
    <row r="158" spans="1:2" ht="12.75">
      <c r="A158" s="3"/>
      <c r="B158" s="3"/>
    </row>
    <row r="159" spans="1:2" ht="12.75">
      <c r="A159" s="3"/>
      <c r="B159" s="3"/>
    </row>
    <row r="160" spans="1:2" ht="12.75">
      <c r="A160" s="3"/>
      <c r="B160" s="3"/>
    </row>
    <row r="166" spans="1:2" ht="12.75">
      <c r="A166" s="1" t="s">
        <v>136</v>
      </c>
      <c r="B166" s="3"/>
    </row>
    <row r="167" spans="1:2" ht="12.75">
      <c r="A167" s="2" t="s">
        <v>19</v>
      </c>
      <c r="B167" s="2">
        <f>COUNTIF('[1]List1'!$L$1:$L$442,"Poznání")</f>
        <v>147</v>
      </c>
    </row>
    <row r="168" spans="1:2" ht="12.75">
      <c r="A168" s="7" t="s">
        <v>20</v>
      </c>
      <c r="B168" s="2">
        <f>COUNTIF('[1]List1'!$L$1:$L$442,"Návštěva kulturní akce")</f>
        <v>27</v>
      </c>
    </row>
    <row r="169" spans="1:2" ht="12.75">
      <c r="A169" s="7" t="s">
        <v>21</v>
      </c>
      <c r="B169" s="2">
        <f>COUNTIF('[1]List1'!$L$1:$L$442,"Návštěva výstavy")</f>
        <v>10</v>
      </c>
    </row>
    <row r="170" spans="1:2" ht="12.75">
      <c r="A170" s="7" t="s">
        <v>22</v>
      </c>
      <c r="B170" s="2">
        <f>COUNTIF('[1]List1'!$L$1:$L$442,"Návštěva sportovní akce")</f>
        <v>88</v>
      </c>
    </row>
    <row r="171" spans="1:2" ht="12.75">
      <c r="A171" s="7" t="s">
        <v>23</v>
      </c>
      <c r="B171" s="2">
        <f>COUNTIF('[1]List1'!$L$1:$L$442,"Relaxace")</f>
        <v>54</v>
      </c>
    </row>
    <row r="172" spans="1:2" ht="12.75">
      <c r="A172" s="7" t="s">
        <v>15</v>
      </c>
      <c r="B172" s="2">
        <f>COUNTIF('[1]List1'!$L$1:$L$442,"Služební cesta")</f>
        <v>49</v>
      </c>
    </row>
    <row r="173" spans="1:2" ht="12.75">
      <c r="A173" s="7" t="s">
        <v>24</v>
      </c>
      <c r="B173" s="2">
        <f>COUNTIF('[1]List1'!$L$1:$L$442,"Nákupy")</f>
        <v>17</v>
      </c>
    </row>
    <row r="174" spans="1:2" ht="12.75">
      <c r="A174" s="7" t="s">
        <v>25</v>
      </c>
      <c r="B174" s="2">
        <f>COUNTIF('[1]List1'!$L$1:$L$442,"Návštěva přátel, příbuzných")</f>
        <v>40</v>
      </c>
    </row>
    <row r="175" spans="1:2" ht="12.75">
      <c r="A175" s="7" t="s">
        <v>17</v>
      </c>
      <c r="B175" s="2">
        <f>COUNTIF('[1]List1'!$L$1:$L$442,"Jiné")</f>
        <v>0</v>
      </c>
    </row>
    <row r="176" spans="1:2" ht="12.75">
      <c r="A176" s="2" t="s">
        <v>3</v>
      </c>
      <c r="B176" s="2">
        <f>SUM(B167:B175)</f>
        <v>432</v>
      </c>
    </row>
    <row r="177" spans="1:2" ht="12.75">
      <c r="A177" s="15"/>
      <c r="B177" s="3"/>
    </row>
    <row r="178" spans="1:2" ht="12.75">
      <c r="A178" s="3"/>
      <c r="B178" s="3"/>
    </row>
    <row r="179" spans="1:2" ht="12.75">
      <c r="A179" s="3"/>
      <c r="B179" s="3"/>
    </row>
    <row r="180" spans="1:2" ht="12.75">
      <c r="A180" s="3"/>
      <c r="B180" s="3"/>
    </row>
    <row r="181" spans="1:2" ht="12.75">
      <c r="A181" s="3"/>
      <c r="B181" s="3"/>
    </row>
    <row r="182" spans="1:2" ht="12.75">
      <c r="A182" s="3"/>
      <c r="B182" s="3"/>
    </row>
    <row r="183" spans="1:2" ht="12.75">
      <c r="A183" s="3"/>
      <c r="B183" s="3"/>
    </row>
    <row r="184" spans="1:2" ht="12.75">
      <c r="A184" s="3"/>
      <c r="B184" s="3"/>
    </row>
    <row r="185" spans="1:2" ht="12.75">
      <c r="A185" s="3"/>
      <c r="B185" s="3"/>
    </row>
    <row r="186" spans="1:2" ht="12.75">
      <c r="A186" s="3"/>
      <c r="B186" s="3"/>
    </row>
    <row r="187" spans="1:2" ht="12.75">
      <c r="A187" s="3"/>
      <c r="B187" s="3"/>
    </row>
    <row r="198" spans="1:2" ht="12.75">
      <c r="A198" s="1" t="s">
        <v>137</v>
      </c>
      <c r="B198" s="3"/>
    </row>
    <row r="199" spans="1:2" ht="12.75">
      <c r="A199" s="2" t="s">
        <v>26</v>
      </c>
      <c r="B199" s="2">
        <f>COUNTIF('[1]List1'!$M$1:$M$442,"Poprvé")</f>
        <v>234</v>
      </c>
    </row>
    <row r="200" spans="1:2" ht="12.75">
      <c r="A200" s="2" t="s">
        <v>27</v>
      </c>
      <c r="B200" s="2">
        <f>COUNTIF('[1]List1'!$M$1:$M$442,"Podruhé")</f>
        <v>69</v>
      </c>
    </row>
    <row r="201" spans="1:2" ht="12.75">
      <c r="A201" s="2" t="s">
        <v>28</v>
      </c>
      <c r="B201" s="2">
        <f>COUNTIF('[1]List1'!$M$1:$M$442,"Potřetí")</f>
        <v>39</v>
      </c>
    </row>
    <row r="202" spans="1:2" ht="12.75">
      <c r="A202" s="7" t="s">
        <v>102</v>
      </c>
      <c r="B202" s="2">
        <f>COUNTIF('[1]List1'!$M$1:$M$442,"Jsem tu po několikáté")</f>
        <v>90</v>
      </c>
    </row>
    <row r="203" spans="1:2" ht="12.75">
      <c r="A203" s="2" t="s">
        <v>3</v>
      </c>
      <c r="B203" s="2">
        <f>SUM(B199:B202)</f>
        <v>432</v>
      </c>
    </row>
    <row r="227" spans="1:2" ht="12.75">
      <c r="A227" s="1" t="s">
        <v>138</v>
      </c>
      <c r="B227" s="3"/>
    </row>
    <row r="228" spans="1:2" ht="12.75">
      <c r="A228" s="2" t="s">
        <v>29</v>
      </c>
      <c r="B228" s="2">
        <f>COUNTIF('[1]List1'!$O$1:$O$442,"ANO")</f>
        <v>347</v>
      </c>
    </row>
    <row r="229" spans="1:2" ht="12.75">
      <c r="A229" s="2" t="s">
        <v>30</v>
      </c>
      <c r="B229" s="2">
        <f>COUNTIF('[1]List1'!$P$1:$P$442,"ANO")</f>
        <v>352</v>
      </c>
    </row>
    <row r="230" spans="1:2" ht="12.75">
      <c r="A230" s="2" t="s">
        <v>31</v>
      </c>
      <c r="B230" s="2">
        <f>COUNTIF('[1]List1'!$Q$1:$Q$442,"ANO")</f>
        <v>94</v>
      </c>
    </row>
    <row r="231" spans="1:2" ht="12.75">
      <c r="A231" s="2" t="s">
        <v>32</v>
      </c>
      <c r="B231" s="2">
        <f>COUNTIF('[1]List1'!$R$1:$R$442,"ANO")</f>
        <v>61</v>
      </c>
    </row>
    <row r="232" spans="1:2" ht="12.75">
      <c r="A232" s="2" t="s">
        <v>33</v>
      </c>
      <c r="B232" s="2">
        <f>COUNTIF('[1]List1'!$S$1:$S$442,"ANO")</f>
        <v>64</v>
      </c>
    </row>
    <row r="233" spans="1:2" ht="12.75">
      <c r="A233" s="2" t="s">
        <v>34</v>
      </c>
      <c r="B233" s="2">
        <f>COUNTIF('[1]List1'!$T$1:$T$442,"ANO")</f>
        <v>54</v>
      </c>
    </row>
    <row r="234" spans="1:2" ht="12.75">
      <c r="A234" s="2" t="s">
        <v>35</v>
      </c>
      <c r="B234" s="2">
        <f>COUNTIF('[1]List1'!$U$1:$U$442,"ANO")</f>
        <v>225</v>
      </c>
    </row>
    <row r="235" spans="1:2" ht="12.75">
      <c r="A235" s="2" t="s">
        <v>36</v>
      </c>
      <c r="B235" s="2">
        <f>COUNTIF('[1]List1'!$V$1:$V$442,"ANO")</f>
        <v>103</v>
      </c>
    </row>
    <row r="236" spans="1:2" ht="12.75">
      <c r="A236" s="2" t="s">
        <v>37</v>
      </c>
      <c r="B236" s="2">
        <f>COUNTIF('[1]List1'!$W$1:$W$442,"ANO")</f>
        <v>36</v>
      </c>
    </row>
    <row r="237" spans="1:2" ht="12.75">
      <c r="A237" s="2" t="s">
        <v>38</v>
      </c>
      <c r="B237" s="2">
        <f>COUNTIF('[1]List1'!$X$1:$X$442,"ANO")</f>
        <v>101</v>
      </c>
    </row>
    <row r="238" spans="1:2" ht="12.75">
      <c r="A238" s="17"/>
      <c r="B238" s="18"/>
    </row>
    <row r="265" spans="1:2" ht="12.75">
      <c r="A265" s="1" t="s">
        <v>139</v>
      </c>
      <c r="B265" s="2"/>
    </row>
    <row r="266" spans="1:2" ht="12.75">
      <c r="A266" s="2" t="s">
        <v>39</v>
      </c>
      <c r="B266" s="2">
        <f>COUNTIF('[1]List1'!$Z$1:$Z$442,"Ano")</f>
        <v>264</v>
      </c>
    </row>
    <row r="267" spans="1:2" ht="12.75">
      <c r="A267" s="2" t="s">
        <v>40</v>
      </c>
      <c r="B267" s="2">
        <f>COUNTIF('[1]List1'!$Z$1:$Z$442,"Ne")</f>
        <v>21</v>
      </c>
    </row>
    <row r="268" spans="1:2" ht="12.75">
      <c r="A268" s="2" t="s">
        <v>41</v>
      </c>
      <c r="B268" s="2">
        <f>COUNTIF('[1]List1'!$Z$1:$Z$442,"Spíše ne")</f>
        <v>13</v>
      </c>
    </row>
    <row r="269" spans="1:2" ht="12.75">
      <c r="A269" s="2" t="s">
        <v>42</v>
      </c>
      <c r="B269" s="2">
        <f>COUNTIF('[1]List1'!$Z$1:$Z$442,"Nevím")</f>
        <v>134</v>
      </c>
    </row>
    <row r="270" spans="1:2" ht="12.75">
      <c r="A270" s="2" t="s">
        <v>3</v>
      </c>
      <c r="B270" s="2">
        <f>SUM(B266:B269)</f>
        <v>432</v>
      </c>
    </row>
    <row r="292" spans="1:2" ht="12.75">
      <c r="A292" s="1" t="s">
        <v>140</v>
      </c>
      <c r="B292" s="2"/>
    </row>
    <row r="293" spans="1:2" ht="12.75">
      <c r="A293" s="2" t="s">
        <v>43</v>
      </c>
      <c r="B293" s="2">
        <f>COUNTIF('[1]List1'!$AA$1:$AA$442,"Velmi spokojen/a")</f>
        <v>234</v>
      </c>
    </row>
    <row r="294" spans="1:2" ht="12.75">
      <c r="A294" s="2" t="s">
        <v>44</v>
      </c>
      <c r="B294" s="2">
        <f>COUNTIF('[1]List1'!$AA$1:$AA$442,"Spíše spokojen/a")</f>
        <v>177</v>
      </c>
    </row>
    <row r="295" spans="1:2" ht="12.75">
      <c r="A295" s="2" t="s">
        <v>45</v>
      </c>
      <c r="B295" s="2">
        <f>COUNTIF('[1]List1'!$AA$1:$AA$442,"Spíše nespokojen/a")</f>
        <v>17</v>
      </c>
    </row>
    <row r="296" spans="1:2" ht="12.75">
      <c r="A296" s="2" t="s">
        <v>46</v>
      </c>
      <c r="B296" s="2">
        <f>COUNTIF('[1]List1'!$AA$1:$AA$442,"Nespokojen/a")</f>
        <v>4</v>
      </c>
    </row>
    <row r="297" spans="1:2" ht="12.75">
      <c r="A297" s="2" t="s">
        <v>3</v>
      </c>
      <c r="B297" s="2">
        <f>SUM(B293:B296)</f>
        <v>432</v>
      </c>
    </row>
    <row r="320" spans="1:8" ht="12.75">
      <c r="A320" s="15" t="s">
        <v>141</v>
      </c>
      <c r="B320" s="3"/>
      <c r="C320" s="3"/>
      <c r="D320" s="3"/>
      <c r="E320" s="3"/>
      <c r="F320" s="3"/>
      <c r="G320" s="3"/>
      <c r="H320" s="9"/>
    </row>
    <row r="321" spans="1:8" ht="12.75">
      <c r="A321" s="2"/>
      <c r="B321" s="2">
        <v>0</v>
      </c>
      <c r="C321" s="2">
        <v>1</v>
      </c>
      <c r="D321" s="2">
        <v>2</v>
      </c>
      <c r="E321" s="2">
        <v>3</v>
      </c>
      <c r="F321" s="2">
        <v>4</v>
      </c>
      <c r="G321" s="2">
        <v>5</v>
      </c>
      <c r="H321" s="7" t="s">
        <v>103</v>
      </c>
    </row>
    <row r="322" spans="1:8" ht="12.75">
      <c r="A322" s="2" t="s">
        <v>47</v>
      </c>
      <c r="B322" s="2">
        <f>COUNTIF('[1]List1'!$AB$1:$AB$442,0)</f>
        <v>132</v>
      </c>
      <c r="C322" s="2">
        <f>COUNTIF('[1]List1'!$AB$1:$AB$442,1)</f>
        <v>209</v>
      </c>
      <c r="D322" s="2">
        <f>COUNTIF('[1]List1'!$AB$1:$AB$442,2)</f>
        <v>38</v>
      </c>
      <c r="E322" s="2">
        <f>COUNTIF('[1]List1'!$AB$1:$AB$442,3)</f>
        <v>23</v>
      </c>
      <c r="F322" s="2">
        <f>COUNTIF('[1]List1'!$AB$1:$AB$442,4)</f>
        <v>17</v>
      </c>
      <c r="G322" s="2">
        <f>COUNTIF('[1]List1'!$AB$1:$AB$442,5)</f>
        <v>13</v>
      </c>
      <c r="H322" s="2">
        <f aca="true" t="shared" si="0" ref="H322:H331">SUM(B322:G322)</f>
        <v>432</v>
      </c>
    </row>
    <row r="323" spans="1:8" ht="12.75">
      <c r="A323" s="2" t="s">
        <v>48</v>
      </c>
      <c r="B323" s="2">
        <f>COUNTIF('[1]List1'!$AC$1:$AC$442,0)</f>
        <v>184</v>
      </c>
      <c r="C323" s="2">
        <f>COUNTIF('[1]List1'!$AC$1:$AC$442,1)</f>
        <v>66</v>
      </c>
      <c r="D323" s="2">
        <f>COUNTIF('[1]List1'!$AC$1:$AC$442,2)</f>
        <v>66</v>
      </c>
      <c r="E323" s="2">
        <f>COUNTIF('[1]List1'!$AC$1:$AC$442,3)</f>
        <v>65</v>
      </c>
      <c r="F323" s="2">
        <f>COUNTIF('[1]List1'!$AC$1:$AC$442,4)</f>
        <v>35</v>
      </c>
      <c r="G323" s="2">
        <f>COUNTIF('[1]List1'!$AC$1:$AC$442,5)</f>
        <v>16</v>
      </c>
      <c r="H323" s="2">
        <f t="shared" si="0"/>
        <v>432</v>
      </c>
    </row>
    <row r="324" spans="1:8" ht="12.75">
      <c r="A324" s="2" t="s">
        <v>49</v>
      </c>
      <c r="B324" s="2">
        <f>COUNTIF('[1]List1'!$AD$1:$AD$442,0)</f>
        <v>211</v>
      </c>
      <c r="C324" s="2">
        <f>COUNTIF('[1]List1'!$AD$1:$AD$442,1)</f>
        <v>48</v>
      </c>
      <c r="D324" s="2">
        <f>COUNTIF('[1]List1'!$AD$1:$AD$442,2)</f>
        <v>74</v>
      </c>
      <c r="E324" s="2">
        <f>COUNTIF('[1]List1'!$AD$1:$AD$442,3)</f>
        <v>56</v>
      </c>
      <c r="F324" s="2">
        <f>COUNTIF('[1]List1'!$AD$1:$AD$442,4)</f>
        <v>25</v>
      </c>
      <c r="G324" s="2">
        <f>COUNTIF('[1]List1'!$AD$1:$AD$442,5)</f>
        <v>18</v>
      </c>
      <c r="H324" s="2">
        <f t="shared" si="0"/>
        <v>432</v>
      </c>
    </row>
    <row r="325" spans="1:8" ht="12.75">
      <c r="A325" s="2" t="s">
        <v>50</v>
      </c>
      <c r="B325" s="2">
        <f>COUNTIF('[1]List1'!$AE$1:$AE$442,0)</f>
        <v>102</v>
      </c>
      <c r="C325" s="2">
        <f>COUNTIF('[1]List1'!$AE$1:$AE$442,1)</f>
        <v>208</v>
      </c>
      <c r="D325" s="2">
        <f>COUNTIF('[1]List1'!$AE$1:$AE$442,2)</f>
        <v>50</v>
      </c>
      <c r="E325" s="2">
        <f>COUNTIF('[1]List1'!$AE$1:$AE$442,3)</f>
        <v>38</v>
      </c>
      <c r="F325" s="2">
        <f>COUNTIF('[1]List1'!$AE$1:$AE$442,4)</f>
        <v>17</v>
      </c>
      <c r="G325" s="2">
        <f>COUNTIF('[1]List1'!$AE$1:$AE$442,5)</f>
        <v>17</v>
      </c>
      <c r="H325" s="2">
        <f t="shared" si="0"/>
        <v>432</v>
      </c>
    </row>
    <row r="326" spans="1:8" ht="12.75">
      <c r="A326" s="2" t="s">
        <v>51</v>
      </c>
      <c r="B326" s="2">
        <f>COUNTIF('[1]List1'!$AF$1:$AF$442,0)</f>
        <v>204</v>
      </c>
      <c r="C326" s="2">
        <f>COUNTIF('[1]List1'!$AF$1:$AF$442,1)</f>
        <v>103</v>
      </c>
      <c r="D326" s="2">
        <f>COUNTIF('[1]List1'!$AF$1:$AF$442,2)</f>
        <v>62</v>
      </c>
      <c r="E326" s="2">
        <f>COUNTIF('[1]List1'!$AF$1:$AF$442,3)</f>
        <v>38</v>
      </c>
      <c r="F326" s="2">
        <f>COUNTIF('[1]List1'!$AF$1:$AF$442,4)</f>
        <v>11</v>
      </c>
      <c r="G326" s="2">
        <f>COUNTIF('[1]List1'!$AF$1:$AF$442,5)</f>
        <v>14</v>
      </c>
      <c r="H326" s="2">
        <f t="shared" si="0"/>
        <v>432</v>
      </c>
    </row>
    <row r="327" spans="1:8" ht="12.75">
      <c r="A327" s="2" t="s">
        <v>52</v>
      </c>
      <c r="B327" s="2">
        <f>COUNTIF('[1]List1'!$AG$1:$AG$442,0)</f>
        <v>194</v>
      </c>
      <c r="C327" s="2">
        <f>COUNTIF('[1]List1'!$AG$1:$AG$442,1)</f>
        <v>102</v>
      </c>
      <c r="D327" s="2">
        <f>COUNTIF('[1]List1'!$AG$1:$AG$442,2)</f>
        <v>72</v>
      </c>
      <c r="E327" s="2">
        <f>COUNTIF('[1]List1'!$AG$1:$AG$442,3)</f>
        <v>33</v>
      </c>
      <c r="F327" s="2">
        <f>COUNTIF('[1]List1'!$AG$1:$AG$442,4)</f>
        <v>13</v>
      </c>
      <c r="G327" s="2">
        <f>COUNTIF('[1]List1'!$AG$1:$AG$442,5)</f>
        <v>18</v>
      </c>
      <c r="H327" s="2">
        <f t="shared" si="0"/>
        <v>432</v>
      </c>
    </row>
    <row r="328" spans="1:8" ht="12.75">
      <c r="A328" s="2" t="s">
        <v>53</v>
      </c>
      <c r="B328" s="2">
        <f>COUNTIF('[1]List1'!$AH$1:$AH$442,0)</f>
        <v>71</v>
      </c>
      <c r="C328" s="2">
        <f>COUNTIF('[1]List1'!$AH$1:$AH$442,1)</f>
        <v>222</v>
      </c>
      <c r="D328" s="2">
        <f>COUNTIF('[1]List1'!$AH$1:$AH$442,2)</f>
        <v>82</v>
      </c>
      <c r="E328" s="2">
        <f>COUNTIF('[1]List1'!$AH$1:$AH$442,3)</f>
        <v>29</v>
      </c>
      <c r="F328" s="2">
        <f>COUNTIF('[1]List1'!$AH$1:$AH$442,4)</f>
        <v>14</v>
      </c>
      <c r="G328" s="2">
        <f>COUNTIF('[1]List1'!$AH$1:$AH$442,5)</f>
        <v>14</v>
      </c>
      <c r="H328" s="2">
        <f t="shared" si="0"/>
        <v>432</v>
      </c>
    </row>
    <row r="329" spans="1:8" ht="12.75">
      <c r="A329" s="2" t="s">
        <v>54</v>
      </c>
      <c r="B329" s="2">
        <f>COUNTIF('[1]List1'!$AI$1:$AI$442,0)</f>
        <v>190</v>
      </c>
      <c r="C329" s="2">
        <f>COUNTIF('[1]List1'!$AI$1:$AI$442,1)</f>
        <v>129</v>
      </c>
      <c r="D329" s="2">
        <f>COUNTIF('[1]List1'!$AI$1:$AI$442,2)</f>
        <v>54</v>
      </c>
      <c r="E329" s="2">
        <f>COUNTIF('[1]List1'!$AI$1:$AI$442,3)</f>
        <v>27</v>
      </c>
      <c r="F329" s="2">
        <f>COUNTIF('[1]List1'!$AI$1:$AI$442,4)</f>
        <v>11</v>
      </c>
      <c r="G329" s="2">
        <f>COUNTIF('[1]List1'!$AI$1:$AI$442,5)</f>
        <v>21</v>
      </c>
      <c r="H329" s="2">
        <f t="shared" si="0"/>
        <v>432</v>
      </c>
    </row>
    <row r="330" spans="1:8" ht="12.75">
      <c r="A330" s="2" t="s">
        <v>55</v>
      </c>
      <c r="B330" s="2">
        <f>COUNTIF('[1]List1'!$AJ$1:$AJ$442,0)</f>
        <v>118</v>
      </c>
      <c r="C330" s="2">
        <f>COUNTIF('[1]List1'!$AJ$1:$AJ$442,1)</f>
        <v>212</v>
      </c>
      <c r="D330" s="2">
        <f>COUNTIF('[1]List1'!$AJ$1:$AJ$442,2)</f>
        <v>47</v>
      </c>
      <c r="E330" s="2">
        <f>COUNTIF('[1]List1'!$AJ$1:$AJ$442,3)</f>
        <v>24</v>
      </c>
      <c r="F330" s="2">
        <f>COUNTIF('[1]List1'!$AJ$1:$AJ$442,4)</f>
        <v>13</v>
      </c>
      <c r="G330" s="2">
        <f>COUNTIF('[1]List1'!$AJ$1:$AJ$442,5)</f>
        <v>18</v>
      </c>
      <c r="H330" s="2">
        <f t="shared" si="0"/>
        <v>432</v>
      </c>
    </row>
    <row r="331" spans="1:8" ht="12.75">
      <c r="A331" s="2" t="s">
        <v>56</v>
      </c>
      <c r="B331" s="2">
        <f>COUNTIF('[1]List1'!$AK$1:$AK$442,0)</f>
        <v>289</v>
      </c>
      <c r="C331" s="2">
        <f>COUNTIF('[1]List1'!$AK$1:$AK$442,1)</f>
        <v>60</v>
      </c>
      <c r="D331" s="2">
        <f>COUNTIF('[1]List1'!$AK$1:$AK$442,2)</f>
        <v>35</v>
      </c>
      <c r="E331" s="2">
        <f>COUNTIF('[1]List1'!$AK$1:$AK$442,3)</f>
        <v>24</v>
      </c>
      <c r="F331" s="2">
        <f>COUNTIF('[1]List1'!$AK$1:$AK$442,4)</f>
        <v>9</v>
      </c>
      <c r="G331" s="2">
        <f>COUNTIF('[1]List1'!$AK$1:$AK$442,5)</f>
        <v>15</v>
      </c>
      <c r="H331" s="2">
        <f t="shared" si="0"/>
        <v>432</v>
      </c>
    </row>
    <row r="363" spans="1:2" ht="12.75">
      <c r="A363" s="1" t="s">
        <v>142</v>
      </c>
      <c r="B363" s="3"/>
    </row>
    <row r="364" spans="1:2" ht="12.75">
      <c r="A364" s="2" t="s">
        <v>57</v>
      </c>
      <c r="B364" s="2">
        <f>COUNTIF('[1]List1'!$AM$1:$AM$442,"Hotel")</f>
        <v>157</v>
      </c>
    </row>
    <row r="365" spans="1:2" ht="12.75">
      <c r="A365" s="2" t="s">
        <v>58</v>
      </c>
      <c r="B365" s="2">
        <f>COUNTIF('[1]List1'!$AM$1:$AM$442,"Penzion")</f>
        <v>58</v>
      </c>
    </row>
    <row r="366" spans="1:2" ht="12.75">
      <c r="A366" s="2" t="s">
        <v>59</v>
      </c>
      <c r="B366" s="2">
        <f>COUNTIF('[1]List1'!$AM$1:$AM$442,"U známých")</f>
        <v>66</v>
      </c>
    </row>
    <row r="367" spans="1:2" ht="12.75">
      <c r="A367" s="2" t="s">
        <v>60</v>
      </c>
      <c r="B367" s="2">
        <f>COUNTIF('[1]List1'!$AM$1:$AM$442,"V soukromí")</f>
        <v>9</v>
      </c>
    </row>
    <row r="368" spans="1:2" ht="12.75">
      <c r="A368" s="2" t="s">
        <v>61</v>
      </c>
      <c r="B368" s="2">
        <f>COUNTIF('[1]List1'!$AM$1:$AM$442,"Nejsem ubytován/a")</f>
        <v>136</v>
      </c>
    </row>
    <row r="369" spans="1:2" ht="12.75">
      <c r="A369" s="2" t="s">
        <v>17</v>
      </c>
      <c r="B369" s="2">
        <f>COUNTIF('[1]List1'!$AM$1:$AM$442,"Jiné")</f>
        <v>6</v>
      </c>
    </row>
    <row r="370" spans="1:2" ht="12.75">
      <c r="A370" s="2" t="s">
        <v>3</v>
      </c>
      <c r="B370" s="2">
        <f>SUM(B364:B369)</f>
        <v>432</v>
      </c>
    </row>
    <row r="395" spans="1:2" ht="12.75">
      <c r="A395" s="1" t="s">
        <v>143</v>
      </c>
      <c r="B395" s="3"/>
    </row>
    <row r="396" spans="1:2" ht="12.75">
      <c r="A396" s="2" t="s">
        <v>62</v>
      </c>
      <c r="B396" s="2">
        <f>COUNTIF('[1]List1'!$AP$1:$AP$442,"ŽENA")</f>
        <v>241</v>
      </c>
    </row>
    <row r="397" spans="1:2" ht="12.75">
      <c r="A397" s="2" t="s">
        <v>63</v>
      </c>
      <c r="B397" s="2">
        <f>COUNTIF('[1]List1'!$AP$1:$AP$442,"MUŽ")</f>
        <v>191</v>
      </c>
    </row>
    <row r="398" spans="1:2" ht="12.75">
      <c r="A398" s="2" t="s">
        <v>3</v>
      </c>
      <c r="B398" s="2">
        <f>SUM(B396:B397)</f>
        <v>432</v>
      </c>
    </row>
    <row r="419" spans="1:2" ht="12.75">
      <c r="A419" s="1" t="s">
        <v>144</v>
      </c>
      <c r="B419" s="3"/>
    </row>
    <row r="420" spans="1:2" ht="12.75">
      <c r="A420" s="2" t="s">
        <v>64</v>
      </c>
      <c r="B420" s="2">
        <f>COUNTIF('[1]List1'!$AQ$1:$AQ$442,"ZŠ")</f>
        <v>34</v>
      </c>
    </row>
    <row r="421" spans="1:2" ht="12.75">
      <c r="A421" s="2" t="s">
        <v>65</v>
      </c>
      <c r="B421" s="2">
        <f>COUNTIF('[1]List1'!$AQ$1:$AQ$442,"VYUČEN/A")</f>
        <v>37</v>
      </c>
    </row>
    <row r="422" spans="1:2" ht="12.75">
      <c r="A422" s="2" t="s">
        <v>66</v>
      </c>
      <c r="B422" s="2">
        <f>COUNTIF('[1]List1'!$AQ$1:$AQ$442,"SŠ s maturitou")</f>
        <v>133</v>
      </c>
    </row>
    <row r="423" spans="1:2" ht="12.75">
      <c r="A423" s="2" t="s">
        <v>67</v>
      </c>
      <c r="B423" s="2">
        <f>COUNTIF('[1]List1'!$AQ$1:$AQ$442,"VOŠ + VŠ")</f>
        <v>228</v>
      </c>
    </row>
    <row r="424" spans="1:2" ht="12.75">
      <c r="A424" s="2" t="s">
        <v>3</v>
      </c>
      <c r="B424" s="2">
        <f>SUM(B420:B423)</f>
        <v>432</v>
      </c>
    </row>
    <row r="446" spans="1:2" ht="12.75">
      <c r="A446" s="1" t="s">
        <v>145</v>
      </c>
      <c r="B446" s="3"/>
    </row>
    <row r="447" spans="1:2" ht="12.75">
      <c r="A447" s="2" t="s">
        <v>68</v>
      </c>
      <c r="B447" s="2">
        <f>COUNTIF('[1]List1'!$AR$1:$AR$442,"do 25 let")</f>
        <v>92</v>
      </c>
    </row>
    <row r="448" spans="1:2" ht="12.75">
      <c r="A448" s="2" t="s">
        <v>69</v>
      </c>
      <c r="B448" s="2">
        <f>COUNTIF('[1]List1'!$AR$1:$AR$442,"26 - 34 let")</f>
        <v>96</v>
      </c>
    </row>
    <row r="449" spans="1:2" ht="12.75">
      <c r="A449" s="2" t="s">
        <v>70</v>
      </c>
      <c r="B449" s="2">
        <f>COUNTIF('[1]List1'!$AR$1:$AR$442,"35 - 49 let")</f>
        <v>147</v>
      </c>
    </row>
    <row r="450" spans="1:2" ht="12.75">
      <c r="A450" s="2" t="s">
        <v>71</v>
      </c>
      <c r="B450" s="2">
        <f>COUNTIF('[1]List1'!$AR$1:$AR$442,"50 - 65 let")</f>
        <v>58</v>
      </c>
    </row>
    <row r="451" spans="1:2" ht="12.75">
      <c r="A451" s="2" t="s">
        <v>72</v>
      </c>
      <c r="B451" s="2">
        <f>COUNTIF('[1]List1'!$AR$1:$AR$442,"65 let a více")</f>
        <v>39</v>
      </c>
    </row>
    <row r="452" spans="1:2" ht="12.75">
      <c r="A452" s="2" t="s">
        <v>3</v>
      </c>
      <c r="B452" s="2">
        <f>SUM(B447:B451)</f>
        <v>432</v>
      </c>
    </row>
    <row r="465" spans="1:2" ht="12.75">
      <c r="A465" s="1"/>
      <c r="B465" s="3"/>
    </row>
    <row r="466" spans="1:2" ht="12.75">
      <c r="A466" s="9"/>
      <c r="B466" s="3"/>
    </row>
    <row r="467" spans="1:2" ht="12.75">
      <c r="A467" s="9"/>
      <c r="B467" s="3"/>
    </row>
    <row r="468" spans="1:2" ht="12.75">
      <c r="A468" s="9"/>
      <c r="B468" s="3"/>
    </row>
    <row r="469" spans="1:2" ht="12.75">
      <c r="A469" s="9"/>
      <c r="B469" s="3"/>
    </row>
    <row r="470" spans="1:2" ht="12.75">
      <c r="A470" s="9"/>
      <c r="B470" s="3"/>
    </row>
    <row r="471" spans="1:2" ht="12.75">
      <c r="A471" s="3"/>
      <c r="B471" s="3"/>
    </row>
  </sheetData>
  <sheetProtection/>
  <printOptions/>
  <pageMargins left="0.57" right="0.24" top="0.82" bottom="1.21" header="0.79" footer="1.1"/>
  <pageSetup horizontalDpi="600" verticalDpi="600" orientation="portrait" paperSize="9" scale="74" r:id="rId2"/>
  <rowBreaks count="6" manualBreakCount="6">
    <brk id="86" max="12" man="1"/>
    <brk id="156" max="255" man="1"/>
    <brk id="232" max="255" man="1"/>
    <brk id="297" max="255" man="1"/>
    <brk id="368" max="255" man="1"/>
    <brk id="4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placr</dc:creator>
  <cp:keywords/>
  <dc:description/>
  <cp:lastModifiedBy>Oki</cp:lastModifiedBy>
  <cp:lastPrinted>2014-01-29T14:11:48Z</cp:lastPrinted>
  <dcterms:created xsi:type="dcterms:W3CDTF">2013-07-31T07:59:08Z</dcterms:created>
  <dcterms:modified xsi:type="dcterms:W3CDTF">2016-11-08T11:30:26Z</dcterms:modified>
  <cp:category/>
  <cp:version/>
  <cp:contentType/>
  <cp:contentStatus/>
</cp:coreProperties>
</file>