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480" yWindow="360" windowWidth="17490" windowHeight="8625" firstSheet="1" activeTab="6"/>
  </bookViews>
  <sheets>
    <sheet name="příjmy SMOl 2008-2014" sheetId="6" r:id="rId1"/>
    <sheet name="daně bez HČ 2008-2014" sheetId="7" r:id="rId2"/>
    <sheet name="HČ 2008-2014" sheetId="8" r:id="rId3"/>
    <sheet name="glob.dotace 2008-2014" sheetId="9" r:id="rId4"/>
    <sheet name="Provoz - odbory, mzdy a OVS" sheetId="14" r:id="rId5"/>
    <sheet name="Provoz - granty, p.o., ZŠ a MŠ." sheetId="15" r:id="rId6"/>
    <sheet name="investice SMOl 2008-2014" sheetId="16" r:id="rId7"/>
  </sheets>
  <definedNames>
    <definedName name="graf" localSheetId="5">#REF!</definedName>
    <definedName name="graf" localSheetId="4">#REF!</definedName>
    <definedName name="graf">#REF!</definedName>
    <definedName name="GrafSMOL" localSheetId="5">#REF!</definedName>
    <definedName name="GrafSMOL" localSheetId="4">#REF!</definedName>
    <definedName name="GrafSMOL">#REF!</definedName>
    <definedName name="_xlnm.Print_Area" localSheetId="1">'daně bez HČ 2008-2014'!$A$1:$H$40</definedName>
    <definedName name="_xlnm.Print_Area" localSheetId="3">'glob.dotace 2008-2014'!$A$1:$H$32</definedName>
    <definedName name="_xlnm.Print_Area" localSheetId="2">'HČ 2008-2014'!$A$1:$H$38</definedName>
    <definedName name="_xlnm.Print_Area" localSheetId="6">'investice SMOl 2008-2014'!$A$1:$H$34</definedName>
    <definedName name="_xlnm.Print_Area" localSheetId="5">'Provoz - granty, p.o., ZŠ a MŠ.'!$A$1:$H$63</definedName>
    <definedName name="_xlnm.Print_Area" localSheetId="4">'Provoz - odbory, mzdy a OVS'!$A$1:$H$63</definedName>
    <definedName name="_xlnm.Print_Area" localSheetId="0">'příjmy SMOl 2008-2014'!$A$1:$H$35</definedName>
    <definedName name="Odložené_zahájení" localSheetId="5">#REF!</definedName>
    <definedName name="Odložené_zahájení" localSheetId="4">#REF!</definedName>
    <definedName name="Odložené_zahájení">#REF!</definedName>
    <definedName name="Rozestavěné_stavby" localSheetId="5">#REF!</definedName>
    <definedName name="Rozestavěné_stavby" localSheetId="4">#REF!</definedName>
    <definedName name="Rozestavěné_stavby">#REF!</definedName>
    <definedName name="Soupis98" localSheetId="5">#REF!</definedName>
    <definedName name="Soupis98" localSheetId="4">#REF!</definedName>
    <definedName name="Soupis98">#REF!</definedName>
    <definedName name="Sumář99_Dotaz_plán99" localSheetId="5">#REF!</definedName>
    <definedName name="Sumář99_Dotaz_plán99" localSheetId="4">#REF!</definedName>
    <definedName name="Sumář99_Dotaz_plán99">#REF!</definedName>
    <definedName name="Sumář99_Dotaz98" localSheetId="5">#REF!</definedName>
    <definedName name="Sumář99_Dotaz98" localSheetId="4">#REF!</definedName>
    <definedName name="Sumář99_Dotaz98">#REF!</definedName>
    <definedName name="VyvojSMOL" localSheetId="5">#REF!</definedName>
    <definedName name="VyvojSMOL" localSheetId="4">#REF!</definedName>
    <definedName name="VyvojSMOL">#REF!</definedName>
    <definedName name="xxx" localSheetId="5">#REF!</definedName>
    <definedName name="xxx" localSheetId="4">#REF!</definedName>
    <definedName name="xxx">#REF!</definedName>
  </definedNames>
  <calcPr calcId="145621"/>
</workbook>
</file>

<file path=xl/sharedStrings.xml><?xml version="1.0" encoding="utf-8"?>
<sst xmlns="http://schemas.openxmlformats.org/spreadsheetml/2006/main" count="90" uniqueCount="38">
  <si>
    <t>příjmy / rok</t>
  </si>
  <si>
    <t xml:space="preserve">skutečnost </t>
  </si>
  <si>
    <t>Tř. 1 - daňové příjmy</t>
  </si>
  <si>
    <t>Tř. 2 - nedaňové příjmy</t>
  </si>
  <si>
    <t>Tř. 3 - kapitálové příjmy</t>
  </si>
  <si>
    <t>Tř. 4 - přijaté transfery</t>
  </si>
  <si>
    <t>CELKEM příjmy vč. hospod. činnosti</t>
  </si>
  <si>
    <t>daň / rok</t>
  </si>
  <si>
    <t>Daň z příjmů fyzických osob ze závislé činnosti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</si>
  <si>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</si>
  <si>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</si>
  <si>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</si>
  <si>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</si>
  <si>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Daň z nemovitostí</t>
  </si>
  <si>
    <t>CELKEM daně</t>
  </si>
  <si>
    <t>Zpracovala: Kotelenská, Kroutilová</t>
  </si>
  <si>
    <t>HČ / rok</t>
  </si>
  <si>
    <r>
      <t xml:space="preserve">Hospodářská činnost </t>
    </r>
    <r>
      <rPr>
        <sz val="12"/>
        <rFont val="Arial Narrow"/>
        <family val="2"/>
      </rPr>
      <t>(dan z příjmů právnických osob za obce + převody z vlastních fondů hospodářské činnosti)</t>
    </r>
  </si>
  <si>
    <t>CELKEM hospodářská činnost</t>
  </si>
  <si>
    <t>globální dotace / rok</t>
  </si>
  <si>
    <t>Neinv. příjaté transfery v rámci souhrnného dotačního vztahu (globální dotace)</t>
  </si>
  <si>
    <t>subjekt / rok</t>
  </si>
  <si>
    <t>Provozní náklady odborů</t>
  </si>
  <si>
    <t>Mzdové náklady celkem</t>
  </si>
  <si>
    <t>Objednávka veřejných služeb</t>
  </si>
  <si>
    <t>Příspěvkové organizace</t>
  </si>
  <si>
    <t>Příspěvkové organizace ZŠ a MŠ</t>
  </si>
  <si>
    <t>Příspěvky a granty celkem</t>
  </si>
  <si>
    <t>Provoz vlastních sportovních zařízení</t>
  </si>
  <si>
    <t>celkem vybrané skupiny provozních nákladů</t>
  </si>
  <si>
    <t>skutečnost</t>
  </si>
  <si>
    <t>kapitálové výdaje / rok</t>
  </si>
  <si>
    <t>Investice MMOl</t>
  </si>
  <si>
    <t>Investice SNO, a. s. z nájemného</t>
  </si>
  <si>
    <t>Investice MOVO, a. s. z nájemného</t>
  </si>
  <si>
    <t>Celkem kapitálové náklady</t>
  </si>
  <si>
    <t>Celkem vybrané skupiny provozních nákladů</t>
  </si>
  <si>
    <t>Tř. 4 - transfery z HČ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</si>
</sst>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2"/>
    </font>
    <font>
      <sz val="2.5"/>
      <color rgb="FF000000"/>
      <name val="Arial CE"/>
      <family val="2"/>
    </font>
    <font>
      <sz val="1.75"/>
      <color rgb="FF000000"/>
      <name val="Arial CE"/>
      <family val="2"/>
    </font>
    <font>
      <sz val="7.35"/>
      <color rgb="FF000000"/>
      <name val="Arial CE"/>
      <family val="2"/>
    </font>
    <font>
      <sz val="2"/>
      <color rgb="FF000000"/>
      <name val="Arial CE"/>
      <family val="2"/>
    </font>
    <font>
      <sz val="11.25"/>
      <color rgb="FF000000"/>
      <name val="Arial CE"/>
      <family val="2"/>
    </font>
    <font>
      <sz val="8.5"/>
      <color rgb="FF000000"/>
      <name val="Arial CE"/>
      <family val="2"/>
    </font>
    <font>
      <sz val="9.2"/>
      <color rgb="FF000000"/>
      <name val="Arial CE"/>
      <family val="2"/>
    </font>
    <font>
      <b/>
      <sz val="10"/>
      <color rgb="FF000000"/>
      <name val="Arial CE"/>
      <family val="2"/>
    </font>
    <font>
      <b/>
      <sz val="8.5"/>
      <color rgb="FF000000"/>
      <name val="Arial CE"/>
      <family val="2"/>
    </font>
    <font>
      <sz val="10.25"/>
      <color rgb="FF000000"/>
      <name val="Arial"/>
      <family val="2"/>
    </font>
    <font>
      <b/>
      <sz val="8.5"/>
      <color rgb="FF0000FF"/>
      <name val="Arial"/>
      <family val="2"/>
    </font>
    <font>
      <b/>
      <sz val="8.5"/>
      <color rgb="FFFF00FF"/>
      <name val="Arial"/>
      <family val="2"/>
    </font>
    <font>
      <b/>
      <sz val="8.5"/>
      <color rgb="FF008000"/>
      <name val="Arial"/>
      <family val="2"/>
    </font>
    <font>
      <b/>
      <sz val="8.5"/>
      <color rgb="FF800000"/>
      <name val="Arial"/>
      <family val="2"/>
    </font>
    <font>
      <sz val="8.5"/>
      <color rgb="FF000000"/>
      <name val="Arial"/>
      <family val="2"/>
    </font>
    <font>
      <sz val="8.6"/>
      <color rgb="FF000000"/>
      <name val="Arial"/>
      <family val="2"/>
    </font>
    <font>
      <b/>
      <sz val="10.25"/>
      <color rgb="FF0000FF"/>
      <name val="Arial"/>
      <family val="2"/>
    </font>
    <font>
      <sz val="11.75"/>
      <color rgb="FF000000"/>
      <name val="Arial CE"/>
      <family val="2"/>
    </font>
    <font>
      <b/>
      <sz val="10.5"/>
      <color rgb="FF000000"/>
      <name val="Arial CE"/>
      <family val="2"/>
    </font>
    <font>
      <b/>
      <sz val="9.75"/>
      <color rgb="FF000000"/>
      <name val="Arial CE"/>
      <family val="2"/>
    </font>
    <font>
      <b/>
      <sz val="11"/>
      <color rgb="FFFF0000"/>
      <name val="Calibri"/>
      <family val="2"/>
    </font>
    <font>
      <b/>
      <sz val="9"/>
      <color rgb="FF0000FF"/>
      <name val="Arial"/>
      <family val="2"/>
    </font>
    <font>
      <sz val="9"/>
      <color rgb="FF000000"/>
      <name val="Arial"/>
      <family val="2"/>
    </font>
    <font>
      <b/>
      <sz val="9"/>
      <color rgb="FFFF00FF"/>
      <name val="Arial"/>
      <family val="2"/>
    </font>
    <font>
      <b/>
      <sz val="9"/>
      <color rgb="FF800000"/>
      <name val="Arial"/>
      <family val="2"/>
    </font>
    <font>
      <b/>
      <sz val="9"/>
      <color rgb="FF008000"/>
      <name val="Arial"/>
      <family val="2"/>
    </font>
    <font>
      <b/>
      <sz val="9"/>
      <color rgb="FF660066"/>
      <name val="Arial"/>
      <family val="2"/>
    </font>
    <font>
      <sz val="8.45"/>
      <color rgb="FF000000"/>
      <name val="Arial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0" fontId="1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18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7">
    <xf numFmtId="0" fontId="0" fillId="0" borderId="0" xfId="0"/>
    <xf numFmtId="0" fontId="3" fillId="0" borderId="0" xfId="49">
      <alignment/>
      <protection/>
    </xf>
    <xf numFmtId="0" fontId="4" fillId="17" borderId="10" xfId="49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center" vertical="center" wrapText="1"/>
      <protection/>
    </xf>
    <xf numFmtId="0" fontId="4" fillId="17" borderId="13" xfId="49" applyFont="1" applyFill="1" applyBorder="1" applyAlignment="1">
      <alignment horizontal="center" vertical="center" wrapText="1"/>
      <protection/>
    </xf>
    <xf numFmtId="3" fontId="4" fillId="17" borderId="10" xfId="49" applyNumberFormat="1" applyFont="1" applyFill="1" applyBorder="1" applyAlignment="1">
      <alignment vertical="center" wrapText="1"/>
      <protection/>
    </xf>
    <xf numFmtId="0" fontId="3" fillId="0" borderId="0" xfId="49" applyBorder="1">
      <alignment/>
      <protection/>
    </xf>
    <xf numFmtId="3" fontId="5" fillId="0" borderId="14" xfId="49" applyNumberFormat="1" applyFont="1" applyFill="1" applyBorder="1" applyAlignment="1">
      <alignment vertical="center" wrapText="1"/>
      <protection/>
    </xf>
    <xf numFmtId="3" fontId="5" fillId="0" borderId="10" xfId="49" applyNumberFormat="1" applyFont="1" applyFill="1" applyBorder="1" applyAlignment="1">
      <alignment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5" fillId="0" borderId="12" xfId="49" applyFont="1" applyFill="1" applyBorder="1" applyAlignment="1">
      <alignment horizontal="left" vertical="center" wrapText="1"/>
      <protection/>
    </xf>
    <xf numFmtId="0" fontId="5" fillId="0" borderId="13" xfId="49" applyFont="1" applyFill="1" applyBorder="1" applyAlignment="1">
      <alignment horizontal="left" vertical="center" wrapText="1"/>
      <protection/>
    </xf>
    <xf numFmtId="0" fontId="6" fillId="17" borderId="10" xfId="49" applyFont="1" applyFill="1" applyBorder="1" applyAlignment="1">
      <alignment horizontal="center" vertical="center" wrapText="1"/>
      <protection/>
    </xf>
    <xf numFmtId="3" fontId="5" fillId="0" borderId="10" xfId="49" applyNumberFormat="1" applyFont="1" applyFill="1" applyBorder="1" applyAlignment="1">
      <alignment horizontal="right" vertical="center" wrapText="1"/>
      <protection/>
    </xf>
    <xf numFmtId="3" fontId="5" fillId="0" borderId="14" xfId="49" applyNumberFormat="1" applyFont="1" applyFill="1" applyBorder="1" applyAlignment="1">
      <alignment horizontal="right" vertical="center" wrapText="1"/>
      <protection/>
    </xf>
    <xf numFmtId="3" fontId="3" fillId="0" borderId="14" xfId="49" applyNumberFormat="1" applyBorder="1" applyAlignment="1">
      <alignment vertical="center"/>
      <protection/>
    </xf>
    <xf numFmtId="3" fontId="3" fillId="0" borderId="10" xfId="49" applyNumberFormat="1" applyBorder="1" applyAlignment="1">
      <alignment vertical="center"/>
      <protection/>
    </xf>
    <xf numFmtId="3" fontId="5" fillId="0" borderId="12" xfId="49" applyNumberFormat="1" applyFont="1" applyFill="1" applyBorder="1" applyAlignment="1">
      <alignment vertical="center" wrapText="1"/>
      <protection/>
    </xf>
    <xf numFmtId="3" fontId="5" fillId="0" borderId="13" xfId="49" applyNumberFormat="1" applyFont="1" applyFill="1" applyBorder="1" applyAlignment="1">
      <alignment vertical="center" wrapText="1"/>
      <protection/>
    </xf>
    <xf numFmtId="3" fontId="4" fillId="17" borderId="13" xfId="49" applyNumberFormat="1" applyFont="1" applyFill="1" applyBorder="1" applyAlignment="1">
      <alignment vertical="center" wrapText="1"/>
      <protection/>
    </xf>
    <xf numFmtId="0" fontId="7" fillId="0" borderId="14" xfId="49" applyFont="1" applyFill="1" applyBorder="1" applyAlignment="1">
      <alignment horizontal="center" vertical="center" wrapText="1"/>
      <protection/>
    </xf>
    <xf numFmtId="3" fontId="3" fillId="0" borderId="15" xfId="49" applyNumberFormat="1" applyBorder="1">
      <alignment/>
      <protection/>
    </xf>
    <xf numFmtId="3" fontId="3" fillId="0" borderId="10" xfId="49" applyNumberFormat="1" applyBorder="1">
      <alignment/>
      <protection/>
    </xf>
    <xf numFmtId="0" fontId="8" fillId="17" borderId="16" xfId="49" applyFont="1" applyFill="1" applyBorder="1" applyAlignment="1">
      <alignment horizontal="center" vertical="center" wrapText="1"/>
      <protection/>
    </xf>
    <xf numFmtId="0" fontId="8" fillId="17" borderId="17" xfId="49" applyFont="1" applyFill="1" applyBorder="1" applyAlignment="1">
      <alignment horizontal="center" vertical="center" wrapText="1"/>
      <protection/>
    </xf>
    <xf numFmtId="0" fontId="6" fillId="0" borderId="0" xfId="49" applyFont="1">
      <alignment/>
      <protection/>
    </xf>
    <xf numFmtId="0" fontId="6" fillId="0" borderId="10" xfId="49" applyFont="1" applyBorder="1">
      <alignment/>
      <protection/>
    </xf>
    <xf numFmtId="3" fontId="6" fillId="0" borderId="10" xfId="49" applyNumberFormat="1" applyFont="1" applyBorder="1">
      <alignment/>
      <protection/>
    </xf>
    <xf numFmtId="0" fontId="4" fillId="17" borderId="10" xfId="51" applyFont="1" applyFill="1" applyBorder="1" applyAlignment="1">
      <alignment horizontal="center" vertical="center" wrapText="1"/>
      <protection/>
    </xf>
    <xf numFmtId="0" fontId="3" fillId="0" borderId="0" xfId="51">
      <alignment/>
      <protection/>
    </xf>
    <xf numFmtId="0" fontId="4" fillId="17" borderId="18" xfId="51" applyFont="1" applyFill="1" applyBorder="1" applyAlignment="1">
      <alignment horizontal="center" vertical="center" wrapText="1"/>
      <protection/>
    </xf>
    <xf numFmtId="0" fontId="5" fillId="24" borderId="10" xfId="51" applyFont="1" applyFill="1" applyBorder="1" applyAlignment="1">
      <alignment horizontal="center" vertical="center" wrapText="1"/>
      <protection/>
    </xf>
    <xf numFmtId="3" fontId="5" fillId="24" borderId="10" xfId="51" applyNumberFormat="1" applyFont="1" applyFill="1" applyBorder="1" applyAlignment="1">
      <alignment horizontal="right" vertical="center" wrapText="1"/>
      <protection/>
    </xf>
    <xf numFmtId="3" fontId="5" fillId="24" borderId="14" xfId="51" applyNumberFormat="1" applyFont="1" applyFill="1" applyBorder="1" applyAlignment="1">
      <alignment horizontal="right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3" fontId="5" fillId="0" borderId="10" xfId="51" applyNumberFormat="1" applyFont="1" applyFill="1" applyBorder="1" applyAlignment="1">
      <alignment vertical="center" wrapText="1"/>
      <protection/>
    </xf>
    <xf numFmtId="0" fontId="4" fillId="17" borderId="13" xfId="51" applyFont="1" applyFill="1" applyBorder="1" applyAlignment="1">
      <alignment horizontal="center" vertical="center" wrapText="1"/>
      <protection/>
    </xf>
    <xf numFmtId="3" fontId="4" fillId="17" borderId="10" xfId="51" applyNumberFormat="1" applyFont="1" applyFill="1" applyBorder="1" applyAlignment="1">
      <alignment vertical="center" wrapText="1"/>
      <protection/>
    </xf>
    <xf numFmtId="0" fontId="6" fillId="17" borderId="10" xfId="51" applyFont="1" applyFill="1" applyBorder="1" applyAlignment="1">
      <alignment horizontal="center" vertical="center"/>
      <protection/>
    </xf>
    <xf numFmtId="3" fontId="3" fillId="0" borderId="10" xfId="51" applyNumberFormat="1" applyBorder="1" applyAlignment="1">
      <alignment horizontal="right" vertical="center"/>
      <protection/>
    </xf>
    <xf numFmtId="3" fontId="6" fillId="17" borderId="10" xfId="51" applyNumberFormat="1" applyFont="1" applyFill="1" applyBorder="1" applyAlignment="1">
      <alignment horizontal="right" vertical="center"/>
      <protection/>
    </xf>
    <xf numFmtId="3" fontId="3" fillId="0" borderId="14" xfId="49" applyNumberFormat="1" applyFont="1" applyBorder="1" applyAlignment="1">
      <alignment vertical="center"/>
      <protection/>
    </xf>
    <xf numFmtId="0" fontId="4" fillId="17" borderId="19" xfId="49" applyFont="1" applyFill="1" applyBorder="1" applyAlignment="1">
      <alignment horizontal="center" vertical="center" wrapText="1"/>
      <protection/>
    </xf>
    <xf numFmtId="0" fontId="4" fillId="17" borderId="17" xfId="49" applyFont="1" applyFill="1" applyBorder="1" applyAlignment="1">
      <alignment horizontal="center" vertical="center" wrapText="1"/>
      <protection/>
    </xf>
    <xf numFmtId="0" fontId="4" fillId="17" borderId="19" xfId="51" applyFont="1" applyFill="1" applyBorder="1" applyAlignment="1">
      <alignment horizontal="center" vertical="center" wrapText="1"/>
      <protection/>
    </xf>
    <xf numFmtId="0" fontId="4" fillId="17" borderId="18" xfId="51" applyFont="1" applyFill="1" applyBorder="1" applyAlignment="1">
      <alignment horizontal="center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MAND_x000d_CHECK.COMMAND_x000e_RENAME.COMMAND_x0008_SHOW.BAR_x000b_DELETE.MENU_x000e_DELETE.COMMAND_x000e_GET.CH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Kopie - Př. č. 3 Část E Grafy - 2008 -2013.1" xfId="51"/>
    <cellStyle name="Poznámka" xfId="52"/>
    <cellStyle name="procent 2" xfId="53"/>
    <cellStyle name="procent 3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41340607"/>
        <c:axId val="36521144"/>
      </c:bar3D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340607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hospodářské činnosti za období 2008 - 2014 v tis. Kč</a:t>
            </a:r>
          </a:p>
        </c:rich>
      </c:tx>
      <c:layout>
        <c:manualLayout>
          <c:xMode val="edge"/>
          <c:yMode val="edge"/>
          <c:x val="0.06625"/>
          <c:y val="0.03025"/>
        </c:manualLayout>
      </c:layout>
      <c:overlay val="0"/>
      <c:spPr>
        <a:noFill/>
        <a:ln w="25400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9525"/>
          <c:y val="0.17075"/>
          <c:w val="0.77475"/>
          <c:h val="0.54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'HČ 2008-2014'!$A$4</c:f>
              <c:strCache>
                <c:ptCount val="1"/>
                <c:pt idx="0">
                  <c:v>CELKEM hospodářská činnost</c:v>
                </c:pt>
              </c:strCache>
            </c:strRef>
          </c:tx>
          <c:spPr>
            <a:pattFill prst="pct5">
              <a:fgClr>
                <a:srgbClr val="FFFF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-0.04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25"/>
                  <c:y val="-0.0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75"/>
                  <c:y val="-0.05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45"/>
                  <c:y val="-0.04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22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245"/>
                  <c:y val="-0.03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'HČ 2008-2014'!$B$1:$H$1</c:f>
              <c:numCache/>
            </c:numRef>
          </c:cat>
          <c:val>
            <c:numRef>
              <c:f>'HČ 2008-2014'!$B$4:$H$4</c:f>
              <c:numCache/>
            </c:numRef>
          </c:val>
          <c:shape val="cylinder"/>
        </c:ser>
        <c:shape val="cylinder"/>
        <c:axId val="59227337"/>
        <c:axId val="63283986"/>
      </c:bar3DChart>
      <c:cat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0675"/>
              <c:y val="0.900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  <c:max val="5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edge"/>
              <c:yMode val="edge"/>
              <c:x val="0.0495"/>
              <c:y val="0.516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227337"/>
        <c:crosses val="autoZero"/>
        <c:crossBetween val="between"/>
        <c:dispUnits/>
        <c:majorUnit val="100000"/>
        <c:minorUnit val="100000"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2684963"/>
        <c:axId val="25729212"/>
      </c:bar3D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684963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236317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globální dotace za období 2008 - 2014 v tis. Kč</a:t>
            </a:r>
          </a:p>
        </c:rich>
      </c:tx>
      <c:layout>
        <c:manualLayout>
          <c:xMode val="edge"/>
          <c:yMode val="edge"/>
          <c:x val="0.07925"/>
          <c:y val="0.011"/>
        </c:manualLayout>
      </c:layout>
      <c:overlay val="0"/>
      <c:spPr>
        <a:noFill/>
        <a:ln w="25400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1925"/>
          <c:y val="0.17075"/>
          <c:w val="0.6995"/>
          <c:h val="0.51875"/>
        </c:manualLayout>
      </c:layout>
      <c:bar3DChart>
        <c:barDir val="col"/>
        <c:grouping val="clustered"/>
        <c:varyColors val="0"/>
        <c:ser>
          <c:idx val="2"/>
          <c:order val="0"/>
          <c:spPr>
            <a:pattFill prst="pct5">
              <a:fgClr>
                <a:srgbClr val="FFFF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-0.06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5"/>
                  <c:y val="-0.03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775"/>
                  <c:y val="-0.04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5"/>
                  <c:y val="-0.07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8"/>
                  <c:y val="-0.06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875"/>
                  <c:y val="-0.1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15"/>
                  <c:y val="-0.12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'glob.dotace 2008-2014'!$B$1:$H$1</c:f>
              <c:numCache/>
            </c:numRef>
          </c:cat>
          <c:val>
            <c:numRef>
              <c:f>'glob.dotace 2008-2014'!$B$3:$H$3</c:f>
              <c:numCache/>
            </c:numRef>
          </c:val>
          <c:shape val="cylinder"/>
        </c:ser>
        <c:shape val="cylinder"/>
        <c:axId val="33222583"/>
        <c:axId val="30567792"/>
      </c:bar3D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0625"/>
              <c:y val="0.89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567792"/>
        <c:crossesAt val="60000"/>
        <c:auto val="1"/>
        <c:lblOffset val="100"/>
        <c:tickLblSkip val="1"/>
        <c:noMultiLvlLbl val="0"/>
      </c:catAx>
      <c:valAx>
        <c:axId val="30567792"/>
        <c:scaling>
          <c:orientation val="minMax"/>
          <c:max val="130000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edge"/>
              <c:yMode val="edge"/>
              <c:x val="0.04625"/>
              <c:y val="0.51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22583"/>
        <c:crosses val="autoZero"/>
        <c:crossBetween val="between"/>
        <c:dispUnits/>
        <c:majorUnit val="10000"/>
        <c:minorUnit val="10000"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globální dotace za období 2007 - 2011  v tis. Kč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05"/>
                  <c:y val="-0.0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-0.06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375"/>
                  <c:y val="-0.0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575"/>
                  <c:y val="-0.041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75"/>
                  <c:y val="-0.05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'glob.dotace 2008-2014'!$B$1:$E$1</c:f>
              <c:numCache/>
            </c:numRef>
          </c:cat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467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7611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551045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Vybrané provozní náklady za období 2008 - 2014 v tis. Kč</a:t>
            </a:r>
          </a:p>
        </c:rich>
      </c:tx>
      <c:layout>
        <c:manualLayout>
          <c:xMode val="edge"/>
          <c:yMode val="edge"/>
          <c:x val="0.04075"/>
          <c:y val="0.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575"/>
          <c:y val="0.15"/>
          <c:w val="0.657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'Provoz - odbory, mzdy a OVS'!$A$3</c:f>
              <c:strCache>
                <c:ptCount val="1"/>
                <c:pt idx="0">
                  <c:v>Provozní náklady odborů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'Provoz - odbory, mzdy a OVS'!$B$1:$H$1</c:f>
              <c:numCache/>
            </c:numRef>
          </c:cat>
          <c:val>
            <c:numRef>
              <c:f>'Provoz - odbory, mzdy a OVS'!$B$3:$H$3</c:f>
              <c:numCache/>
            </c:numRef>
          </c:val>
        </c:ser>
        <c:ser>
          <c:idx val="1"/>
          <c:order val="1"/>
          <c:tx>
            <c:strRef>
              <c:f>'Provoz - odbory, mzdy a OVS'!$A$4</c:f>
              <c:strCache>
                <c:ptCount val="1"/>
                <c:pt idx="0">
                  <c:v>Mzdové náklady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'Provoz - odbory, mzdy a OVS'!$B$1:$H$1</c:f>
              <c:numCache/>
            </c:numRef>
          </c:cat>
          <c:val>
            <c:numRef>
              <c:f>'Provoz - odbory, mzdy a OVS'!$B$4:$H$4</c:f>
              <c:numCache/>
            </c:numRef>
          </c:val>
        </c:ser>
        <c:ser>
          <c:idx val="4"/>
          <c:order val="2"/>
          <c:tx>
            <c:strRef>
              <c:f>'Provoz - odbory, mzdy a OVS'!$A$5</c:f>
              <c:strCache>
                <c:ptCount val="1"/>
                <c:pt idx="0">
                  <c:v>Objednávka veřejných služeb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'Provoz - odbory, mzdy a OVS'!$B$5:$H$5</c:f>
              <c:numCache/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39325"/>
              <c:y val="0.89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ax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edge"/>
              <c:yMode val="edge"/>
              <c:x val="0.00475"/>
              <c:y val="0.4805"/>
            </c:manualLayout>
          </c:layout>
          <c:overlay val="0"/>
          <c:spPr>
            <a:noFill/>
            <a:ln w="25400"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73577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75"/>
          <c:y val="0.16675"/>
          <c:w val="0.1612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objednávek veřejných služeb za období 2007 - 2011  v tis. Kč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'Provoz - odbory, mzdy a OVS'!$A$3</c:f>
              <c:strCache>
                <c:ptCount val="1"/>
                <c:pt idx="0">
                  <c:v>Provozní náklady odborů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275"/>
                  <c:y val="-0.06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75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2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5"/>
                  <c:y val="-0.030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'Provoz - odbory, mzdy a OVS'!$B$1:$E$1</c:f>
              <c:numCache/>
            </c:numRef>
          </c:cat>
          <c:val>
            <c:numRef>
              <c:f>'Provoz - odbory, mzdy a OVS'!$B$3:$E$3</c:f>
              <c:numCache/>
            </c:numRef>
          </c:val>
          <c:smooth val="0"/>
        </c:ser>
        <c:ser>
          <c:idx val="1"/>
          <c:order val="1"/>
          <c:tx>
            <c:strRef>
              <c:f>'Provoz - odbory, mzdy a OVS'!$A$4</c:f>
              <c:strCache>
                <c:ptCount val="1"/>
                <c:pt idx="0">
                  <c:v>Mzdové náklady celkem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275"/>
                  <c:y val="-0.04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2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125"/>
                  <c:y val="-0.04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225"/>
                  <c:y val="-0.07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'Provoz - odbory, mzdy a OVS'!$B$4:$E$4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18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85"/>
                  <c:y val="-0.06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25"/>
                  <c:y val="-0.03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25"/>
                  <c:y val="-0.029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3"/>
          <c:order val="3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"/>
                  <c:y val="0.01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.0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5"/>
                  <c:y val="0.01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"/>
                  <c:y val="0.01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2084595"/>
        <c:axId val="18761356"/>
      </c:bar3D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84595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60254841"/>
        <c:axId val="5422658"/>
      </c:bar3D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254841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4634477"/>
        <c:axId val="43274838"/>
      </c:bar3D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34477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Vybrané provozní náklady za období 2008 - 2014 v tis. Kč</a:t>
            </a:r>
          </a:p>
        </c:rich>
      </c:tx>
      <c:layout>
        <c:manualLayout>
          <c:xMode val="edge"/>
          <c:yMode val="edge"/>
          <c:x val="0.04075"/>
          <c:y val="0.025"/>
        </c:manualLayout>
      </c:layout>
      <c:overlay val="0"/>
      <c:spPr>
        <a:noFill/>
        <a:ln w="25400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5"/>
          <c:y val="0.15475"/>
          <c:w val="0.64525"/>
          <c:h val="0.63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'Provoz - granty, p.o., ZŠ a MŠ.'!$A$5</c:f>
              <c:strCache>
                <c:ptCount val="1"/>
                <c:pt idx="0">
                  <c:v>Příspěvky a granty celkem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'Provoz - granty, p.o., ZŠ a MŠ.'!$B$1:$H$1</c:f>
              <c:numCache/>
            </c:numRef>
          </c:cat>
          <c:val>
            <c:numRef>
              <c:f>'Provoz - granty, p.o., ZŠ a MŠ.'!$B$5:$H$5</c:f>
              <c:numCache/>
            </c:numRef>
          </c:val>
          <c:shape val="cylinder"/>
        </c:ser>
        <c:ser>
          <c:idx val="3"/>
          <c:order val="1"/>
          <c:tx>
            <c:strRef>
              <c:f>'Provoz - granty, p.o., ZŠ a MŠ.'!$A$6</c:f>
              <c:strCache>
                <c:ptCount val="1"/>
                <c:pt idx="0">
                  <c:v>Provoz vlastních sportovních zařízení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'Provoz - granty, p.o., ZŠ a MŠ.'!$B$1:$H$1</c:f>
              <c:numCache/>
            </c:numRef>
          </c:cat>
          <c:val>
            <c:numRef>
              <c:f>'Provoz - granty, p.o., ZŠ a MŠ.'!$B$6:$H$6</c:f>
              <c:numCache/>
            </c:numRef>
          </c:val>
          <c:shape val="cylinder"/>
        </c:ser>
        <c:ser>
          <c:idx val="5"/>
          <c:order val="2"/>
          <c:tx>
            <c:strRef>
              <c:f>'Provoz - granty, p.o., ZŠ a MŠ.'!$A$3</c:f>
              <c:strCache>
                <c:ptCount val="1"/>
                <c:pt idx="0">
                  <c:v>Příspěvkové organizace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'Provoz - granty, p.o., ZŠ a MŠ.'!$B$3:$H$3</c:f>
              <c:numCache/>
            </c:numRef>
          </c:val>
          <c:shape val="cylinder"/>
        </c:ser>
        <c:ser>
          <c:idx val="6"/>
          <c:order val="3"/>
          <c:tx>
            <c:strRef>
              <c:f>'Provoz - granty, p.o., ZŠ a MŠ.'!$A$4</c:f>
              <c:strCache>
                <c:ptCount val="1"/>
                <c:pt idx="0">
                  <c:v>Příspěvkové organizace ZŠ a MŠ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'Provoz - granty, p.o., ZŠ a MŠ.'!$B$4:$H$4</c:f>
              <c:numCache/>
            </c:numRef>
          </c:val>
          <c:shape val="cylinder"/>
        </c:ser>
        <c:shape val="cylinder"/>
        <c:axId val="53929223"/>
        <c:axId val="15600960"/>
      </c:bar3D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39325"/>
              <c:y val="0.89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edge"/>
              <c:yMode val="edge"/>
              <c:x val="0.00475"/>
              <c:y val="0.48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92922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25"/>
          <c:y val="0.02625"/>
          <c:w val="0.20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objednávek veřejných služeb za období 2007 - 2011  v tis. Kč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275"/>
                  <c:y val="-0.06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375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27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5"/>
                  <c:y val="-0.030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2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'Provoz - granty, p.o., ZŠ a MŠ.'!$B$1:$E$1</c:f>
              <c:numCache/>
            </c:numRef>
          </c:cat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275"/>
                  <c:y val="-0.04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22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125"/>
                  <c:y val="-0.04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225"/>
                  <c:y val="-0.07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975"/>
                  <c:y val="-0.06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tx>
            <c:strRef>
              <c:f>'Provoz - granty, p.o., ZŠ a MŠ.'!$A$5</c:f>
              <c:strCache>
                <c:ptCount val="1"/>
                <c:pt idx="0">
                  <c:v>Příspěvky a granty celkem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1875"/>
                  <c:y val="-0.036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85"/>
                  <c:y val="-0.06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25"/>
                  <c:y val="-0.03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'Provoz - granty, p.o., ZŠ a MŠ.'!$B$5:$E$5</c:f>
              <c:numCache/>
            </c:numRef>
          </c:val>
          <c:smooth val="0"/>
        </c:ser>
        <c:ser>
          <c:idx val="3"/>
          <c:order val="3"/>
          <c:tx>
            <c:strRef>
              <c:f>'Provoz - granty, p.o., ZŠ a MŠ.'!$A$6</c:f>
              <c:strCache>
                <c:ptCount val="1"/>
                <c:pt idx="0">
                  <c:v>Provoz vlastních sportovních zařízení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"/>
                  <c:y val="0.01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025"/>
                  <c:y val="0.01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.0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95"/>
                  <c:y val="0.01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'Provoz - granty, p.o., ZŠ a MŠ.'!$B$6:$E$6</c:f>
              <c:numCache/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91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44" r="0.75000000000000244" t="0.98425196899999956" header="0.49212598450000133" footer="0.4921259845000013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1701915"/>
        <c:axId val="16881780"/>
      </c:bar3D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01915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1" l="0.75000000000000033" r="0.75000000000000033" t="1" header="0.49212598450000017" footer="0.49212598450000017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17718293"/>
        <c:axId val="25246910"/>
      </c:bar3D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718293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1" l="0.75000000000000033" r="0.75000000000000033" t="1" header="0.49212598450000017" footer="0.49212598450000017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kapitálových výdajů za období 2008 - 2014 v tis. Kč</a:t>
            </a:r>
          </a:p>
        </c:rich>
      </c:tx>
      <c:layout>
        <c:manualLayout>
          <c:xMode val="edge"/>
          <c:yMode val="edge"/>
          <c:x val="0.06825"/>
          <c:y val="0.025"/>
        </c:manualLayout>
      </c:layout>
      <c:overlay val="0"/>
      <c:spPr>
        <a:noFill/>
        <a:ln w="25400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3675"/>
          <c:y val="0.1365"/>
          <c:w val="0.8475"/>
          <c:h val="0.69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'investice SMOl 2008-2014'!$A$3</c:f>
              <c:strCache>
                <c:ptCount val="1"/>
                <c:pt idx="0">
                  <c:v>Investice MMOl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'investice SMOl 2008-2014'!$B$1:$H$1</c:f>
              <c:numCache/>
            </c:numRef>
          </c:cat>
          <c:val>
            <c:numRef>
              <c:f>'investice SMOl 2008-2014'!$B$3:$H$3</c:f>
              <c:numCache/>
            </c:numRef>
          </c:val>
          <c:shape val="cylinder"/>
        </c:ser>
        <c:ser>
          <c:idx val="1"/>
          <c:order val="1"/>
          <c:tx>
            <c:strRef>
              <c:f>'investice SMOl 2008-2014'!$A$4</c:f>
              <c:strCache>
                <c:ptCount val="1"/>
                <c:pt idx="0">
                  <c:v>Investice SNO, a. s. z nájemného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'investice SMOl 2008-2014'!$B$1:$H$1</c:f>
              <c:numCache/>
            </c:numRef>
          </c:cat>
          <c:val>
            <c:numRef>
              <c:f>'investice SMOl 2008-2014'!$B$4:$H$4</c:f>
              <c:numCache/>
            </c:numRef>
          </c:val>
          <c:shape val="cylinder"/>
        </c:ser>
        <c:ser>
          <c:idx val="2"/>
          <c:order val="2"/>
          <c:tx>
            <c:strRef>
              <c:f>'investice SMOl 2008-2014'!$A$5</c:f>
              <c:strCache>
                <c:ptCount val="1"/>
                <c:pt idx="0">
                  <c:v>Investice MOVO, a. s. z nájemného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'investice SMOl 2008-2014'!$B$1:$H$1</c:f>
              <c:numCache/>
            </c:numRef>
          </c:cat>
          <c:val>
            <c:numRef>
              <c:f>'investice SMOl 2008-2014'!$B$5:$H$5</c:f>
              <c:numCache/>
            </c:numRef>
          </c:val>
          <c:shape val="cylinder"/>
        </c:ser>
        <c:shape val="cylinder"/>
        <c:axId val="25895599"/>
        <c:axId val="31733800"/>
      </c:bar3D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52375"/>
              <c:y val="0.89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edge"/>
              <c:yMode val="edge"/>
              <c:x val="0.021"/>
              <c:y val="0.489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895599"/>
        <c:crosses val="autoZero"/>
        <c:crossBetween val="between"/>
        <c:dispUnits/>
        <c:majorUnit val="250000"/>
        <c:minorUnit val="2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"/>
          <c:y val="0.06525"/>
          <c:w val="0.2387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1" l="0.75000000000000033" r="0.75000000000000033" t="1" header="0.49212598450000017" footer="0.49212598450000017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příjmů vč. HČ za období 2008 - 2014  v tis. Kč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08875"/>
          <c:w val="0.7552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'příjmy SMOl 2008-2014'!$A$3</c:f>
              <c:strCache>
                <c:ptCount val="1"/>
                <c:pt idx="0">
                  <c:v>Tř. 1 - daňové příjmy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'příjmy SMOl 2008-2014'!$B$1:$H$1</c:f>
              <c:numCache/>
            </c:numRef>
          </c:cat>
          <c:val>
            <c:numRef>
              <c:f>'příjmy SMOl 2008-2014'!$B$3:$H$3</c:f>
              <c:numCache/>
            </c:numRef>
          </c:val>
        </c:ser>
        <c:ser>
          <c:idx val="1"/>
          <c:order val="1"/>
          <c:tx>
            <c:strRef>
              <c:f>'příjmy SMOl 2008-2014'!$A$4</c:f>
              <c:strCache>
                <c:ptCount val="1"/>
                <c:pt idx="0">
                  <c:v>Tř. 2 - 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'příjmy SMOl 2008-2014'!$B$1:$H$1</c:f>
              <c:numCache/>
            </c:numRef>
          </c:cat>
          <c:val>
            <c:numRef>
              <c:f>'příjmy SMOl 2008-2014'!$B$4:$H$4</c:f>
              <c:numCache/>
            </c:numRef>
          </c:val>
        </c:ser>
        <c:ser>
          <c:idx val="2"/>
          <c:order val="2"/>
          <c:tx>
            <c:strRef>
              <c:f>'příjmy SMOl 2008-2014'!$A$5</c:f>
              <c:strCache>
                <c:ptCount val="1"/>
                <c:pt idx="0">
                  <c:v>Tř. 3 - 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'příjmy SMOl 2008-2014'!$B$1:$H$1</c:f>
              <c:numCache/>
            </c:numRef>
          </c:cat>
          <c:val>
            <c:numRef>
              <c:f>'příjmy SMOl 2008-2014'!$B$5:$H$5</c:f>
              <c:numCache/>
            </c:numRef>
          </c:val>
        </c:ser>
        <c:ser>
          <c:idx val="4"/>
          <c:order val="3"/>
          <c:tx>
            <c:strRef>
              <c:f>'příjmy SMOl 2008-2014'!$A$6</c:f>
              <c:strCache>
                <c:ptCount val="1"/>
                <c:pt idx="0">
                  <c:v>Tř. 4 - transfery z HČ</c:v>
                </c:pt>
              </c:strCache>
            </c:strRef>
          </c:tx>
          <c:spPr>
            <a:solidFill>
              <a:srgbClr val="FFC000"/>
            </a:solidFill>
            <a:ln w="158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'příjmy SMOl 2008-2014'!$B$6:$H$6</c:f>
              <c:numCache/>
            </c:numRef>
          </c:val>
        </c:ser>
        <c:ser>
          <c:idx val="3"/>
          <c:order val="4"/>
          <c:tx>
            <c:strRef>
              <c:f>'příjmy SMOl 2008-2014'!$A$7</c:f>
              <c:strCache>
                <c:ptCount val="1"/>
                <c:pt idx="0">
                  <c:v>Tř. 4 - přijaté transfery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'příjmy SMOl 2008-2014'!$B$1:$H$1</c:f>
              <c:numCache/>
            </c:numRef>
          </c:cat>
          <c:val>
            <c:numRef>
              <c:f>'příjmy SMOl 2008-2014'!$B$7:$H$7</c:f>
              <c:numCache/>
            </c:numRef>
          </c:val>
        </c:ser>
        <c:overlap val="100"/>
        <c:gapWidth val="55"/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582124"/>
        <c:crossesAt val="0"/>
        <c:auto val="1"/>
        <c:lblOffset val="100"/>
        <c:tickLblSkip val="1"/>
        <c:noMultiLvlLbl val="0"/>
      </c:catAx>
      <c:valAx>
        <c:axId val="36582124"/>
        <c:scaling>
          <c:orientation val="minMax"/>
          <c:max val="2800000"/>
          <c:min val="0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803923"/>
        <c:crosses val="autoZero"/>
        <c:crossBetween val="between"/>
        <c:dispUnits/>
        <c:majorUnit val="4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5"/>
          <c:y val="0.216"/>
          <c:w val="0.16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'příjmy SMOl 2008-2014'!$A$3</c:f>
              <c:strCache>
                <c:ptCount val="1"/>
                <c:pt idx="0">
                  <c:v>Tř. 1 - daňové příjmy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975"/>
                  <c:y val="-0.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25"/>
                  <c:y val="-0.05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5"/>
                  <c:y val="-0.04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975"/>
                  <c:y val="-0.07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'příjmy SMOl 2008-2014'!$B$1:$E$1</c:f>
              <c:numCache/>
            </c:numRef>
          </c:cat>
          <c:val>
            <c:numRef>
              <c:f>'příjmy SMOl 2008-2014'!$B$3:$E$3</c:f>
              <c:numCache/>
            </c:numRef>
          </c:val>
          <c:smooth val="0"/>
        </c:ser>
        <c:ser>
          <c:idx val="1"/>
          <c:order val="1"/>
          <c:tx>
            <c:strRef>
              <c:f>'příjmy SMOl 2008-2014'!$A$4</c:f>
              <c:strCache>
                <c:ptCount val="1"/>
                <c:pt idx="0">
                  <c:v>Tř. 2 - nedaňové příjmy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195"/>
                  <c:y val="-0.0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5"/>
                  <c:y val="-0.07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3"/>
                  <c:y val="-0.074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5"/>
                  <c:y val="-0.07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2008-2014'!$B$4:$E$4</c:f>
              <c:numCache/>
            </c:numRef>
          </c:val>
          <c:smooth val="0"/>
        </c:ser>
        <c:ser>
          <c:idx val="2"/>
          <c:order val="2"/>
          <c:tx>
            <c:strRef>
              <c:f>'příjmy SMOl 2008-2014'!$A$5</c:f>
              <c:strCache>
                <c:ptCount val="1"/>
                <c:pt idx="0">
                  <c:v>Tř. 3 - kapitálové příjmy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21"/>
                  <c:y val="-0.05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5"/>
                  <c:y val="-0.05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475"/>
                  <c:y val="-0.05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2"/>
                  <c:y val="-0.05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2008-2014'!$B$5:$E$5</c:f>
              <c:numCache/>
            </c:numRef>
          </c:val>
          <c:smooth val="0"/>
        </c:ser>
        <c:ser>
          <c:idx val="3"/>
          <c:order val="3"/>
          <c:tx>
            <c:strRef>
              <c:f>'příjmy SMOl 2008-2014'!$A$7</c:f>
              <c:strCache>
                <c:ptCount val="1"/>
                <c:pt idx="0">
                  <c:v>Tř. 4 - přijaté transfery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33"/>
                  <c:y val="0.0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525"/>
                  <c:y val="0.02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15"/>
                  <c:y val="-0.03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775"/>
                  <c:y val="0.02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2008-2014'!$B$7:$E$7</c:f>
              <c:numCache/>
            </c:numRef>
          </c:val>
          <c:smooth val="0"/>
        </c:ser>
        <c:ser>
          <c:idx val="4"/>
          <c:order val="4"/>
          <c:tx>
            <c:strRef>
              <c:f>'příjmy SMOl 2008-2014'!$A$8</c:f>
              <c:strCache>
                <c:ptCount val="1"/>
                <c:pt idx="0">
                  <c:v>CELKEM příjmy vč. hospod. činnosti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31"/>
                  <c:y val="-0.03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25"/>
                  <c:y val="-0.03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3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5"/>
                  <c:y val="-0.03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6600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'příjmy SMOl 2008-2014'!$B$8:$E$8</c:f>
              <c:numCache/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crossBetween val="between"/>
        <c:dispUnits/>
        <c:minorUnit val="5703.875099999999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26149479"/>
        <c:axId val="34018720"/>
      </c:bar3D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149479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37733025"/>
        <c:axId val="4052906"/>
      </c:bar3D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33025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daní za období 2008 - 2014 v tis. Kč</a:t>
            </a:r>
          </a:p>
        </c:rich>
      </c:tx>
      <c:layout>
        <c:manualLayout>
          <c:xMode val="edge"/>
          <c:yMode val="edge"/>
          <c:x val="0.119"/>
          <c:y val="0.03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25"/>
          <c:y val="0.0965"/>
          <c:w val="0.68175"/>
          <c:h val="0.7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'daně bez HČ 2008-2014'!$A$3</c:f>
              <c:strCache>
                <c:ptCount val="1"/>
                <c:pt idx="0">
                  <c:v>Daň z příjmů fyzických osob ze závislé činnosti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'daně bez HČ 2008-2014'!$B$1:$H$1</c:f>
              <c:numCache/>
            </c:numRef>
          </c:cat>
          <c:val>
            <c:numRef>
              <c:f>'daně bez HČ 2008-2014'!$B$3:$H$3</c:f>
              <c:numCache/>
            </c:numRef>
          </c:val>
        </c:ser>
        <c:ser>
          <c:idx val="1"/>
          <c:order val="1"/>
          <c:tx>
            <c:strRef>
              <c:f>'daně bez HČ 2008-2014'!$A$4</c:f>
              <c:strCache>
                <c:ptCount val="1"/>
                <c:pt idx="0">
                  <c:v>Daň z příjmů fyzických osob ze samostatné výdělečné činnosti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'daně bez HČ 2008-2014'!$B$1:$H$1</c:f>
              <c:numCache/>
            </c:numRef>
          </c:cat>
          <c:val>
            <c:numRef>
              <c:f>'daně bez HČ 2008-2014'!$B$4:$H$4</c:f>
              <c:numCache/>
            </c:numRef>
          </c:val>
        </c:ser>
        <c:ser>
          <c:idx val="2"/>
          <c:order val="2"/>
          <c:tx>
            <c:strRef>
              <c:f>'daně bez HČ 2008-2014'!$A$5</c:f>
              <c:strCache>
                <c:ptCount val="1"/>
                <c:pt idx="0">
                  <c:v>Daň z příjmů fyzických osob z kapitálových výnosů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'daně bez HČ 2008-2014'!$B$1:$H$1</c:f>
              <c:numCache/>
            </c:numRef>
          </c:cat>
          <c:val>
            <c:numRef>
              <c:f>'daně bez HČ 2008-2014'!$B$5:$H$5</c:f>
              <c:numCache/>
            </c:numRef>
          </c:val>
        </c:ser>
        <c:ser>
          <c:idx val="4"/>
          <c:order val="3"/>
          <c:tx>
            <c:strRef>
              <c:f>'daně bez HČ 2008-2014'!$A$6</c:f>
              <c:strCache>
                <c:ptCount val="1"/>
                <c:pt idx="0">
                  <c:v>Daň z příjmů právnických osob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'daně bez HČ 2008-2014'!$B$1:$H$1</c:f>
              <c:numCache/>
            </c:numRef>
          </c:cat>
          <c:val>
            <c:numRef>
              <c:f>'daně bez HČ 2008-2014'!$B$6:$H$6</c:f>
              <c:numCache/>
            </c:numRef>
          </c:val>
        </c:ser>
        <c:ser>
          <c:idx val="5"/>
          <c:order val="4"/>
          <c:tx>
            <c:strRef>
              <c:f>'daně bez HČ 2008-2014'!$A$7</c:f>
              <c:strCache>
                <c:ptCount val="1"/>
                <c:pt idx="0">
                  <c:v>Daň z přidané hodnoty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'daně bez HČ 2008-2014'!$B$1:$H$1</c:f>
              <c:numCache/>
            </c:numRef>
          </c:cat>
          <c:val>
            <c:numRef>
              <c:f>'daně bez HČ 2008-2014'!$B$7:$H$7</c:f>
              <c:numCache/>
            </c:numRef>
          </c:val>
        </c:ser>
        <c:ser>
          <c:idx val="6"/>
          <c:order val="5"/>
          <c:tx>
            <c:strRef>
              <c:f>'daně bez HČ 2008-2014'!$A$8</c:f>
              <c:strCache>
                <c:ptCount val="1"/>
                <c:pt idx="0">
                  <c:v>Daň z nemovitostí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'daně bez HČ 2008-2014'!$B$1:$H$1</c:f>
              <c:numCache/>
            </c:numRef>
          </c:cat>
          <c:val>
            <c:numRef>
              <c:f>'daně bez HČ 2008-2014'!$B$8:$H$8</c:f>
              <c:numCache/>
            </c:numRef>
          </c:val>
        </c:ser>
        <c:overlap val="100"/>
        <c:axId val="36476155"/>
        <c:axId val="59849940"/>
      </c:barChart>
      <c:cat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edge"/>
              <c:yMode val="edge"/>
              <c:x val="0.414"/>
              <c:y val="0.89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>
            <c:manualLayout>
              <c:xMode val="edge"/>
              <c:yMode val="edge"/>
              <c:x val="0.0045"/>
              <c:y val="0.476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47615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925"/>
          <c:y val="0.11475"/>
          <c:w val="0.15275"/>
          <c:h val="0.5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1778549"/>
        <c:axId val="16006942"/>
      </c:bar3D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78549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nákladů na dluhovou službu vč. úroků    v tis. Kč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hape val="cylinder"/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9844751"/>
        <c:axId val="21493896"/>
      </c:bar3D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844751"/>
        <c:crosses val="autoZero"/>
        <c:crossBetween val="between"/>
        <c:dispUnits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899999956" l="0.75000000000000222" r="0.75000000000000222" t="0.98425196899999956" header="0.49212598450000122" footer="0.4921259845000012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0.05225</cdr:y>
    </cdr:from>
    <cdr:to>
      <cdr:x>0.4895</cdr:x>
      <cdr:y>0.12275</cdr:y>
    </cdr:to>
    <cdr:sp macro="" textlink="">
      <cdr:nvSpPr>
        <cdr:cNvPr id="45057" name="Text Box 1"/>
        <cdr:cNvSpPr txBox="1">
          <a:spLocks noChangeArrowheads="1"/>
        </cdr:cNvSpPr>
      </cdr:nvSpPr>
      <cdr:spPr bwMode="auto">
        <a:xfrm>
          <a:off x="1323975" y="0"/>
          <a:ext cx="1819275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Vývoj příjmů vč. HČ za období 2007 - 2011  v tis. Kč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1025" name="Chart 1"/>
        <xdr:cNvGraphicFramePr/>
      </xdr:nvGraphicFramePr>
      <xdr:xfrm>
        <a:off x="19050" y="2085975"/>
        <a:ext cx="642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1026" name="Chart 2"/>
        <xdr:cNvGraphicFramePr/>
      </xdr:nvGraphicFramePr>
      <xdr:xfrm>
        <a:off x="19050" y="2085975"/>
        <a:ext cx="6429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8</xdr:col>
      <xdr:colOff>19050</xdr:colOff>
      <xdr:row>34</xdr:row>
      <xdr:rowOff>133350</xdr:rowOff>
    </xdr:to>
    <xdr:graphicFrame macro="">
      <xdr:nvGraphicFramePr>
        <xdr:cNvPr id="1027" name="Chart 3"/>
        <xdr:cNvGraphicFramePr/>
      </xdr:nvGraphicFramePr>
      <xdr:xfrm>
        <a:off x="0" y="2257425"/>
        <a:ext cx="94011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48</xdr:row>
      <xdr:rowOff>0</xdr:rowOff>
    </xdr:from>
    <xdr:to>
      <xdr:col>4</xdr:col>
      <xdr:colOff>1019175</xdr:colOff>
      <xdr:row>48</xdr:row>
      <xdr:rowOff>0</xdr:rowOff>
    </xdr:to>
    <xdr:graphicFrame macro="">
      <xdr:nvGraphicFramePr>
        <xdr:cNvPr id="1028" name="Chart 4"/>
        <xdr:cNvGraphicFramePr/>
      </xdr:nvGraphicFramePr>
      <xdr:xfrm>
        <a:off x="19050" y="8934450"/>
        <a:ext cx="6429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0.12975</cdr:y>
    </cdr:from>
    <cdr:to>
      <cdr:x>0.28425</cdr:x>
      <cdr:y>0.2535</cdr:y>
    </cdr:to>
    <cdr:sp macro="" textlink="">
      <cdr:nvSpPr>
        <cdr:cNvPr id="3" name="Přímá spojovací šipka 2"/>
        <cdr:cNvSpPr/>
      </cdr:nvSpPr>
      <cdr:spPr>
        <a:xfrm>
          <a:off x="2181225" y="619125"/>
          <a:ext cx="600075" cy="590550"/>
        </a:xfrm>
        <a:prstGeom prst="straightConnector1">
          <a:avLst/>
        </a:prstGeom>
        <a:ln w="19050">
          <a:prstDash val="dash"/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cs-CZ"/>
        </a:p>
      </cdr:txBody>
    </cdr:sp>
  </cdr:relSizeAnchor>
  <cdr:relSizeAnchor xmlns:cdr="http://schemas.openxmlformats.org/drawingml/2006/chartDrawing">
    <cdr:from>
      <cdr:x>0.18975</cdr:x>
      <cdr:y>0.21375</cdr:y>
    </cdr:from>
    <cdr:to>
      <cdr:x>0.26475</cdr:x>
      <cdr:y>0.34525</cdr:y>
    </cdr:to>
    <cdr:sp macro="" textlink="">
      <cdr:nvSpPr>
        <cdr:cNvPr id="4" name="TextovéPole 3"/>
        <cdr:cNvSpPr txBox="1"/>
      </cdr:nvSpPr>
      <cdr:spPr>
        <a:xfrm>
          <a:off x="1847850" y="1019175"/>
          <a:ext cx="733425" cy="628650"/>
        </a:xfrm>
        <a:prstGeom prst="rect">
          <a:avLst/>
        </a:prstGeom>
        <a:solidFill>
          <a:srgbClr val="FFFF00">
            <a:alpha val="88000"/>
          </a:srgbClr>
        </a:solidFill>
        <a:ln>
          <a:noFill/>
        </a:ln>
      </cdr:spPr>
      <cdr:txBody>
        <a:bodyPr vertOverflow="clip" wrap="none" rtlCol="0"/>
        <a:lstStyle/>
        <a:p>
          <a:r>
            <a:rPr lang="cs-CZ" sz="1100" b="1">
              <a:solidFill>
                <a:srgbClr val="FF0000"/>
              </a:solidFill>
            </a:rPr>
            <a:t>Změna RUD</a:t>
          </a:r>
        </a:p>
        <a:p>
          <a:r>
            <a:rPr lang="cs-CZ" sz="1100" b="1">
              <a:solidFill>
                <a:srgbClr val="FF0000"/>
              </a:solidFill>
            </a:rPr>
            <a:t> - pokles o </a:t>
          </a:r>
        </a:p>
        <a:p>
          <a:r>
            <a:rPr lang="cs-CZ" sz="1100" b="1">
              <a:solidFill>
                <a:srgbClr val="FF0000"/>
              </a:solidFill>
            </a:rPr>
            <a:t>190 mil.Kč</a:t>
          </a:r>
        </a:p>
      </cdr:txBody>
    </cdr:sp>
  </cdr:relSizeAnchor>
  <cdr:relSizeAnchor xmlns:cdr="http://schemas.openxmlformats.org/drawingml/2006/chartDrawing">
    <cdr:from>
      <cdr:x>0.503</cdr:x>
      <cdr:y>0.081</cdr:y>
    </cdr:from>
    <cdr:to>
      <cdr:x>0.75575</cdr:x>
      <cdr:y>0.1435</cdr:y>
    </cdr:to>
    <cdr:sp macro="" textlink="">
      <cdr:nvSpPr>
        <cdr:cNvPr id="5" name="TextovéPole 4"/>
        <cdr:cNvSpPr txBox="1"/>
      </cdr:nvSpPr>
      <cdr:spPr>
        <a:xfrm>
          <a:off x="4914900" y="381000"/>
          <a:ext cx="2476500" cy="304800"/>
        </a:xfrm>
        <a:prstGeom prst="rect">
          <a:avLst/>
        </a:prstGeom>
        <a:solidFill>
          <a:srgbClr val="FFFF00"/>
        </a:solidFill>
        <a:ln>
          <a:noFill/>
        </a:ln>
      </cdr:spPr>
      <cdr:txBody>
        <a:bodyPr vertOverflow="clip" wrap="none" rtlCol="0"/>
        <a:lstStyle/>
        <a:p>
          <a:r>
            <a:rPr lang="cs-CZ" sz="1100" b="1">
              <a:solidFill>
                <a:srgbClr val="FF0000"/>
              </a:solidFill>
            </a:rPr>
            <a:t>RUD 2014</a:t>
          </a:r>
          <a:r>
            <a:rPr lang="cs-CZ" sz="1100" b="1" baseline="0">
              <a:solidFill>
                <a:srgbClr val="FF0000"/>
              </a:solidFill>
            </a:rPr>
            <a:t> - RUD 2008 nižší o 60 mil.Kč</a:t>
          </a:r>
          <a:endParaRPr lang="cs-CZ" sz="11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6145" name="Chart 1"/>
        <xdr:cNvGraphicFramePr/>
      </xdr:nvGraphicFramePr>
      <xdr:xfrm>
        <a:off x="19050" y="2400300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0</xdr:rowOff>
    </xdr:from>
    <xdr:to>
      <xdr:col>5</xdr:col>
      <xdr:colOff>0</xdr:colOff>
      <xdr:row>9</xdr:row>
      <xdr:rowOff>0</xdr:rowOff>
    </xdr:to>
    <xdr:graphicFrame macro="">
      <xdr:nvGraphicFramePr>
        <xdr:cNvPr id="6146" name="Chart 2"/>
        <xdr:cNvGraphicFramePr/>
      </xdr:nvGraphicFramePr>
      <xdr:xfrm>
        <a:off x="19050" y="240030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8</xdr:col>
      <xdr:colOff>19050</xdr:colOff>
      <xdr:row>39</xdr:row>
      <xdr:rowOff>104775</xdr:rowOff>
    </xdr:to>
    <xdr:graphicFrame macro="">
      <xdr:nvGraphicFramePr>
        <xdr:cNvPr id="6147" name="Chart 3"/>
        <xdr:cNvGraphicFramePr/>
      </xdr:nvGraphicFramePr>
      <xdr:xfrm>
        <a:off x="0" y="2562225"/>
        <a:ext cx="978217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2276475</xdr:colOff>
      <xdr:row>13</xdr:row>
      <xdr:rowOff>142875</xdr:rowOff>
    </xdr:from>
    <xdr:to>
      <xdr:col>5</xdr:col>
      <xdr:colOff>781050</xdr:colOff>
      <xdr:row>15</xdr:row>
      <xdr:rowOff>28575</xdr:rowOff>
    </xdr:to>
    <xdr:cxnSp macro="">
      <xdr:nvCxnSpPr>
        <xdr:cNvPr id="6" name="Přímá spojovací šipka 5"/>
        <xdr:cNvCxnSpPr/>
      </xdr:nvCxnSpPr>
      <xdr:spPr>
        <a:xfrm>
          <a:off x="2276475" y="3190875"/>
          <a:ext cx="5324475" cy="209550"/>
        </a:xfrm>
        <a:prstGeom prst="straightConnector1">
          <a:avLst/>
        </a:prstGeom>
        <a:ln w="15875">
          <a:solidFill>
            <a:srgbClr val="FF0000"/>
          </a:solidFill>
          <a:prstDash val="dash"/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10241" name="Chart 1"/>
        <xdr:cNvGraphicFramePr/>
      </xdr:nvGraphicFramePr>
      <xdr:xfrm>
        <a:off x="19050" y="1362075"/>
        <a:ext cx="687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10242" name="Chart 2"/>
        <xdr:cNvGraphicFramePr/>
      </xdr:nvGraphicFramePr>
      <xdr:xfrm>
        <a:off x="19050" y="1362075"/>
        <a:ext cx="6877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28575</xdr:colOff>
      <xdr:row>37</xdr:row>
      <xdr:rowOff>104775</xdr:rowOff>
    </xdr:to>
    <xdr:graphicFrame macro="">
      <xdr:nvGraphicFramePr>
        <xdr:cNvPr id="10243" name="Chart 3"/>
        <xdr:cNvGraphicFramePr/>
      </xdr:nvGraphicFramePr>
      <xdr:xfrm>
        <a:off x="0" y="1905000"/>
        <a:ext cx="9467850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14337" name="Chart 1"/>
        <xdr:cNvGraphicFramePr/>
      </xdr:nvGraphicFramePr>
      <xdr:xfrm>
        <a:off x="19050" y="104775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14338" name="Chart 2"/>
        <xdr:cNvGraphicFramePr/>
      </xdr:nvGraphicFramePr>
      <xdr:xfrm>
        <a:off x="19050" y="1047750"/>
        <a:ext cx="6343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</xdr:row>
      <xdr:rowOff>19050</xdr:rowOff>
    </xdr:from>
    <xdr:to>
      <xdr:col>8</xdr:col>
      <xdr:colOff>0</xdr:colOff>
      <xdr:row>30</xdr:row>
      <xdr:rowOff>104775</xdr:rowOff>
    </xdr:to>
    <xdr:graphicFrame macro="">
      <xdr:nvGraphicFramePr>
        <xdr:cNvPr id="14339" name="Chart 3"/>
        <xdr:cNvGraphicFramePr/>
      </xdr:nvGraphicFramePr>
      <xdr:xfrm>
        <a:off x="0" y="1257300"/>
        <a:ext cx="890587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4</xdr:col>
      <xdr:colOff>847725</xdr:colOff>
      <xdr:row>63</xdr:row>
      <xdr:rowOff>114300</xdr:rowOff>
    </xdr:to>
    <xdr:graphicFrame macro="">
      <xdr:nvGraphicFramePr>
        <xdr:cNvPr id="14340" name="Chart 4"/>
        <xdr:cNvGraphicFramePr/>
      </xdr:nvGraphicFramePr>
      <xdr:xfrm>
        <a:off x="0" y="733425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23553" name="Chart 1"/>
        <xdr:cNvGraphicFramePr/>
      </xdr:nvGraphicFramePr>
      <xdr:xfrm>
        <a:off x="19050" y="1143000"/>
        <a:ext cx="608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</xdr:row>
      <xdr:rowOff>0</xdr:rowOff>
    </xdr:from>
    <xdr:to>
      <xdr:col>5</xdr:col>
      <xdr:colOff>0</xdr:colOff>
      <xdr:row>5</xdr:row>
      <xdr:rowOff>0</xdr:rowOff>
    </xdr:to>
    <xdr:graphicFrame macro="">
      <xdr:nvGraphicFramePr>
        <xdr:cNvPr id="23554" name="Chart 2"/>
        <xdr:cNvGraphicFramePr/>
      </xdr:nvGraphicFramePr>
      <xdr:xfrm>
        <a:off x="19050" y="1143000"/>
        <a:ext cx="6086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8</xdr:col>
      <xdr:colOff>28575</xdr:colOff>
      <xdr:row>31</xdr:row>
      <xdr:rowOff>76200</xdr:rowOff>
    </xdr:to>
    <xdr:graphicFrame macro="">
      <xdr:nvGraphicFramePr>
        <xdr:cNvPr id="23555" name="Chart 3"/>
        <xdr:cNvGraphicFramePr/>
      </xdr:nvGraphicFramePr>
      <xdr:xfrm>
        <a:off x="0" y="1419225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4</xdr:col>
      <xdr:colOff>847725</xdr:colOff>
      <xdr:row>59</xdr:row>
      <xdr:rowOff>95250</xdr:rowOff>
    </xdr:to>
    <xdr:graphicFrame macro="">
      <xdr:nvGraphicFramePr>
        <xdr:cNvPr id="23556" name="Chart 4"/>
        <xdr:cNvGraphicFramePr/>
      </xdr:nvGraphicFramePr>
      <xdr:xfrm>
        <a:off x="28575" y="5514975"/>
        <a:ext cx="6076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 macro="">
      <xdr:nvGraphicFramePr>
        <xdr:cNvPr id="28673" name="Chart 1"/>
        <xdr:cNvGraphicFramePr/>
      </xdr:nvGraphicFramePr>
      <xdr:xfrm>
        <a:off x="19050" y="1333500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 macro="">
      <xdr:nvGraphicFramePr>
        <xdr:cNvPr id="28674" name="Chart 2"/>
        <xdr:cNvGraphicFramePr/>
      </xdr:nvGraphicFramePr>
      <xdr:xfrm>
        <a:off x="19050" y="133350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19050</xdr:rowOff>
    </xdr:from>
    <xdr:to>
      <xdr:col>8</xdr:col>
      <xdr:colOff>0</xdr:colOff>
      <xdr:row>32</xdr:row>
      <xdr:rowOff>133350</xdr:rowOff>
    </xdr:to>
    <xdr:graphicFrame macro="">
      <xdr:nvGraphicFramePr>
        <xdr:cNvPr id="28675" name="Chart 3"/>
        <xdr:cNvGraphicFramePr/>
      </xdr:nvGraphicFramePr>
      <xdr:xfrm>
        <a:off x="0" y="1704975"/>
        <a:ext cx="88201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4</xdr:col>
      <xdr:colOff>847725</xdr:colOff>
      <xdr:row>60</xdr:row>
      <xdr:rowOff>95250</xdr:rowOff>
    </xdr:to>
    <xdr:graphicFrame macro="">
      <xdr:nvGraphicFramePr>
        <xdr:cNvPr id="28676" name="Chart 4"/>
        <xdr:cNvGraphicFramePr/>
      </xdr:nvGraphicFramePr>
      <xdr:xfrm>
        <a:off x="28575" y="5724525"/>
        <a:ext cx="6248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 macro="">
      <xdr:nvGraphicFramePr>
        <xdr:cNvPr id="33793" name="Chart 1"/>
        <xdr:cNvGraphicFramePr/>
      </xdr:nvGraphicFramePr>
      <xdr:xfrm>
        <a:off x="19050" y="1971675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0</xdr:rowOff>
    </xdr:from>
    <xdr:to>
      <xdr:col>5</xdr:col>
      <xdr:colOff>0</xdr:colOff>
      <xdr:row>6</xdr:row>
      <xdr:rowOff>0</xdr:rowOff>
    </xdr:to>
    <xdr:graphicFrame macro="">
      <xdr:nvGraphicFramePr>
        <xdr:cNvPr id="33794" name="Chart 2"/>
        <xdr:cNvGraphicFramePr/>
      </xdr:nvGraphicFramePr>
      <xdr:xfrm>
        <a:off x="19050" y="1971675"/>
        <a:ext cx="592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8</xdr:col>
      <xdr:colOff>9525</xdr:colOff>
      <xdr:row>34</xdr:row>
      <xdr:rowOff>0</xdr:rowOff>
    </xdr:to>
    <xdr:graphicFrame macro="">
      <xdr:nvGraphicFramePr>
        <xdr:cNvPr id="33795" name="Chart 3"/>
        <xdr:cNvGraphicFramePr/>
      </xdr:nvGraphicFramePr>
      <xdr:xfrm>
        <a:off x="0" y="2514600"/>
        <a:ext cx="84963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52"/>
  <sheetViews>
    <sheetView workbookViewId="0" topLeftCell="A1">
      <selection activeCell="K8" sqref="K8"/>
    </sheetView>
  </sheetViews>
  <sheetFormatPr defaultColWidth="9.140625" defaultRowHeight="15"/>
  <cols>
    <col min="1" max="1" width="36.140625" style="1" customWidth="1"/>
    <col min="2" max="2" width="15.8515625" style="1" customWidth="1"/>
    <col min="3" max="3" width="15.28125" style="1" customWidth="1"/>
    <col min="4" max="4" width="14.140625" style="1" customWidth="1"/>
    <col min="5" max="5" width="15.28125" style="1" customWidth="1"/>
    <col min="6" max="6" width="14.7109375" style="1" customWidth="1"/>
    <col min="7" max="7" width="15.28125" style="1" customWidth="1"/>
    <col min="8" max="8" width="14.00390625" style="1" customWidth="1"/>
    <col min="9" max="16384" width="9.140625" style="1" customWidth="1"/>
  </cols>
  <sheetData>
    <row r="1" spans="1:8" ht="18" customHeight="1">
      <c r="A1" s="43" t="s">
        <v>0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13">
        <v>2014</v>
      </c>
    </row>
    <row r="2" spans="1:8" ht="29.25" customHeight="1" thickBot="1">
      <c r="A2" s="44"/>
      <c r="B2" s="24" t="s">
        <v>1</v>
      </c>
      <c r="C2" s="24" t="s">
        <v>1</v>
      </c>
      <c r="D2" s="24" t="s">
        <v>1</v>
      </c>
      <c r="E2" s="24" t="s">
        <v>1</v>
      </c>
      <c r="F2" s="24" t="s">
        <v>1</v>
      </c>
      <c r="G2" s="24" t="s">
        <v>1</v>
      </c>
      <c r="H2" s="24" t="s">
        <v>30</v>
      </c>
    </row>
    <row r="3" spans="1:8" ht="20.1" customHeight="1" thickTop="1">
      <c r="A3" s="3" t="s">
        <v>2</v>
      </c>
      <c r="B3" s="15">
        <v>1419116</v>
      </c>
      <c r="C3" s="15">
        <v>1188616</v>
      </c>
      <c r="D3" s="15">
        <v>1337615</v>
      </c>
      <c r="E3" s="15">
        <v>1313545</v>
      </c>
      <c r="F3" s="15">
        <v>1318489</v>
      </c>
      <c r="G3" s="15">
        <v>1385496</v>
      </c>
      <c r="H3" s="42">
        <v>1465184.29</v>
      </c>
    </row>
    <row r="4" spans="1:8" ht="20.1" customHeight="1">
      <c r="A4" s="3" t="s">
        <v>3</v>
      </c>
      <c r="B4" s="14">
        <v>78389</v>
      </c>
      <c r="C4" s="14">
        <v>92519</v>
      </c>
      <c r="D4" s="14">
        <v>66192</v>
      </c>
      <c r="E4" s="14">
        <v>76700</v>
      </c>
      <c r="F4" s="14">
        <v>74261</v>
      </c>
      <c r="G4" s="14">
        <v>68093</v>
      </c>
      <c r="H4" s="17">
        <v>76843</v>
      </c>
    </row>
    <row r="5" spans="1:8" ht="20.1" customHeight="1">
      <c r="A5" s="3" t="s">
        <v>4</v>
      </c>
      <c r="B5" s="14">
        <v>4275</v>
      </c>
      <c r="C5" s="14">
        <v>257</v>
      </c>
      <c r="D5" s="14">
        <v>0</v>
      </c>
      <c r="E5" s="14">
        <v>360</v>
      </c>
      <c r="F5" s="14">
        <v>39</v>
      </c>
      <c r="G5" s="14">
        <v>95</v>
      </c>
      <c r="H5" s="17">
        <v>2151</v>
      </c>
    </row>
    <row r="6" spans="1:8" ht="20.1" customHeight="1">
      <c r="A6" s="4" t="s">
        <v>37</v>
      </c>
      <c r="B6" s="14">
        <f>'HČ 2008-2014'!B3</f>
        <v>328559</v>
      </c>
      <c r="C6" s="14">
        <f>'HČ 2008-2014'!C3</f>
        <v>334000</v>
      </c>
      <c r="D6" s="14">
        <f>'HČ 2008-2014'!D3</f>
        <v>350500</v>
      </c>
      <c r="E6" s="14">
        <f>'HČ 2008-2014'!E3</f>
        <v>418755</v>
      </c>
      <c r="F6" s="14">
        <f>'HČ 2008-2014'!F3</f>
        <v>433346</v>
      </c>
      <c r="G6" s="14">
        <f>'HČ 2008-2014'!G3</f>
        <v>450878</v>
      </c>
      <c r="H6" s="14">
        <f>'HČ 2008-2014'!H3</f>
        <v>347876</v>
      </c>
    </row>
    <row r="7" spans="1:8" ht="20.1" customHeight="1">
      <c r="A7" s="4" t="s">
        <v>5</v>
      </c>
      <c r="B7" s="14">
        <f>1214351-B6</f>
        <v>885792</v>
      </c>
      <c r="C7" s="14">
        <f>744520-C6</f>
        <v>410520</v>
      </c>
      <c r="D7" s="14">
        <f>864183-D6</f>
        <v>513683</v>
      </c>
      <c r="E7" s="14">
        <f>808272-E6</f>
        <v>389517</v>
      </c>
      <c r="F7" s="14">
        <f>815894-F6</f>
        <v>382548</v>
      </c>
      <c r="G7" s="14">
        <f>712409-G6</f>
        <v>261531</v>
      </c>
      <c r="H7" s="17">
        <f>562284-H6</f>
        <v>214408</v>
      </c>
    </row>
    <row r="8" spans="1:8" ht="20.1" customHeight="1">
      <c r="A8" s="5" t="s">
        <v>6</v>
      </c>
      <c r="B8" s="6">
        <f aca="true" t="shared" si="0" ref="B8:G8">SUM(B3:B7)</f>
        <v>2716131</v>
      </c>
      <c r="C8" s="6">
        <f t="shared" si="0"/>
        <v>2025912</v>
      </c>
      <c r="D8" s="6">
        <f t="shared" si="0"/>
        <v>2267990</v>
      </c>
      <c r="E8" s="6">
        <f t="shared" si="0"/>
        <v>2198877</v>
      </c>
      <c r="F8" s="6">
        <f t="shared" si="0"/>
        <v>2208683</v>
      </c>
      <c r="G8" s="6">
        <f t="shared" si="0"/>
        <v>2166093</v>
      </c>
      <c r="H8" s="6">
        <f>SUM(H3:H7)</f>
        <v>2106462.29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47" spans="1:5" ht="15">
      <c r="A47" s="7"/>
      <c r="B47" s="7"/>
      <c r="C47" s="7"/>
      <c r="D47" s="7"/>
      <c r="E47" s="7"/>
    </row>
    <row r="48" spans="1:5" ht="1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</sheetData>
  <mergeCells count="1">
    <mergeCell ref="A1:A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2"/>
  <headerFooter alignWithMargins="0">
    <oddHeader>&amp;LSTATUTÁRNÍ MĚSTO OLOMOUC&amp;C&amp;"Arial CE,Tučné"&amp;12VÝVOJ PŘÍJMŮ VČ. HOSPODÁŘSKÉ ČINNOSTI
 2008 - 2014&amp;R&amp;"Arial CE,Obyčejné"
v tis. Kč</oddHeader>
    <oddFooter>&amp;C85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4"/>
  <sheetViews>
    <sheetView workbookViewId="0" topLeftCell="A1">
      <selection activeCell="M23" sqref="M23"/>
    </sheetView>
  </sheetViews>
  <sheetFormatPr defaultColWidth="9.140625" defaultRowHeight="15"/>
  <cols>
    <col min="1" max="1" width="43.421875" style="1" customWidth="1"/>
    <col min="2" max="8" width="14.7109375" style="1" customWidth="1"/>
    <col min="9" max="16384" width="9.140625" style="1" customWidth="1"/>
  </cols>
  <sheetData>
    <row r="1" spans="1:8" ht="18" customHeight="1">
      <c r="A1" s="43" t="s">
        <v>7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13">
        <v>2014</v>
      </c>
    </row>
    <row r="2" spans="1:8" ht="29.25" customHeight="1" thickBot="1">
      <c r="A2" s="44"/>
      <c r="B2" s="25" t="s">
        <v>1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4" t="s">
        <v>30</v>
      </c>
    </row>
    <row r="3" spans="1:8" ht="20.1" customHeight="1" thickTop="1">
      <c r="A3" s="21" t="s">
        <v>8</v>
      </c>
      <c r="B3" s="8">
        <v>238090</v>
      </c>
      <c r="C3" s="8">
        <v>221774</v>
      </c>
      <c r="D3" s="8">
        <v>226868</v>
      </c>
      <c r="E3" s="8">
        <v>235095</v>
      </c>
      <c r="F3" s="8">
        <v>231227</v>
      </c>
      <c r="G3" s="18">
        <v>266313</v>
      </c>
      <c r="H3" s="16">
        <v>245997</v>
      </c>
    </row>
    <row r="4" spans="1:8" ht="24.75" customHeight="1">
      <c r="A4" s="21" t="s">
        <v>9</v>
      </c>
      <c r="B4" s="8">
        <v>81439</v>
      </c>
      <c r="C4" s="8">
        <v>27731</v>
      </c>
      <c r="D4" s="8">
        <v>57201</v>
      </c>
      <c r="E4" s="8">
        <v>28134</v>
      </c>
      <c r="F4" s="9">
        <v>14078</v>
      </c>
      <c r="G4" s="19">
        <v>27169</v>
      </c>
      <c r="H4" s="17">
        <v>43947</v>
      </c>
    </row>
    <row r="5" spans="1:8" ht="20.1" customHeight="1">
      <c r="A5" s="21" t="s">
        <v>10</v>
      </c>
      <c r="B5" s="8">
        <v>18886</v>
      </c>
      <c r="C5" s="8">
        <v>18206</v>
      </c>
      <c r="D5" s="8">
        <v>18295</v>
      </c>
      <c r="E5" s="8">
        <v>21286</v>
      </c>
      <c r="F5" s="9">
        <v>23713</v>
      </c>
      <c r="G5" s="19">
        <v>23793</v>
      </c>
      <c r="H5" s="17">
        <v>26337</v>
      </c>
    </row>
    <row r="6" spans="1:8" ht="20.1" customHeight="1">
      <c r="A6" s="21" t="s">
        <v>11</v>
      </c>
      <c r="B6" s="8">
        <v>331680</v>
      </c>
      <c r="C6" s="8">
        <v>227026</v>
      </c>
      <c r="D6" s="8">
        <v>222911</v>
      </c>
      <c r="E6" s="8">
        <v>207392</v>
      </c>
      <c r="F6" s="9">
        <v>230213</v>
      </c>
      <c r="G6" s="19">
        <v>228765</v>
      </c>
      <c r="H6" s="17">
        <v>251894</v>
      </c>
    </row>
    <row r="7" spans="1:8" ht="20.1" customHeight="1">
      <c r="A7" s="21" t="s">
        <v>12</v>
      </c>
      <c r="B7" s="8">
        <v>471807</v>
      </c>
      <c r="C7" s="8">
        <v>456780</v>
      </c>
      <c r="D7" s="8">
        <v>480827</v>
      </c>
      <c r="E7" s="8">
        <v>492369</v>
      </c>
      <c r="F7" s="9">
        <v>464828</v>
      </c>
      <c r="G7" s="19">
        <v>488626</v>
      </c>
      <c r="H7" s="9">
        <v>513346</v>
      </c>
    </row>
    <row r="8" spans="1:8" ht="20.1" customHeight="1">
      <c r="A8" s="21" t="s">
        <v>13</v>
      </c>
      <c r="B8" s="8">
        <v>51567</v>
      </c>
      <c r="C8" s="8">
        <v>51259</v>
      </c>
      <c r="D8" s="8">
        <v>148526</v>
      </c>
      <c r="E8" s="8">
        <v>72749</v>
      </c>
      <c r="F8" s="9">
        <v>77914</v>
      </c>
      <c r="G8" s="19">
        <v>77398</v>
      </c>
      <c r="H8" s="17">
        <v>83656</v>
      </c>
    </row>
    <row r="9" spans="1:8" ht="20.1" customHeight="1">
      <c r="A9" s="2" t="s">
        <v>14</v>
      </c>
      <c r="B9" s="6">
        <f aca="true" t="shared" si="0" ref="B9:H9">SUM(B3:B8)</f>
        <v>1193469</v>
      </c>
      <c r="C9" s="6">
        <f t="shared" si="0"/>
        <v>1002776</v>
      </c>
      <c r="D9" s="6">
        <f t="shared" si="0"/>
        <v>1154628</v>
      </c>
      <c r="E9" s="6">
        <f t="shared" si="0"/>
        <v>1057025</v>
      </c>
      <c r="F9" s="6">
        <f t="shared" si="0"/>
        <v>1041973</v>
      </c>
      <c r="G9" s="20">
        <f t="shared" si="0"/>
        <v>1112064</v>
      </c>
      <c r="H9" s="20">
        <f t="shared" si="0"/>
        <v>1165177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64" ht="15">
      <c r="A64" s="1" t="s">
        <v>15</v>
      </c>
    </row>
  </sheetData>
  <mergeCells count="1">
    <mergeCell ref="A1:A2"/>
  </mergeCells>
  <printOptions/>
  <pageMargins left="0.8661417322834646" right="0.1968503937007874" top="1.220472440944882" bottom="0.7086614173228347" header="0.7086614173228347" footer="0.31496062992125984"/>
  <pageSetup horizontalDpi="600" verticalDpi="600" orientation="landscape" paperSize="9" scale="80" r:id="rId2"/>
  <headerFooter alignWithMargins="0">
    <oddHeader>&amp;LSTATUTÁRNÍ MĚSTO OLOMOUC&amp;C&amp;"Arial CE,Tučné"&amp;12VÝVOJ PLNĚNÍ DANÍ
     2008 - 2014&amp;Rv tis. Kč</oddHeader>
    <oddFooter>&amp;C86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6"/>
  <sheetViews>
    <sheetView workbookViewId="0" topLeftCell="A1">
      <selection activeCell="O27" sqref="O27"/>
    </sheetView>
  </sheetViews>
  <sheetFormatPr defaultColWidth="9.140625" defaultRowHeight="15"/>
  <cols>
    <col min="1" max="1" width="52.57421875" style="1" customWidth="1"/>
    <col min="2" max="8" width="12.7109375" style="1" customWidth="1"/>
    <col min="9" max="16384" width="9.140625" style="1" customWidth="1"/>
  </cols>
  <sheetData>
    <row r="1" spans="1:8" ht="18" customHeight="1">
      <c r="A1" s="43" t="s">
        <v>16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13">
        <v>2014</v>
      </c>
    </row>
    <row r="2" spans="1:8" ht="29.25" customHeight="1" thickBot="1">
      <c r="A2" s="44"/>
      <c r="B2" s="25" t="s">
        <v>1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4" t="s">
        <v>30</v>
      </c>
    </row>
    <row r="3" spans="1:8" ht="35.25" customHeight="1" thickTop="1">
      <c r="A3" s="10" t="s">
        <v>17</v>
      </c>
      <c r="B3" s="8">
        <v>328559</v>
      </c>
      <c r="C3" s="8">
        <v>334000</v>
      </c>
      <c r="D3" s="8">
        <v>350500</v>
      </c>
      <c r="E3" s="8">
        <f>139787+278968</f>
        <v>418755</v>
      </c>
      <c r="F3" s="8">
        <f>103286+330060</f>
        <v>433346</v>
      </c>
      <c r="G3" s="8">
        <f>62599+388279</f>
        <v>450878</v>
      </c>
      <c r="H3" s="16">
        <f>89589+258287</f>
        <v>347876</v>
      </c>
    </row>
    <row r="4" spans="1:8" ht="24.95" customHeight="1">
      <c r="A4" s="5" t="s">
        <v>18</v>
      </c>
      <c r="B4" s="6">
        <f aca="true" t="shared" si="0" ref="B4:G4">B3</f>
        <v>328559</v>
      </c>
      <c r="C4" s="6">
        <f t="shared" si="0"/>
        <v>334000</v>
      </c>
      <c r="D4" s="6">
        <f t="shared" si="0"/>
        <v>350500</v>
      </c>
      <c r="E4" s="6">
        <f t="shared" si="0"/>
        <v>418755</v>
      </c>
      <c r="F4" s="6">
        <f t="shared" si="0"/>
        <v>433346</v>
      </c>
      <c r="G4" s="6">
        <f t="shared" si="0"/>
        <v>450878</v>
      </c>
      <c r="H4" s="6">
        <f>H3</f>
        <v>347876</v>
      </c>
    </row>
    <row r="5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8.25" customHeight="1"/>
    <row r="66" ht="15">
      <c r="A66" s="1" t="s">
        <v>15</v>
      </c>
    </row>
  </sheetData>
  <mergeCells count="1">
    <mergeCell ref="A1:A2"/>
  </mergeCells>
  <printOptions/>
  <pageMargins left="0.5511811023622047" right="0.1968503937007874" top="1.3385826771653544" bottom="0.7874015748031497" header="0.6692913385826772" footer="0.31496062992125984"/>
  <pageSetup horizontalDpi="600" verticalDpi="600" orientation="landscape" paperSize="9" scale="85" r:id="rId2"/>
  <headerFooter alignWithMargins="0">
    <oddHeader>&amp;LSTATUTÁRNÍ MĚSTO OLOMOUC&amp;C&amp;"Arial CE,Tučné"&amp;12VÝVOJ HOSPODÁŘSKÉ ČINNOSTI
     2008 - 2014&amp;Rv tis. Kč</oddHeader>
    <oddFooter>&amp;C87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3"/>
  <sheetViews>
    <sheetView workbookViewId="0" topLeftCell="A1">
      <selection activeCell="H4" sqref="H4"/>
    </sheetView>
  </sheetViews>
  <sheetFormatPr defaultColWidth="9.140625" defaultRowHeight="15"/>
  <cols>
    <col min="1" max="1" width="44.57421875" style="1" customWidth="1"/>
    <col min="2" max="8" width="12.7109375" style="1" customWidth="1"/>
    <col min="9" max="16384" width="9.140625" style="1" customWidth="1"/>
  </cols>
  <sheetData>
    <row r="1" spans="1:8" ht="18" customHeight="1">
      <c r="A1" s="43" t="s">
        <v>19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13">
        <v>2014</v>
      </c>
    </row>
    <row r="2" spans="1:8" ht="29.25" customHeight="1" thickBot="1">
      <c r="A2" s="44"/>
      <c r="B2" s="25" t="s">
        <v>1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4" t="s">
        <v>30</v>
      </c>
    </row>
    <row r="3" spans="1:8" ht="35.25" customHeight="1" thickTop="1">
      <c r="A3" s="4" t="s">
        <v>20</v>
      </c>
      <c r="B3" s="8">
        <v>118586</v>
      </c>
      <c r="C3" s="8">
        <v>121750</v>
      </c>
      <c r="D3" s="8">
        <v>121866</v>
      </c>
      <c r="E3" s="8">
        <v>106216</v>
      </c>
      <c r="F3" s="8">
        <v>105177</v>
      </c>
      <c r="G3" s="8">
        <v>73286</v>
      </c>
      <c r="H3" s="8">
        <v>73410</v>
      </c>
    </row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</sheetData>
  <mergeCells count="1">
    <mergeCell ref="A1:A2"/>
  </mergeCells>
  <printOptions/>
  <pageMargins left="1.141732283464567" right="0.1968503937007874" top="1.3385826771653544" bottom="0.7874015748031497" header="0.6692913385826772" footer="0.31496062992125984"/>
  <pageSetup horizontalDpi="600" verticalDpi="600" orientation="landscape" paperSize="9" scale="90" r:id="rId2"/>
  <headerFooter alignWithMargins="0">
    <oddHeader>&amp;LSTATUTÁRNÍ MĚSTO OLOMOUC&amp;C&amp;"Arial CE,Tučné"&amp;12VÝVOJ GLOBÁLNÍ DOTACE
     2008 - 2014&amp;Rv tis. Kč</oddHeader>
    <oddFooter>&amp;C88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1"/>
  <sheetViews>
    <sheetView workbookViewId="0" topLeftCell="A1">
      <selection activeCell="N17" sqref="N17"/>
    </sheetView>
  </sheetViews>
  <sheetFormatPr defaultColWidth="9.140625" defaultRowHeight="15"/>
  <cols>
    <col min="1" max="1" width="40.7109375" style="1" customWidth="1"/>
    <col min="2" max="8" width="12.7109375" style="1" customWidth="1"/>
    <col min="9" max="16384" width="9.140625" style="1" customWidth="1"/>
  </cols>
  <sheetData>
    <row r="1" spans="1:8" ht="13.5" customHeight="1">
      <c r="A1" s="43" t="s">
        <v>21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13">
        <v>2014</v>
      </c>
    </row>
    <row r="2" spans="1:8" ht="31.5" customHeight="1" thickBot="1">
      <c r="A2" s="44"/>
      <c r="B2" s="25" t="s">
        <v>1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4" t="s">
        <v>30</v>
      </c>
    </row>
    <row r="3" spans="1:8" ht="15" customHeight="1" thickTop="1">
      <c r="A3" s="11" t="s">
        <v>22</v>
      </c>
      <c r="B3" s="8">
        <v>354370</v>
      </c>
      <c r="C3" s="8">
        <v>354480</v>
      </c>
      <c r="D3" s="8">
        <v>342486</v>
      </c>
      <c r="E3" s="8">
        <v>366439</v>
      </c>
      <c r="F3" s="8">
        <v>300796</v>
      </c>
      <c r="G3" s="8">
        <v>304945</v>
      </c>
      <c r="H3" s="22">
        <v>287422</v>
      </c>
    </row>
    <row r="4" spans="1:8" ht="15" customHeight="1">
      <c r="A4" s="12" t="s">
        <v>23</v>
      </c>
      <c r="B4" s="9">
        <v>308968</v>
      </c>
      <c r="C4" s="9">
        <v>325034</v>
      </c>
      <c r="D4" s="9">
        <v>367986</v>
      </c>
      <c r="E4" s="9">
        <v>345902</v>
      </c>
      <c r="F4" s="9">
        <v>345386</v>
      </c>
      <c r="G4" s="9">
        <v>361281</v>
      </c>
      <c r="H4" s="23">
        <v>370349</v>
      </c>
    </row>
    <row r="5" spans="1:8" ht="15" customHeight="1">
      <c r="A5" s="12" t="s">
        <v>24</v>
      </c>
      <c r="B5" s="9">
        <v>467421</v>
      </c>
      <c r="C5" s="9">
        <v>491984</v>
      </c>
      <c r="D5" s="9">
        <v>477195</v>
      </c>
      <c r="E5" s="9">
        <v>479383</v>
      </c>
      <c r="F5" s="9">
        <v>498324</v>
      </c>
      <c r="G5" s="9">
        <v>488149</v>
      </c>
      <c r="H5" s="23">
        <v>487396</v>
      </c>
    </row>
    <row r="6" spans="1:8" s="26" customFormat="1" ht="12.75">
      <c r="A6" s="27" t="s">
        <v>29</v>
      </c>
      <c r="B6" s="28">
        <f aca="true" t="shared" si="0" ref="B6:H6">SUM(B3:B5)</f>
        <v>1130759</v>
      </c>
      <c r="C6" s="28">
        <f t="shared" si="0"/>
        <v>1171498</v>
      </c>
      <c r="D6" s="28">
        <f t="shared" si="0"/>
        <v>1187667</v>
      </c>
      <c r="E6" s="28">
        <f t="shared" si="0"/>
        <v>1191724</v>
      </c>
      <c r="F6" s="28">
        <f t="shared" si="0"/>
        <v>1144506</v>
      </c>
      <c r="G6" s="28">
        <f t="shared" si="0"/>
        <v>1154375</v>
      </c>
      <c r="H6" s="28">
        <f t="shared" si="0"/>
        <v>1145167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>
      <c r="A61" s="1" t="s">
        <v>15</v>
      </c>
    </row>
    <row r="62" ht="15" hidden="1"/>
  </sheetData>
  <mergeCells count="1">
    <mergeCell ref="A1:A2"/>
  </mergeCells>
  <printOptions/>
  <pageMargins left="0.6692913385826772" right="0.1968503937007874" top="1.299212598425197" bottom="0.4724409448818898" header="0.5511811023622047" footer="0.31496062992125984"/>
  <pageSetup horizontalDpi="600" verticalDpi="600" orientation="landscape" paperSize="9" r:id="rId2"/>
  <headerFooter alignWithMargins="0">
    <oddHeader>&amp;LSTATUTÁRNÍ MĚSTO OLOMOUC&amp;C&amp;"Arial CE,Tučné"&amp;12
VÝVOJ PROVOZNÍCH NÁKLADŮ, MEZD A OBJEDNÁVEK VEŘEJNÝCH SLUŽEB 
     2008 - 2015   &amp;Rv tis. Kč</oddHeader>
    <oddFooter>&amp;C89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2"/>
  <sheetViews>
    <sheetView workbookViewId="0" topLeftCell="A1">
      <selection activeCell="O12" sqref="O12"/>
    </sheetView>
  </sheetViews>
  <sheetFormatPr defaultColWidth="9.140625" defaultRowHeight="15"/>
  <cols>
    <col min="1" max="1" width="43.28125" style="1" customWidth="1"/>
    <col min="2" max="8" width="12.7109375" style="1" customWidth="1"/>
    <col min="9" max="16384" width="9.140625" style="1" customWidth="1"/>
  </cols>
  <sheetData>
    <row r="1" spans="1:8" ht="13.5" customHeight="1">
      <c r="A1" s="43" t="s">
        <v>21</v>
      </c>
      <c r="B1" s="2">
        <v>2008</v>
      </c>
      <c r="C1" s="2">
        <v>2009</v>
      </c>
      <c r="D1" s="2">
        <v>2010</v>
      </c>
      <c r="E1" s="2">
        <v>2011</v>
      </c>
      <c r="F1" s="2">
        <v>2012</v>
      </c>
      <c r="G1" s="2">
        <v>2013</v>
      </c>
      <c r="H1" s="13">
        <v>2014</v>
      </c>
    </row>
    <row r="2" spans="1:8" ht="31.5" customHeight="1" thickBot="1">
      <c r="A2" s="44"/>
      <c r="B2" s="25" t="s">
        <v>1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4" t="s">
        <v>30</v>
      </c>
    </row>
    <row r="3" spans="1:8" ht="15" customHeight="1" thickTop="1">
      <c r="A3" s="12" t="s">
        <v>25</v>
      </c>
      <c r="B3" s="9">
        <v>194568</v>
      </c>
      <c r="C3" s="9">
        <v>198592</v>
      </c>
      <c r="D3" s="9">
        <v>195152</v>
      </c>
      <c r="E3" s="9">
        <v>199953</v>
      </c>
      <c r="F3" s="9">
        <v>200638</v>
      </c>
      <c r="G3" s="9">
        <v>196729</v>
      </c>
      <c r="H3" s="23">
        <v>194261</v>
      </c>
    </row>
    <row r="4" spans="1:8" ht="15" customHeight="1">
      <c r="A4" s="12" t="s">
        <v>26</v>
      </c>
      <c r="B4" s="9">
        <v>136015</v>
      </c>
      <c r="C4" s="9">
        <v>145036</v>
      </c>
      <c r="D4" s="9">
        <v>143783</v>
      </c>
      <c r="E4" s="9">
        <v>148350</v>
      </c>
      <c r="F4" s="9">
        <v>143964</v>
      </c>
      <c r="G4" s="9">
        <v>140764</v>
      </c>
      <c r="H4" s="23">
        <v>136623</v>
      </c>
    </row>
    <row r="5" spans="1:8" ht="15" customHeight="1">
      <c r="A5" s="12" t="s">
        <v>27</v>
      </c>
      <c r="B5" s="9">
        <v>46103</v>
      </c>
      <c r="C5" s="9">
        <v>69104</v>
      </c>
      <c r="D5" s="9">
        <v>52540</v>
      </c>
      <c r="E5" s="9">
        <v>59814</v>
      </c>
      <c r="F5" s="9">
        <v>94813</v>
      </c>
      <c r="G5" s="9">
        <v>96265</v>
      </c>
      <c r="H5" s="23">
        <v>96612</v>
      </c>
    </row>
    <row r="6" spans="1:8" ht="15" customHeight="1">
      <c r="A6" s="12" t="s">
        <v>28</v>
      </c>
      <c r="B6" s="9">
        <v>28120</v>
      </c>
      <c r="C6" s="9">
        <v>51247</v>
      </c>
      <c r="D6" s="9">
        <v>69766</v>
      </c>
      <c r="E6" s="9">
        <v>62334</v>
      </c>
      <c r="F6" s="9">
        <v>81215</v>
      </c>
      <c r="G6" s="9">
        <v>78217</v>
      </c>
      <c r="H6" s="23">
        <v>81539</v>
      </c>
    </row>
    <row r="7" spans="1:8" s="26" customFormat="1" ht="12.75">
      <c r="A7" s="27" t="s">
        <v>36</v>
      </c>
      <c r="B7" s="28">
        <f aca="true" t="shared" si="0" ref="B7:H7">SUM(B3:B6)</f>
        <v>404806</v>
      </c>
      <c r="C7" s="28">
        <f t="shared" si="0"/>
        <v>463979</v>
      </c>
      <c r="D7" s="28">
        <f t="shared" si="0"/>
        <v>461241</v>
      </c>
      <c r="E7" s="28">
        <f t="shared" si="0"/>
        <v>470451</v>
      </c>
      <c r="F7" s="28">
        <f t="shared" si="0"/>
        <v>520630</v>
      </c>
      <c r="G7" s="28">
        <f t="shared" si="0"/>
        <v>511975</v>
      </c>
      <c r="H7" s="28">
        <f t="shared" si="0"/>
        <v>509035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" customHeight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>
      <c r="A62" s="1" t="s">
        <v>15</v>
      </c>
    </row>
    <row r="63" ht="15" hidden="1"/>
  </sheetData>
  <mergeCells count="1">
    <mergeCell ref="A1:A2"/>
  </mergeCells>
  <printOptions/>
  <pageMargins left="0.6692913385826772" right="0.1968503937007874" top="1.7322834645669292" bottom="0.4724409448818898" header="0.3937007874015748" footer="0.31496062992125984"/>
  <pageSetup horizontalDpi="600" verticalDpi="600" orientation="landscape" paperSize="9" r:id="rId2"/>
  <headerFooter alignWithMargins="0">
    <oddHeader>&amp;LSTATUTÁRNÍ MĚSTO OLOMOUC&amp;C&amp;"Arial CE,Tučné"&amp;12
VÝVOJ PŘÍSPĚVKŮ a GRANTŮ, PŘÍSPĚVKŮ JEDNOTLIVÝM P.O., ZŠ a MŠ, 
NÁKLADŮ NA PROVOZ
VLASTNÍCH SPORTOVNÍCH ZAŘÍZENÍ
     2008 - 2014   &amp;Rv tis. Kč</oddHeader>
    <oddFooter>&amp;C90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5"/>
  <sheetViews>
    <sheetView tabSelected="1" workbookViewId="0" topLeftCell="A1">
      <selection activeCell="O14" sqref="O14"/>
    </sheetView>
  </sheetViews>
  <sheetFormatPr defaultColWidth="9.140625" defaultRowHeight="15"/>
  <cols>
    <col min="1" max="1" width="38.28125" style="30" customWidth="1"/>
    <col min="2" max="8" width="12.7109375" style="30" customWidth="1"/>
    <col min="9" max="16384" width="9.140625" style="30" customWidth="1"/>
  </cols>
  <sheetData>
    <row r="1" spans="1:8" ht="18" customHeight="1">
      <c r="A1" s="45" t="s">
        <v>31</v>
      </c>
      <c r="B1" s="29">
        <v>2008</v>
      </c>
      <c r="C1" s="29">
        <v>2009</v>
      </c>
      <c r="D1" s="29">
        <v>2010</v>
      </c>
      <c r="E1" s="29">
        <v>2011</v>
      </c>
      <c r="F1" s="29">
        <v>2012</v>
      </c>
      <c r="G1" s="29">
        <v>2013</v>
      </c>
      <c r="H1" s="39">
        <v>2014</v>
      </c>
    </row>
    <row r="2" spans="1:8" ht="29.25" customHeight="1">
      <c r="A2" s="46"/>
      <c r="B2" s="31" t="s">
        <v>1</v>
      </c>
      <c r="C2" s="31" t="s">
        <v>1</v>
      </c>
      <c r="D2" s="31" t="s">
        <v>1</v>
      </c>
      <c r="E2" s="31" t="s">
        <v>1</v>
      </c>
      <c r="F2" s="29" t="s">
        <v>1</v>
      </c>
      <c r="G2" s="29" t="s">
        <v>1</v>
      </c>
      <c r="H2" s="39" t="s">
        <v>30</v>
      </c>
    </row>
    <row r="3" spans="1:8" ht="29.25" customHeight="1">
      <c r="A3" s="32" t="s">
        <v>32</v>
      </c>
      <c r="B3" s="33">
        <f>825038+57174</f>
        <v>882212</v>
      </c>
      <c r="C3" s="33">
        <f>528673+42155+148+7620+21574+8651</f>
        <v>608821</v>
      </c>
      <c r="D3" s="33">
        <f>377352+11576+66045+6713+5877</f>
        <v>467563</v>
      </c>
      <c r="E3" s="33">
        <f>480775-E4-E5</f>
        <v>380368</v>
      </c>
      <c r="F3" s="34">
        <f>714287-F4-F5</f>
        <v>628589</v>
      </c>
      <c r="G3" s="33">
        <v>634797</v>
      </c>
      <c r="H3" s="40">
        <f>H6-H4-H5</f>
        <v>555305</v>
      </c>
    </row>
    <row r="4" spans="1:8" ht="29.25" customHeight="1">
      <c r="A4" s="32" t="s">
        <v>33</v>
      </c>
      <c r="B4" s="33">
        <v>9722</v>
      </c>
      <c r="C4" s="33">
        <v>21936</v>
      </c>
      <c r="D4" s="33">
        <v>0</v>
      </c>
      <c r="E4" s="33">
        <v>21074</v>
      </c>
      <c r="F4" s="33">
        <v>16079</v>
      </c>
      <c r="G4" s="33">
        <v>13478</v>
      </c>
      <c r="H4" s="40">
        <v>14466</v>
      </c>
    </row>
    <row r="5" spans="1:8" ht="24.95" customHeight="1">
      <c r="A5" s="35" t="s">
        <v>34</v>
      </c>
      <c r="B5" s="36">
        <v>69908</v>
      </c>
      <c r="C5" s="36">
        <v>22934</v>
      </c>
      <c r="D5" s="36">
        <v>5547</v>
      </c>
      <c r="E5" s="36">
        <v>79333</v>
      </c>
      <c r="F5" s="36">
        <v>69619</v>
      </c>
      <c r="G5" s="36">
        <v>34116</v>
      </c>
      <c r="H5" s="40">
        <v>2780</v>
      </c>
    </row>
    <row r="6" spans="1:8" ht="24.95" customHeight="1">
      <c r="A6" s="37" t="s">
        <v>35</v>
      </c>
      <c r="B6" s="38">
        <f aca="true" t="shared" si="0" ref="B6:G6">B3+B4+B5</f>
        <v>961842</v>
      </c>
      <c r="C6" s="38">
        <f t="shared" si="0"/>
        <v>653691</v>
      </c>
      <c r="D6" s="38">
        <f t="shared" si="0"/>
        <v>473110</v>
      </c>
      <c r="E6" s="38">
        <f t="shared" si="0"/>
        <v>480775</v>
      </c>
      <c r="F6" s="38">
        <f t="shared" si="0"/>
        <v>714287</v>
      </c>
      <c r="G6" s="38">
        <f t="shared" si="0"/>
        <v>682391</v>
      </c>
      <c r="H6" s="41">
        <v>572551</v>
      </c>
    </row>
    <row r="7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65" ht="15">
      <c r="A65" s="30" t="s">
        <v>15</v>
      </c>
    </row>
  </sheetData>
  <mergeCells count="1">
    <mergeCell ref="A1:A2"/>
  </mergeCells>
  <printOptions/>
  <pageMargins left="0.9448818897637796" right="0.1968503937007874" top="1.1811023622047245" bottom="0.4724409448818898" header="0.6692913385826772" footer="0.31496062992125984"/>
  <pageSetup horizontalDpi="600" verticalDpi="600" orientation="landscape" paperSize="9" scale="95" r:id="rId2"/>
  <headerFooter alignWithMargins="0">
    <oddHeader>&amp;LSTATUTÁRNÍ MĚSTO OLOMOUC&amp;C&amp;"Arial CE,Tučné"&amp;12VÝVOJ KAPITÁLOVÝCH VÝDAJŮ
     2008 - 2014&amp;Rv tis. Kč</oddHeader>
    <oddFooter>&amp;C91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Ivo</dc:creator>
  <cp:keywords/>
  <dc:description/>
  <cp:lastModifiedBy>Kotelenska Jaroslava</cp:lastModifiedBy>
  <cp:lastPrinted>2015-04-29T13:02:38Z</cp:lastPrinted>
  <dcterms:created xsi:type="dcterms:W3CDTF">2014-07-13T16:29:33Z</dcterms:created>
  <dcterms:modified xsi:type="dcterms:W3CDTF">2015-06-04T05:48:13Z</dcterms:modified>
  <cp:category/>
  <cp:version/>
  <cp:contentType/>
  <cp:contentStatus/>
</cp:coreProperties>
</file>