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0"/>
  </bookViews>
  <sheets>
    <sheet name="Soupis" sheetId="1" r:id="rId1"/>
    <sheet name="Část A rekapitulace" sheetId="2" r:id="rId2"/>
    <sheet name="příjmy" sheetId="3" r:id="rId3"/>
    <sheet name="mzdy 2013" sheetId="4" r:id="rId4"/>
    <sheet name="velké opravy 2013" sheetId="5" r:id="rId5"/>
    <sheet name="neinv. příspěvky 2013" sheetId="6" r:id="rId6"/>
    <sheet name="sportovní zařízení 2013" sheetId="7" r:id="rId7"/>
    <sheet name="členské příspěvky2013" sheetId="8" r:id="rId8"/>
    <sheet name="OVS 2013" sheetId="9" r:id="rId9"/>
    <sheet name="PO 2013" sheetId="10" r:id="rId10"/>
    <sheet name="PO-školské subjekty 2013" sheetId="11" r:id="rId11"/>
    <sheet name="plány rozvoje 2013" sheetId="12" r:id="rId12"/>
    <sheet name="soc. fondy 2013" sheetId="13" r:id="rId13"/>
    <sheet name="financování" sheetId="14" r:id="rId14"/>
  </sheets>
  <externalReferences>
    <externalReference r:id="rId17"/>
  </externalReferences>
  <definedNames>
    <definedName name="_xlnm.Print_Titles" localSheetId="7">'členské příspěvky2013'!$1:$1</definedName>
    <definedName name="_xlnm.Print_Titles" localSheetId="3">'mzdy 2013'!$1:$1</definedName>
    <definedName name="_xlnm.Print_Titles" localSheetId="5">'neinv. příspěvky 2013'!$1:$1</definedName>
    <definedName name="_xlnm.Print_Titles" localSheetId="8">'OVS 2013'!$1:$1</definedName>
    <definedName name="_xlnm.Print_Titles" localSheetId="9">'PO 2013'!$1:$1</definedName>
    <definedName name="_xlnm.Print_Titles" localSheetId="2">'příjmy'!$1:$1</definedName>
    <definedName name="_xlnm.Print_Titles" localSheetId="4">'velké opravy 2013'!$1:$1</definedName>
    <definedName name="_xlnm.Print_Area" localSheetId="1">'Část A rekapitulace'!$B$1:$J$52</definedName>
    <definedName name="_xlnm.Print_Area" localSheetId="13">'financování'!$A$1:$E$35</definedName>
    <definedName name="_xlnm.Print_Area" localSheetId="5">'neinv. příspěvky 2013'!$A$1:$G$775</definedName>
    <definedName name="_xlnm.Print_Area" localSheetId="2">'příjmy'!$A$1:$E$184</definedName>
    <definedName name="_xlnm.Print_Area" localSheetId="12">'soc. fondy 2013'!$A$1:$G$35</definedName>
    <definedName name="_xlnm.Print_Area" localSheetId="0">'Soupis'!$A$1:$B$52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<sst xmlns="http://schemas.openxmlformats.org/spreadsheetml/2006/main" count="3450" uniqueCount="1375">
  <si>
    <t>4113 - ÚZ 531 90001 SFŽP ČR na projekt "Obnova zeleně Ústředníh hřbitova v Olomouci" - zvláštní účet, fond 15 - neinvestiční přijaté transfery ze státních fondů</t>
  </si>
  <si>
    <t>4113 - ÚZ 541 90001 SFŽP ČR na projekt "Energeticky úsporná opatření na veřejných budovách - část 2" - zvláštní účet, fond 32 - neinvestiční přijaté transfery ze státních fondů</t>
  </si>
  <si>
    <t>4116 - ÚZ 22005 MPO ČR na výkon činnosti Jednotných kontaktních míst - ostatní neinvestiční přijaté transfery ze státního rozpočtu</t>
  </si>
  <si>
    <t>4116 - ÚZ 325 33123 MŠMT ČR na operační program "Vzdělávání pro konkurenceschopnost" - ostatní neinvestiční přijaté transfery ze státního rozpočtu</t>
  </si>
  <si>
    <t>4116 - ÚZ 321 33123 MŠMT ČR na operační program "Vzdělávání pro konkurenceschopnost" - ostatní neinvestiční přijaté transfery ze státního rozpočtu</t>
  </si>
  <si>
    <t>4116 - ÚZ 335 13233 MPSV ČR na operační program "Lidské zdroje a zaměstnanost", projekt "Rozvoj procesu plánování dostupnosti sociálních služeb" - zvláštní účet, fond 22 - ostatní neinvestiční přijaté transfery ze státního rozpočtu</t>
  </si>
  <si>
    <t>4116 - ÚZ 331 13233 MPSV ČR na operační program "Lidské zdroje a zaměstnanost", projekt "Rozvoj procesu plánování dostupnosti sociálních služeb" - zvláštní účet, fond 22 - ostatní neinvestiční přijaté transfery ze státního rozpočtu</t>
  </si>
  <si>
    <t>podzemní parkoviště, schodiště, výtahy</t>
  </si>
  <si>
    <t>2251-Letiště</t>
  </si>
  <si>
    <t>opravy objektů v areálu letiště, opravy pojezdových drah</t>
  </si>
  <si>
    <t>Unie výtvarných umělců Olomoucka, o.s. (UVUO, o.s.)</t>
  </si>
  <si>
    <t>Olomoucká vinná, o.s.</t>
  </si>
  <si>
    <t>Clubbing Production, s.r.o. - S cube</t>
  </si>
  <si>
    <t>AP-PROSPER, s.r.o.</t>
  </si>
  <si>
    <t>CELKEM 3319</t>
  </si>
  <si>
    <t>org. 1 Basketbal Olomouc s.r.o.</t>
  </si>
  <si>
    <t>org. 1 PŘÍSPĚVKY granty v oblasti sportu a tělovýchovy</t>
  </si>
  <si>
    <t>org. 1 Gabriela Široká</t>
  </si>
  <si>
    <t>org. 1 Bojové sporty Olomouc-příspěvek na činnost</t>
  </si>
  <si>
    <t xml:space="preserve">org. 1 Box klub Gambare-podpora a rozšíření celoroční sportovní činnosti </t>
  </si>
  <si>
    <t>org. 1 CYKLO 2000 Kaňkovský-celoroční činnost mládežnického oddílu</t>
  </si>
  <si>
    <t>org. 1 ČLTK 1928 Olomouc-rozvoj tenisu ve městě Olomouci</t>
  </si>
  <si>
    <t>org. 1 Figure skating club Olomouc-zabezpečení sportovní přípravy závodníků krasobruslařského klubu FSC Olomouc</t>
  </si>
  <si>
    <t>org. 1 GOLF CLUB Olomouc-podpora celoroční sportovní činnosti</t>
  </si>
  <si>
    <t>4116 - ÚZ 13011MPSV ČR na zabezpečení činností vykonávaných v oblasti sociálně právní ochrany dětí v r. 2013 - ostatní neinvestiční přijaté transfery ze státního rozpočtu</t>
  </si>
  <si>
    <t>4116 - ÚZ 29004 MZe ČR na výsadbu minimálního podílu melioračních a zpevňujících dřevin - ostatní neinvestiční přijaté transfery ze státního rozpočtu</t>
  </si>
  <si>
    <t>4116 - ÚZ 29008 MZe ČR na činnost odborného lesního hospodáře - ostatní neinvestiční přijaté transfery ze státního rozpočtu</t>
  </si>
  <si>
    <t>4116 - ÚZ 14018 MV ČR na podporu prevence kriminality - ostatní neinvestiční přijaté transfery ze státního rozpočtu</t>
  </si>
  <si>
    <t>4116 - MV ČR na úhradu pobytu azylanta (72 tis. Kč) a na rozvoj obce (24 tis. Kč) - ostatní neinvestiční přijaté transfery ze státního rozpočtu</t>
  </si>
  <si>
    <t>4116 - ÚZ 13305 MPSV ČR na podporu poskytování sociálních služeb dle Zákona č. 108/2006 Sb., o sociálních službách - ostatní neinvestiční přijaté transfery ze státního rozpočtu</t>
  </si>
  <si>
    <t>4116 - ÚZ 13010 MPSV ČR na výkon pěstounské péče - ostatní neinvestiční přijaté transfery ze státního rozpočtu</t>
  </si>
  <si>
    <t>4116 - ÚZ 535 15319 MŽP ČR na projekt "Obnova zeleně Ústředníh hřbitova v Olomouci" - zvláštní účet, fond 15 - ostatní neinvestiční přijaté transfery ze státního rozpočtu</t>
  </si>
  <si>
    <t>4116 - ÚZ 34054 MK ČR na program "Regenerace městských památkových rezervací a městských památkových zón" - ostatní neinvestiční přijaté transfery ze státního rozpočtu</t>
  </si>
  <si>
    <t>4116 - ÚZ 545 15370 MŽP ČR na projekt "Energeticky úsporná opatření na veřejných budovách - část 2" - zvláštní účet, fond 32 - ostatní neinvestiční přijaté transfery ze státního rozpočtu</t>
  </si>
  <si>
    <t>4116 - ÚZ 545 15374 MŽP ČR na projekt "Integrovaný systém nakládání s odpady - podzemní kontejnery v MPR" - zvláštní účet, fond 47 - ostatní neinvestiční přijaté transfery ze státního rozpočtu</t>
  </si>
  <si>
    <t>4116 - ÚZ 34352 MK ČR pro: Moravskou filharmonii (900 tis. Kč) a Moravské divadlo (3.760 tis. Kč) na vlastní uměleckou činnost - ostatní neinvestiční přijaté transfery ze státního rozpočtu</t>
  </si>
  <si>
    <t>4116 - ÚZ 365 17003 MMR ČR na projekt "Rozvoj služeb e-Government v Olomouci - CIS MMOl, I. a III. část výzvy" - fond 40 - ostatní neinvestiční přijaté transfery ze státního rozpočtu</t>
  </si>
  <si>
    <t>4116 - ÚZ 365 17003 MMR ČR na projekt "CIS MMOl, II. etapa a vybudování komunik. infrastruktury a digitalizaci" - zvláštní účet, fond 39 - ostatní neinvestiční přijaté transfery ze státního rozpočtu</t>
  </si>
  <si>
    <t>4116 - ÚZ 15065 MŽP ČR pro ZOO Olomouc - program "Příspěvek zoologickým zahradám v r. 2013" - ostatní neinvestiční přijaté transfery ze státního rozpočtu</t>
  </si>
  <si>
    <t>4116 - ÚZ 365 17003 MMR ČR na projekt "Povel - revitalizace a regenerace sídliště RC 2" - zvláštní účet, fond 63 - ostatní neinvestiční přijaté transfery ze státního rozpočtu</t>
  </si>
  <si>
    <t>4116 - ÚZ 605 15008 MŽP ČR na projekt "TT Nové Sady" - zvláštní účet, fond 33 - ostatní neinvestiční přijaté transfery ze státního rozpočtu</t>
  </si>
  <si>
    <t>schválený rozpočet</t>
  </si>
  <si>
    <t>upravený rozpočet</t>
  </si>
  <si>
    <t>skutečnost</t>
  </si>
  <si>
    <t>čerpané úvěry (krátkodobé + dlouhodobé)</t>
  </si>
  <si>
    <t>přechodný účetní stav - nerealizované kurzové rozdíly</t>
  </si>
  <si>
    <t>rozdíl mezi počátečními a konečnými stavy  na bank. účtech ***</t>
  </si>
  <si>
    <t>CELKEM  (A)</t>
  </si>
  <si>
    <t>***</t>
  </si>
  <si>
    <t>počáteční stav</t>
  </si>
  <si>
    <t>konečný stav</t>
  </si>
  <si>
    <t>změna stavu</t>
  </si>
  <si>
    <t>základní běžný účet</t>
  </si>
  <si>
    <t>účel. fondy (FRB, soc. fond)</t>
  </si>
  <si>
    <t>běžné účty celkem</t>
  </si>
  <si>
    <t>splátky úvěrů</t>
  </si>
  <si>
    <t>Komerční banka, a. s.</t>
  </si>
  <si>
    <t>Česká spořitelna, a. s.</t>
  </si>
  <si>
    <t>Moravská vodárenská, a. s.</t>
  </si>
  <si>
    <t>SFŽP ČR - Fond soudržnosti</t>
  </si>
  <si>
    <t xml:space="preserve">Česko - Britská Mezinárodní škola a MŠ </t>
  </si>
  <si>
    <t>CELKEM  (B)</t>
  </si>
  <si>
    <t>Tř. 8 - FINANCOVÁNÍ CELKEM (A + B)</t>
  </si>
  <si>
    <t>- Moravská vodárenská a. s. - dlouhodobý úvěr</t>
  </si>
  <si>
    <t>- Česko Britská Mezinárodní škola a mateřská školka - půjčka</t>
  </si>
  <si>
    <t>- Evropská investiční banka - dlouhodobý úvěr</t>
  </si>
  <si>
    <t>- Komerční banka, a. s.  - revolvingový úvěr</t>
  </si>
  <si>
    <t>- Komerční banka, a. s.  - dlouhodobý úvěr</t>
  </si>
  <si>
    <t>- Komerční banka, a. s. - dlouhodobý úvěr</t>
  </si>
  <si>
    <t>- Komerční banka, a. s. - směnečný program</t>
  </si>
  <si>
    <r>
      <t xml:space="preserve">Součástí </t>
    </r>
    <r>
      <rPr>
        <b/>
        <sz val="10"/>
        <rFont val="Arial Narrow"/>
        <family val="2"/>
      </rPr>
      <t>příjmů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561 794 970,17 Kč</t>
    </r>
    <r>
      <rPr>
        <sz val="10"/>
        <rFont val="Arial Narrow"/>
        <family val="2"/>
      </rPr>
      <t>. Tuto částku tvoří:</t>
    </r>
  </si>
  <si>
    <t>Centrum Jungle, s.r.o.</t>
  </si>
  <si>
    <t>JITRO Olomouc, o.p.s.</t>
  </si>
  <si>
    <t>26. přední hlídka Royal Rangers v ČR, o.s.</t>
  </si>
  <si>
    <t>BoDo centrum Olomouc, o.s.</t>
  </si>
  <si>
    <t>Dorostová Unie, skupina 046, o.s.</t>
  </si>
  <si>
    <t>DUHA RYSI, o.s.</t>
  </si>
  <si>
    <t>Hanácký hobby klub Ol., o.s.</t>
  </si>
  <si>
    <t>Junák - svaz skautů a skautek ČR, Olomoucký kraj, o.s.</t>
  </si>
  <si>
    <t>Junák - svaz skautů a skautek ČR, stř. Mjr. Karla Haase, o.s.</t>
  </si>
  <si>
    <t>Junák - svaz skautů a skautek ČR, stř. Vládi Tylšara , o.s.</t>
  </si>
  <si>
    <t>Junák - svaz skautů a skautek ČR, stř. Žlutý kvítek , o.s.</t>
  </si>
  <si>
    <t>Junák - svaz skautů a skautek ČR, okres Olomouc, Holická 19 , o.s.</t>
  </si>
  <si>
    <t>Junák - svaz skautů a skautek ČR, stř. Jana Boska , o.s.</t>
  </si>
  <si>
    <t>4122 - ÚZ 00008 Olomoucký kraj na zajištění akceschopnosti JSDH - neinvestiční přijaté transfery od krajů</t>
  </si>
  <si>
    <t>4122 - ÚZ 00512 Olomoucký kraj na projekt "Olomouc v kostce" - neinvestiční přijaté transfery od krajů</t>
  </si>
  <si>
    <t>4122 - ÚZ 00501Olomoucký kraj na projek "EUROPE DIRECT" - zvláštní účet, fond 23 - neinvestiční přijaté transfery od krajů</t>
  </si>
  <si>
    <t>4122 - ÚZ 321 33030 Olomoucký kraj na projekt "ZŠ Nedvědova - integrace sociálně znevýhodněných žáků" - neinvestiční přijaté transfery od krajů</t>
  </si>
  <si>
    <t>4122 - ÚZ 325 33030 Olomoucký kraj na projekt "ZŠ Nedvědova - integrace sociálně znevýhodněných žáků" - neinvestiční přijaté transfery od krajů</t>
  </si>
  <si>
    <t>4122 - ÚZ 00200 Olomoucký kraj pro Moravskou filharmonii (228 tis. Kč) a Moravské divadlo (1.044 tis. Kč) na realizací akcí roku 2013 - neinvestiční příjaté transfery od krajů</t>
  </si>
  <si>
    <t>4123 - ÚZ 385 87005 - projekt "ZŠ Heyrovského - sportujeme společně" - zvláštní účet, fond 4 - neinvestiční přijaté transfery od regionálních rad</t>
  </si>
  <si>
    <t>5031-Povinné pojistné na sociální zabezpečení a příspěvek na státní politiku zaměstnanosti</t>
  </si>
  <si>
    <t>povinný odvod 25%</t>
  </si>
  <si>
    <t>5032-Povinné pojistné na veřejné zdravotní pojištění</t>
  </si>
  <si>
    <t>povinný odvod 9%</t>
  </si>
  <si>
    <t>5038-Povinné pojistné na úrazové pojištění</t>
  </si>
  <si>
    <t>4,2 promile z pol. ze základu pro soc poj.</t>
  </si>
  <si>
    <t>5424-Náhrady mezd v době nemoci</t>
  </si>
  <si>
    <t>náhrada mezd v prvních 21 dnech nemoci dle zák. č. 262/2006 Sb.</t>
  </si>
  <si>
    <t>5011-Platy zaměstnanců v pracovním poměru</t>
  </si>
  <si>
    <t>org. 2490 Europe Direct , fond 23</t>
  </si>
  <si>
    <t xml:space="preserve">org. 2490 Europe Direct, fond 23 </t>
  </si>
  <si>
    <t>org. 352 Ter. soc. práce</t>
  </si>
  <si>
    <t>org. 353 NZDM Miriklo</t>
  </si>
  <si>
    <t xml:space="preserve">org. 355 kluby důchodců </t>
  </si>
  <si>
    <t>org. 358 IPOK Azylový dům</t>
  </si>
  <si>
    <t>org. 358 IPOK Domov pro matky s dětmi</t>
  </si>
  <si>
    <t>org. 410 soc. fond MMOl</t>
  </si>
  <si>
    <t>org. 4960 projekt IPRÚ, fond 43</t>
  </si>
  <si>
    <t xml:space="preserve">org. 8 Centrum semafor </t>
  </si>
  <si>
    <t>noclehárna - platy zaměstnanců</t>
  </si>
  <si>
    <t xml:space="preserve">noclehárna - pojistné na sociální zabezpečení </t>
  </si>
  <si>
    <t>noclehárna - pojistné na veřejné zdravotní pojištění</t>
  </si>
  <si>
    <t>5012-Platy zaměstnanců ozbrojených sborů a složek ve služebním poměru</t>
  </si>
  <si>
    <t>ost. platby za provedenou práci jinde nezař.</t>
  </si>
  <si>
    <t>dohody o prac. činnosti a o prov. práce + detaš. prac. MMOL</t>
  </si>
  <si>
    <t>5024-Odstupné</t>
  </si>
  <si>
    <t>povinný odvod 4,2 prom. ze základu pro soc. poj. včetně Městské policie</t>
  </si>
  <si>
    <t>5195-Odvody za neplnění povinnosti zaměstnávat zdravotně postižené</t>
  </si>
  <si>
    <t>ZPS zvýšený odvod</t>
  </si>
  <si>
    <t>ÚZ 00512 Olomoucký kraj na projekt "Olomouc v kostce"</t>
  </si>
  <si>
    <t>CELKEM MZDY - ODBOR SPRÁVY</t>
  </si>
  <si>
    <t>MZDY - MĚSTSKÁ POLICIE</t>
  </si>
  <si>
    <t>org. 420 soc. fond MP platy</t>
  </si>
  <si>
    <t>25% z platů a OOV (org. 420)</t>
  </si>
  <si>
    <t>org. 420 sociální fond MP</t>
  </si>
  <si>
    <t>9% z platů + OOV (org. 420)</t>
  </si>
  <si>
    <t>org. 420 soc. fond poj. na zdrav. poj.</t>
  </si>
  <si>
    <t>CELKEM MZDY - MĚSTSKÁ POLICIE</t>
  </si>
  <si>
    <t>CELKEM MZDY</t>
  </si>
  <si>
    <t>org. 2490 Europe Direct, fond 23</t>
  </si>
  <si>
    <t>Paragraf</t>
  </si>
  <si>
    <t>Položka</t>
  </si>
  <si>
    <t>Schválený
rozp. 2013</t>
  </si>
  <si>
    <t>Upravený
rozp. 2013</t>
  </si>
  <si>
    <t>Skutečnost
2013</t>
  </si>
  <si>
    <t>Plnění
%</t>
  </si>
  <si>
    <t>Poznámka</t>
  </si>
  <si>
    <t/>
  </si>
  <si>
    <t>6112-Zastupitelstva obcí</t>
  </si>
  <si>
    <t>6171-Činnost místní správy</t>
  </si>
  <si>
    <t>5311-Bezpečnost a veřejný pořádek</t>
  </si>
  <si>
    <t>CELKEM 5311</t>
  </si>
  <si>
    <t>ODBOR INVESTIC</t>
  </si>
  <si>
    <t>2219-Ostatní záležitosti pozemních komunikací</t>
  </si>
  <si>
    <t>5171-Opravy a udržování</t>
  </si>
  <si>
    <t>Velkomoravská - Rooseveltova, úprava křižovatky</t>
  </si>
  <si>
    <t>CELKEM 2219</t>
  </si>
  <si>
    <t>2321-Odvádění a čistění odpadních vod a nakládání s kaly</t>
  </si>
  <si>
    <t>Výsledky hospodaření SMOl za rok 2013 schválené                     Zastupitelstvem města Olomouce dne 5. 5. 2014</t>
  </si>
  <si>
    <t>PPK - Charita Olomouc</t>
  </si>
  <si>
    <t>PPK - Sdružení D, o.s.</t>
  </si>
  <si>
    <t>PPK - JIKA, o.s.</t>
  </si>
  <si>
    <t>PPK - P-centrum, o.s.</t>
  </si>
  <si>
    <t xml:space="preserve">PPK - Maltézská pomoc, o.p.s. </t>
  </si>
  <si>
    <t>CELKEM 4379</t>
  </si>
  <si>
    <t>5319-Ostatní neinvestiční transfery jiným veřejným rozpočtům</t>
  </si>
  <si>
    <t>PPK - Veterán Policie ČR</t>
  </si>
  <si>
    <t>org. 1180 ÚZ 00204 Olomoucký kraj pro Knihovnu města Olomouce - financování regionální funkce</t>
  </si>
  <si>
    <t>členské příspěvky v odborných asociacích a společnostech pro pracovníky vysílané zaměstnavatelem</t>
  </si>
  <si>
    <t>členský příspěvek Sdružení správců komunikací</t>
  </si>
  <si>
    <t xml:space="preserve">členský příspěvek Asociace turistických informačních center, Cyklisté vítání </t>
  </si>
  <si>
    <t>Sdružení CR  Střední  Moravy - členský příspěvek</t>
  </si>
  <si>
    <t>2191-Mezinárodní spolupráce v průmyslu, stavebnictví, obchodu a službách</t>
  </si>
  <si>
    <t>Projekt Mozart Way</t>
  </si>
  <si>
    <t>CELKEM 2191</t>
  </si>
  <si>
    <t>Sdružení historických sídel</t>
  </si>
  <si>
    <t>České dědictví UNESCO</t>
  </si>
  <si>
    <t>Svaz měst a obcí - členský příspěvek</t>
  </si>
  <si>
    <t>4333-Domovy-penzióny pro matky s dětmi</t>
  </si>
  <si>
    <t>roční poplatek Asociace poskytovatelů sociálních služeb ČR</t>
  </si>
  <si>
    <t>CELKEM 4333</t>
  </si>
  <si>
    <t>členský příspěvek Sdružení azylových domů</t>
  </si>
  <si>
    <t>IP: čl. příspěvek ve Sdružení obcí vodovod Pomoraví ZP 026 (ZBÚ)</t>
  </si>
  <si>
    <t>ODBOR EVROPSKÝCH PROJEKTŮ</t>
  </si>
  <si>
    <t>3636-Územní rozvoj</t>
  </si>
  <si>
    <t xml:space="preserve">členský příspěvek OK4EU - sdružení právnických osob - zastupování zájmu regionu v institucích EU
</t>
  </si>
  <si>
    <t>CELKEM 3636</t>
  </si>
  <si>
    <t>CELKEM ODBOR EVROPSKÝCH PROJEKTŮ</t>
  </si>
  <si>
    <t>CELKEM ČLENSKÉ PŘÍSPĚVKY - INDIVIDUÁLNÍ PŘÍSLIB</t>
  </si>
  <si>
    <t>OVS ODBOR DOPRAVY</t>
  </si>
  <si>
    <t>TSMO,a.s. OVS org. 105621 zimní údržba</t>
  </si>
  <si>
    <t>TSMO,a.s. OVS org. 10562 opravy a udržba komunikací</t>
  </si>
  <si>
    <t>TSMO,a.s. OVS org. 10569 mandátní smlouva</t>
  </si>
  <si>
    <t>TSMO,a.s. OVS org. 10563 skládka materiálu</t>
  </si>
  <si>
    <t>TSMO,a.s. OVS org. 10564 podzemní parkoviště</t>
  </si>
  <si>
    <t>TSMO,a.s. OVS org. 10565 pasport MK</t>
  </si>
  <si>
    <t>TSMO,a.s. OVS org. 10566 rozkopávky MK</t>
  </si>
  <si>
    <t>TSMO,a.s. OVS org. 10561 výběr parkovného</t>
  </si>
  <si>
    <t>TSMO,a.s. Přichystalova - výdaje v období udržitelnosti projektu, fond 48</t>
  </si>
  <si>
    <t>TSMO,a.s. Štítného ul. - výdaje v období udržitelnosti projektu, fond 12</t>
  </si>
  <si>
    <t>TSMO,a.s. Přednádražní prostor - výdaje v období udržitelnosti projektu, fond 60</t>
  </si>
  <si>
    <t>TSMO,a.s. OVS org. 10567 veřejné osvětlení a SSZ</t>
  </si>
  <si>
    <t>TSMO,a.s. OVS org. 10568 pasport VO a SSZ</t>
  </si>
  <si>
    <t>2221-Provoz veřejné silniční dopravy</t>
  </si>
  <si>
    <t>5193-Výdaje na dopravní územní obslužnost</t>
  </si>
  <si>
    <t xml:space="preserve">DPMO,a.s.  OVS org. 2671 dopr. obsl. </t>
  </si>
  <si>
    <t>ostatní OVS org. 2674 smluvní jízdné</t>
  </si>
  <si>
    <t>5336-Neinvestiční transfery zřízeným PO</t>
  </si>
  <si>
    <t>org. 1077 ÚZ 415 95113 MF ČR na přeshraniční spolupráci ZOO Olomouc a ZOO Opole, fond 4</t>
  </si>
  <si>
    <t>org. 1077 ÚZ 411 17007 MMR ČR na projekt "Přeshraniční spolupráce ZOO Olomouc - ZOO Opole", fond 4</t>
  </si>
  <si>
    <t>CELKEM ZOO SV. KOPEČEK OL.</t>
  </si>
  <si>
    <t>CELKEM PŘÍSPĚVKOVÉ ORGANIZACE - INDIVIDUÁLNÍ PŘÍSLIB</t>
  </si>
  <si>
    <t>§</t>
  </si>
  <si>
    <t xml:space="preserve">NEINV. PŘÍSP. MŠ A ZŠ - PŘÍSPĚVKOVÉ ORGANIZACE </t>
  </si>
  <si>
    <t>5331-Neinv. příspěvky zřízeným PO</t>
  </si>
  <si>
    <t>org. 1290 neinv. přísp. MŠ Jílová</t>
  </si>
  <si>
    <t>org. 1300 neinv. přísp. MŠ Škrétova</t>
  </si>
  <si>
    <t>org. 1150 ÚZ 34352 MK ČR pro Moravské divadlo</t>
  </si>
  <si>
    <t>CELKEM MORAVSKÉ DIVADLO OL.</t>
  </si>
  <si>
    <t>DIVADLO HUDBY OL.</t>
  </si>
  <si>
    <t>org. 1160 Divadlo hudby Olomouc</t>
  </si>
  <si>
    <t>org. 1160 ÚZ 00212 Olomoucký kraj pro Divadlo hudby na "Dny židovské kultury"</t>
  </si>
  <si>
    <t>CELKEM DIVADLO HUDBY OL.</t>
  </si>
  <si>
    <t>MORAVSKÁ FILHARMONIE OL.</t>
  </si>
  <si>
    <t>3312-Hudební činnost</t>
  </si>
  <si>
    <t>org. 1170 Moravská filharmonie Olomouc</t>
  </si>
  <si>
    <t>org. 1170 ÚZ 00200 Ol. kraj pro MF na aktivity v r. 2013</t>
  </si>
  <si>
    <t>org. 1170 ÚZ 00213 Olomoucký kraj pro Moravskou filharmonii</t>
  </si>
  <si>
    <t>org. 1170 ÚZ 34352 MK ČR pro Moravskou filharmonii</t>
  </si>
  <si>
    <t>CELKEM MORAVSKÁ FILHARMONIE OL.</t>
  </si>
  <si>
    <t>KNIHOVNA MĚSTA OL.</t>
  </si>
  <si>
    <t>3314-Činnosti knihovnické</t>
  </si>
  <si>
    <t xml:space="preserve">org. 1180 Knihovna města Olomouce </t>
  </si>
  <si>
    <t>CELKEM KNIHOVNA MĚSTA OL.</t>
  </si>
  <si>
    <t>HŘBITOVY MĚSTA OL.</t>
  </si>
  <si>
    <t>3632-Pohřebnictví</t>
  </si>
  <si>
    <t>org. 1650 Hřbitovy města Olomouce</t>
  </si>
  <si>
    <t>CELKEM HŘBITOVY MĚSTA OL.</t>
  </si>
  <si>
    <t>ZOO SV. KOPEČEK OL.</t>
  </si>
  <si>
    <t>org. 1077 ZOO Sv. Kopeček Olomouc</t>
  </si>
  <si>
    <t>org. 1077 ÚZ 15065 MŽP ČR na program "Příspěvek zoologickým zahradám"</t>
  </si>
  <si>
    <t>Upravený
rozpočet 2013</t>
  </si>
  <si>
    <t>org. 1 Kanoistický klub Olomouc-celoroční podpora činnosti klubu</t>
  </si>
  <si>
    <t>org. 1 Klub sportovních potápěčů Olomouc-celoroční sportovní a výcviková činnost</t>
  </si>
  <si>
    <t>org. 1 MGC Olomouc (minigolf)</t>
  </si>
  <si>
    <t>org. 1 Regionální sdružení ČSTV se sídlem v Olomouci</t>
  </si>
  <si>
    <t>org. 1 Sportovní klub UP Olomouc-podpora celoroční sportovní činnosti</t>
  </si>
  <si>
    <t>org. 1 TJ Sokol Olomouc - Chválkovice</t>
  </si>
  <si>
    <t>org. 1 TJ DUKLA Olomouc</t>
  </si>
  <si>
    <t>org. 1 TJ Lodní sporty Olomouc</t>
  </si>
  <si>
    <t>org. 1 TJ MILO Olomouc</t>
  </si>
  <si>
    <t>org. 1 TJ STM Olomouc-mužská házená</t>
  </si>
  <si>
    <t>org. 1 Veslařský klub Olomouc</t>
  </si>
  <si>
    <t>org. 1 RC Lokomotiva Olomouc</t>
  </si>
  <si>
    <t>org. 1 JUDO KLUB Olomouc</t>
  </si>
  <si>
    <t>org. 1 KARATE CLUB MABU-DO Olomouc</t>
  </si>
  <si>
    <t>org. 1 1. FC Olomouc</t>
  </si>
  <si>
    <t xml:space="preserve">org. 1 FBS Olomouc o. s. </t>
  </si>
  <si>
    <t>org. 1 FK Nemilany</t>
  </si>
  <si>
    <t>org. 1 Hanácký kuželkářský klub o. s.</t>
  </si>
  <si>
    <t>org. 1 OSK Klubko Olomouc</t>
  </si>
  <si>
    <t>org. 1 TJ Sokol Olomouc - Neředín</t>
  </si>
  <si>
    <t>org. 1 TJ Sokol Olomouc - Nové Sady</t>
  </si>
  <si>
    <t>org. 1 TJ Sokol Olomouc</t>
  </si>
  <si>
    <t>org. 1 o. s. COMBAT ELEMENTS</t>
  </si>
  <si>
    <t>org. 1 o. s. SK Chválkovice</t>
  </si>
  <si>
    <t>org. 1 o. s. FBK Olomouc</t>
  </si>
  <si>
    <t>Atletický klub Olomouc</t>
  </si>
  <si>
    <t>DHK Zora Olomouc - házená žen</t>
  </si>
  <si>
    <t>GEMO SPORT a. s. - příspěvek na ITS Cup 2013 - tenisový turnaj</t>
  </si>
  <si>
    <t>1. NTC Olomouc</t>
  </si>
  <si>
    <t>Hanácký paraklub o.s.</t>
  </si>
  <si>
    <t xml:space="preserve">HCO - mládež </t>
  </si>
  <si>
    <t>HCO - provoz Zimního stadionu</t>
  </si>
  <si>
    <t xml:space="preserve">HCO Olomouc </t>
  </si>
  <si>
    <t>1. HFK Olomouc (Holický fotbalový klub Olomouc)</t>
  </si>
  <si>
    <t xml:space="preserve">ANAG, s.r.o. -  BILLIARD CUP </t>
  </si>
  <si>
    <t>Aerobik klub Olomouc</t>
  </si>
  <si>
    <t>Rok s pohybem - kurzy lyžování pro MŠ a ZŠ</t>
  </si>
  <si>
    <t>RS ČSTV - vyhlašování sportovců</t>
  </si>
  <si>
    <t>Sportovní klub UP Olomouc - oddíl kanoistiky</t>
  </si>
  <si>
    <t>Sportovní klub UP Olomouc - volejbal žen</t>
  </si>
  <si>
    <t>Tenis Centrum Olomouc s.r.o.</t>
  </si>
  <si>
    <t xml:space="preserve">Český kynologický svaz, Černovír, o.s. </t>
  </si>
  <si>
    <t>Český svaz cyklistiky,o.s. - mistrovství Evropy na silnici r. 2013</t>
  </si>
  <si>
    <t xml:space="preserve">APA VČAS </t>
  </si>
  <si>
    <t>Armádní šachový klub Domu armády Olomouc</t>
  </si>
  <si>
    <t>Atletické přípravky Olomouc</t>
  </si>
  <si>
    <t>Bedmintonový klub Omega Olomouc</t>
  </si>
  <si>
    <t>Basketbalový klub Olomouc</t>
  </si>
  <si>
    <t>BIKE TEAM Kola Kaňkovský</t>
  </si>
  <si>
    <t>BILLARD CLUB Olomouc</t>
  </si>
  <si>
    <t>Centrum individuálních sportů kraje Olomouckého, o.s.</t>
  </si>
  <si>
    <t>Club karate Olomouc</t>
  </si>
  <si>
    <t>Cyklo team KOLARNA</t>
  </si>
  <si>
    <t>Český radioklub - Hanácký RADIOKLUB OK2KYJ</t>
  </si>
  <si>
    <t>5339-Neinvestiční transfery cizím PO</t>
  </si>
  <si>
    <t>Fotbal budoucnosti, o.s.</t>
  </si>
  <si>
    <t>Gymnastický klub mládeže Olomouc</t>
  </si>
  <si>
    <t>IHC EAGLES OLOMOUC</t>
  </si>
  <si>
    <t>In-line klub, o.s.</t>
  </si>
  <si>
    <t>Jezdecká akademie Olomouc</t>
  </si>
  <si>
    <t>Klub horolezců Olomouc</t>
  </si>
  <si>
    <t>Klub lyžařů LOKO Olomouc</t>
  </si>
  <si>
    <t>Klub Taekwon - Do ITF Raptor Olomouc</t>
  </si>
  <si>
    <t xml:space="preserve">Lyžařský klub Olomouc </t>
  </si>
  <si>
    <t>FDF team Olomouc, o.s.</t>
  </si>
  <si>
    <t>TSMO,a.s. OVS org. 1056 sběr a svoz komunál. odpadů</t>
  </si>
  <si>
    <t>TSMO,a.s. OVS org. 10561 čistota města vč. stát. komunikací</t>
  </si>
  <si>
    <t>TSMO,a.s. OVS org. 1056 udrž. mobiliáře v přednádraž. prostoru</t>
  </si>
  <si>
    <t>TSMO,a.s. OVS Přichystalova ul. - po dobu udržitelnosti projektu (do 31. 08. 2015) - fond 48</t>
  </si>
  <si>
    <t>TSMO,a.s. OVS Přednádražní prostor - po dobu udržitelnosti projektu - fond 60</t>
  </si>
  <si>
    <t>TSMO,a.s. OVS org. 1056 údržba veř. WC - bez Pavelčákova, Sokolská ul. údrž. mobiliáře</t>
  </si>
  <si>
    <t>CELKEM OVS ODBOR SPRÁVY</t>
  </si>
  <si>
    <t>2143 - realizované kurzové zisky</t>
  </si>
  <si>
    <t>2212 - ostatní pokuty - příjaté sankční platby</t>
  </si>
  <si>
    <t>2212 - pokuty stavební odbor - přijaté sankční platby</t>
  </si>
  <si>
    <t>2212 - pokuty odbor agendy řidičů a motorových vozidel - příjaté sankční platby</t>
  </si>
  <si>
    <t>2212 - pokuty Městská policie - přijaté sankční platby</t>
  </si>
  <si>
    <t>2212 - pokuty odbor životního prostředí - přijaté sankční platby</t>
  </si>
  <si>
    <t>2222 - MF ČR - doplatek z r. 2012 na : volby do zastupitelstev krajů 1.851.849,66 Kč; volbu prezidenta ČR 773.749,-- Kč - ostatní příjmy z finančního vypořádání minulých let od jiných veřejných rozpočů</t>
  </si>
  <si>
    <t>2229 - ostatní přijaté vratky transferů (vratky sociálních dávek)</t>
  </si>
  <si>
    <t>2229 - ZOO Olomouc - splátka předfinancovaného investičního projektu z r. 2011 - ostatní přijaté vratky transferů</t>
  </si>
  <si>
    <t>2229 - ostatní přijaté vratky transferů - různé subjekty za předešlé rozpočtové období</t>
  </si>
  <si>
    <t>2310 - příjmy z prodeje krátkodobého a drobného dlouhodobého majetku (prodej kovového šrotu, demoličního materiálul, sběr)</t>
  </si>
  <si>
    <t>2322 - přijaté pojistné náhrady</t>
  </si>
  <si>
    <t>2324 - tržby IDOS od obcí a obchodních center dle smluv - přijaté nekapitálové příspěvky a náhrady</t>
  </si>
  <si>
    <t>PŘÍSPĚVKY v soc. oblasti -podpora projektů dle RMO</t>
  </si>
  <si>
    <t>PŘÍSPĚVKY na bezbar. úpravy dle RMO-příspěvky subjektům v oblasti bezbariérových úprav objektů, které nejsou v majetku města</t>
  </si>
  <si>
    <t>Občanské sdružení OLiVy</t>
  </si>
  <si>
    <t>Charita Olomouc - příspěvek - Ordinace praktického lékaře pro lidi v nouzi</t>
  </si>
  <si>
    <t>Hospic Sv. Kopeček neinv. transfery církvím a nábož spol.</t>
  </si>
  <si>
    <t xml:space="preserve">Klíč - centrum sociálních služeb, p.o. </t>
  </si>
  <si>
    <t>Karel Ťulpa, f.o.</t>
  </si>
  <si>
    <t>Člověk v tísni, o.p.s</t>
  </si>
  <si>
    <t>TyfloCentrum, o.p.s.</t>
  </si>
  <si>
    <t>Tyfloservis, o.p.s.</t>
  </si>
  <si>
    <t>Maltézská pomoc, o.p.s.</t>
  </si>
  <si>
    <t>ISIS o.s. pro pomoc náhradním rodinám</t>
  </si>
  <si>
    <t>Spolek Trend vozíčkářů Ol. , o.s.</t>
  </si>
  <si>
    <t>Oblastní unie neslyšících, o.s.</t>
  </si>
  <si>
    <t>InternetPoradna.cz, o.s.</t>
  </si>
  <si>
    <t>Středisko rané péče SPRP, o.s. , Střední Novosadská</t>
  </si>
  <si>
    <t>Jitro - sdružení rodičů a přátel postiž. dětí, o. s.</t>
  </si>
  <si>
    <t>Amelie, o. s.</t>
  </si>
  <si>
    <t>4216 - ÚZ 365 17871 MMR ČR na projekt "Rozvoj služeb e-Government v Olomouci - CIS MMOl, I. a III. část výzvy" - fond 40 - ostatní investiční přijaté transfery ze státního rozpočtu</t>
  </si>
  <si>
    <t>4216 - ÚZ 365 17871 MMR ČR na projekt "Holická 51 - rekonstrukce bytového domu" - zvláštní účet, fond 64 - ostatní investiční přijaté transfery ze státního rozpočtu</t>
  </si>
  <si>
    <t>4216 - ÚZ 361 17870 MMR ČR na projekt "Holická 51 - rekonstrukce bytového domu" - zvláštní účet, fond 64 - ostatní investiční přijaté transfery ze státního rozpočtu</t>
  </si>
  <si>
    <t>4216 - ÚZ 365 17871 MMR ČR na projekt "Povel - revitalizace a regenerace sídliště RC 2" - zvláštní účet, fond 63 - ostatní investiční přijaté transfery ze státního rozpočtu</t>
  </si>
  <si>
    <t>4216 - ÚZ 605 15945 MŽP ČR na projekt "TT Nové Sady" - zvláštní účet, fond 33 - ostatní investiční přijaté transfery ze státního rozpočtu</t>
  </si>
  <si>
    <t>4218 - ÚZ 415 95823 MF ČR na projekt "Spolupráce ZOO Olomouc a ZOO Opole v oblasti cestovního ruchu" - zvláštní € účet, fond 4                                                      - investiční převody z Národního fondu</t>
  </si>
  <si>
    <t>4223 - ÚZ 385 87505 - akce "ZŠ Heyrovského - sportujeme společně", zvláštní účet, fond 4 - investiční přijaté transfery od regionálních rad</t>
  </si>
  <si>
    <t>Tempo team Prague, s.r.o. - Olomoucký 1/2 maraton</t>
  </si>
  <si>
    <t>org. 250  Římskokatolická farnost               Sv. Kopeček - Bazilika Navštívení Panny Marie</t>
  </si>
  <si>
    <t>Taneční klub Olymp Ol., o.s.</t>
  </si>
  <si>
    <t>Asociace veřejných zakázek- příspěvek na členství                JUDr. Vačkářové v asociaci</t>
  </si>
  <si>
    <t xml:space="preserve">ARRIVA Morava, a.s. OVS org. 2672 dopr. obsl. </t>
  </si>
  <si>
    <t>org. 1170 ÚZ 00212 Olomoucký kraj na koncerty sólisty                V. Hudečka</t>
  </si>
  <si>
    <t xml:space="preserve">Odbor koncepce a rozvoje - komplexní materiál týkající se odvodnění města, odkanalizování a zásobování města vodou včetně technicko-ekonomického vyhodnocení, kdy všechny tyto koncepční materiály spolu souvisí. </t>
  </si>
  <si>
    <t>Plány rozvoje nad 1 mil. Kč - rok 2013</t>
  </si>
  <si>
    <t>Část B:</t>
  </si>
  <si>
    <t>ČÁST D:</t>
  </si>
  <si>
    <t>str. 11 - 13</t>
  </si>
  <si>
    <t>str. 14 - 17</t>
  </si>
  <si>
    <t>str. 18 - 38</t>
  </si>
  <si>
    <t>str. 39</t>
  </si>
  <si>
    <t>str. 40 - 42</t>
  </si>
  <si>
    <t>str. 43 - 46</t>
  </si>
  <si>
    <t>str. 47 - 48</t>
  </si>
  <si>
    <t>str. 49</t>
  </si>
  <si>
    <t>str. 50</t>
  </si>
  <si>
    <t>str. 51</t>
  </si>
  <si>
    <t>str. 52</t>
  </si>
  <si>
    <t>4221 - obec Hlušovice - úhrada části stavebních prací investiční akce "Cyklostezka Hlušovice" - zvláštní účet, fond 58 - investiční přijaté transfery od obcí</t>
  </si>
  <si>
    <t>Optimální plnění za leden - prosinec 2013 by mělo činit 100 % (ve vztahu k upravenému rozpočtu), tj. 2.202.749.646,19 Kč.</t>
  </si>
  <si>
    <t>Propad příjmů je 36.656.286,41  Kč.</t>
  </si>
  <si>
    <r>
      <t>Globální dotace</t>
    </r>
    <r>
      <rPr>
        <b/>
        <sz val="8"/>
        <color indexed="8"/>
        <rFont val="Arial"/>
        <family val="2"/>
      </rPr>
      <t xml:space="preserve"> - mezisoučet</t>
    </r>
  </si>
  <si>
    <r>
      <t xml:space="preserve">4123 - ÚZ 385 87005 - </t>
    </r>
    <r>
      <rPr>
        <sz val="8"/>
        <rFont val="Arial"/>
        <family val="2"/>
      </rPr>
      <t>projekt "Společně do školy - ZŠ tř. Spojenců" - zvláštní účet, fond 35 - neinvestiční přijaté transfery od regionálních rad</t>
    </r>
  </si>
  <si>
    <r>
      <t xml:space="preserve">4123 - ÚZ 385 87005 - </t>
    </r>
    <r>
      <rPr>
        <sz val="8"/>
        <rFont val="Arial"/>
        <family val="2"/>
      </rPr>
      <t>projekt "MŠ Bieblova - rekonstrukce" - zvláštní účet, fond 42 - neinvestiční přijaté transfery od regionálních rad</t>
    </r>
  </si>
  <si>
    <r>
      <t>4123 - ÚZ 385 87005</t>
    </r>
    <r>
      <rPr>
        <sz val="8"/>
        <color indexed="8"/>
        <rFont val="Arial"/>
        <family val="2"/>
      </rPr>
      <t xml:space="preserve"> - </t>
    </r>
    <r>
      <rPr>
        <sz val="8"/>
        <rFont val="Arial"/>
        <family val="2"/>
      </rPr>
      <t>projekt "MŠ Čajkovského - rekonstrukce" - zvláštní účet, fond 44 - neinvestniční přijaté transfery od regionálních rad</t>
    </r>
  </si>
  <si>
    <r>
      <t xml:space="preserve">4123 - ÚZ 385 87005 - </t>
    </r>
    <r>
      <rPr>
        <sz val="8"/>
        <rFont val="Arial"/>
        <family val="2"/>
      </rPr>
      <t>projekt "Dětské hřiště Michalské stromořadí (Bezručovy sady)" - zvláštní účet, fond 36 - neinvestiční přijaté transfery od regionálních rad</t>
    </r>
  </si>
  <si>
    <r>
      <t xml:space="preserve">4123 - ÚZ 385 87005 - </t>
    </r>
    <r>
      <rPr>
        <sz val="8"/>
        <rFont val="Arial"/>
        <family val="2"/>
      </rPr>
      <t>projekt "MŠ Jílová - zprovoznění oddělení" - zvláštní účet, fond 50 - neinvestiční přijaté transfery od regionálních rad</t>
    </r>
  </si>
  <si>
    <r>
      <t xml:space="preserve">4123 - ÚZ 385 87005 - </t>
    </r>
    <r>
      <rPr>
        <sz val="8"/>
        <rFont val="Arial"/>
        <family val="2"/>
      </rPr>
      <t>projekt "ZŠ Rožňavská - sportujeme společně" - zvláštní účet, fond 59 - neinvestiční přijaté transfery od regionálních rad</t>
    </r>
  </si>
  <si>
    <r>
      <t xml:space="preserve">4123 - ÚZ 385 87005 - </t>
    </r>
    <r>
      <rPr>
        <sz val="8"/>
        <rFont val="Arial"/>
        <family val="2"/>
      </rPr>
      <t>projekt "Cyklostezka Hlušovice" - zvláštní účet, fond 58 - neinvestiční přijaté transfery od regionálních rad</t>
    </r>
  </si>
  <si>
    <r>
      <t xml:space="preserve">4123 - ÚZ 385 87005 - </t>
    </r>
    <r>
      <rPr>
        <sz val="8"/>
        <rFont val="Arial"/>
        <family val="2"/>
      </rPr>
      <t>projekt "MŠ Svatoplukova 11" - zvláštní účet, fond 56 - neinvestiční přijaté transfery od regionálních rad</t>
    </r>
  </si>
  <si>
    <r>
      <t>Provozní dotace</t>
    </r>
    <r>
      <rPr>
        <b/>
        <sz val="8"/>
        <color indexed="8"/>
        <rFont val="Arial"/>
        <family val="2"/>
      </rPr>
      <t xml:space="preserve"> - mezisoučet</t>
    </r>
  </si>
  <si>
    <r>
      <t xml:space="preserve">4223 - ÚZ 385 87505 - </t>
    </r>
    <r>
      <rPr>
        <sz val="8"/>
        <rFont val="Arial"/>
        <family val="2"/>
      </rPr>
      <t>projekt "Společně do školy - ZŠ tř. Spojenců" - zvláštní účet, fond 35 - investiční přijaté transfery od regionálních rad</t>
    </r>
  </si>
  <si>
    <r>
      <t xml:space="preserve">4223 - ÚZ 385 87505 - </t>
    </r>
    <r>
      <rPr>
        <sz val="8"/>
        <rFont val="Arial"/>
        <family val="2"/>
      </rPr>
      <t>projekt "MŠ Bieblova - rekonstrukce" - zvláštní účet, fond 42 - investiční přijaté transfery od regionálních rad</t>
    </r>
  </si>
  <si>
    <r>
      <t>4223 - ÚZ 385 87505</t>
    </r>
    <r>
      <rPr>
        <sz val="8"/>
        <color indexed="8"/>
        <rFont val="Arial"/>
        <family val="2"/>
      </rPr>
      <t xml:space="preserve"> - </t>
    </r>
    <r>
      <rPr>
        <sz val="8"/>
        <rFont val="Arial"/>
        <family val="2"/>
      </rPr>
      <t>projekt "MŠ Čajkovského - rekonstrukce" - zvláštní účet, fond 44 - investniční přijaté transfery od regionálních rad</t>
    </r>
  </si>
  <si>
    <r>
      <t xml:space="preserve">4223 - ÚZ 385 87505 - </t>
    </r>
    <r>
      <rPr>
        <sz val="8"/>
        <rFont val="Arial"/>
        <family val="2"/>
      </rPr>
      <t>projekt "Dětské hřiště Michalské stromořadí (Bezručovy sady)" - zvláštní účet, fond 36 - investiční přijaté transfery od regionálních rad</t>
    </r>
  </si>
  <si>
    <r>
      <t xml:space="preserve">4223 - ÚZ 385 87505 - </t>
    </r>
    <r>
      <rPr>
        <sz val="8"/>
        <rFont val="Arial"/>
        <family val="2"/>
      </rPr>
      <t>projekt "MŠ Jílová - zprovoznění oddělení" - zvláštní účet, fond 50 - investiční přijaté transfery od regionálních rad</t>
    </r>
  </si>
  <si>
    <r>
      <t xml:space="preserve">4223 - ÚZ 385 87505 - </t>
    </r>
    <r>
      <rPr>
        <sz val="8"/>
        <rFont val="Arial"/>
        <family val="2"/>
      </rPr>
      <t>projekt "ZŠ Rožňavská - sportujeme společně" - zvláštní účet, fond 59 - investiční přijaté transfery od regionálních rad</t>
    </r>
  </si>
  <si>
    <r>
      <t xml:space="preserve">4223 - ÚZ 385 87505 - </t>
    </r>
    <r>
      <rPr>
        <sz val="8"/>
        <rFont val="Arial"/>
        <family val="2"/>
      </rPr>
      <t>projekt "Cyklostezka Hlušovice" - zvláštní účet, fond 58 - investiční přijaté transfery od regionálních rad</t>
    </r>
  </si>
  <si>
    <r>
      <t xml:space="preserve">4223 - ÚZ 385 87505 - </t>
    </r>
    <r>
      <rPr>
        <sz val="8"/>
        <rFont val="Arial"/>
        <family val="2"/>
      </rPr>
      <t>projekt "MŠ Svatoplukova 11" - zvláštní účet, fond 56 - investiční přijaté transfery od regionálních rad</t>
    </r>
  </si>
  <si>
    <r>
      <t>Investiční dotace</t>
    </r>
    <r>
      <rPr>
        <b/>
        <sz val="8"/>
        <color indexed="8"/>
        <rFont val="Arial"/>
        <family val="2"/>
      </rPr>
      <t xml:space="preserve"> - mezisoučet</t>
    </r>
  </si>
  <si>
    <r>
      <t>CELKEM PŘIJATÉ DOTACE</t>
    </r>
    <r>
      <rPr>
        <b/>
        <sz val="8"/>
        <color indexed="8"/>
        <rFont val="Arial"/>
        <family val="2"/>
      </rPr>
      <t xml:space="preserve"> (globální + provozní + investiční) - mezisoučet</t>
    </r>
  </si>
  <si>
    <r>
      <t xml:space="preserve">Úhrady od obcí </t>
    </r>
    <r>
      <rPr>
        <b/>
        <sz val="8"/>
        <color indexed="8"/>
        <rFont val="Arial"/>
        <family val="2"/>
      </rPr>
      <t>- mezisoučet</t>
    </r>
  </si>
  <si>
    <r>
      <t>Převody z HČ</t>
    </r>
    <r>
      <rPr>
        <b/>
        <sz val="8"/>
        <color indexed="8"/>
        <rFont val="Arial"/>
        <family val="2"/>
      </rPr>
      <t xml:space="preserve"> - mezisoučet</t>
    </r>
  </si>
  <si>
    <r>
      <t xml:space="preserve">Převody z účtu cizích prostředků </t>
    </r>
    <r>
      <rPr>
        <b/>
        <sz val="8"/>
        <color indexed="8"/>
        <rFont val="Arial"/>
        <family val="2"/>
      </rPr>
      <t>- mezisoučet</t>
    </r>
  </si>
  <si>
    <r>
      <t>CELKEM tř. 4</t>
    </r>
    <r>
      <rPr>
        <b/>
        <sz val="8"/>
        <color indexed="8"/>
        <rFont val="Arial"/>
        <family val="2"/>
      </rPr>
      <t xml:space="preserve"> - státní dotace (globální + provoz + investice) + úhrady od obcí + převody z HČ + převody z účtu cizích prostředků</t>
    </r>
  </si>
  <si>
    <r>
      <t>2329 - OČEKÁVANÉ DOTAČNÍ TITULY</t>
    </r>
    <r>
      <rPr>
        <b/>
        <sz val="8"/>
        <color indexed="8"/>
        <rFont val="Arial"/>
        <family val="2"/>
      </rPr>
      <t>, na jejichž příjem v roce 2013 jsou podepsány závazné smlouvy - ostatní nedaňové příjmy j. n.</t>
    </r>
  </si>
  <si>
    <t>1122 - DPPO za obce (SNO, a. s. 8.140 tis. Kč;  MMOl 76.389 tis. Kč;  MOVO, a. s. 25.536 tis. Kč;                                                                                                                                               Olterm &amp; TD Olomouc, a. s. 95 tis. Kč; LMO, a. s. 1.026 tis. Kč)</t>
  </si>
  <si>
    <t>1361 - správní poplatky (odbory: životní prostředí 440 tis. Kč; agenda řidičů a motorových vozidel 10.902 tis. Kč;                                                                                               stavební 1.300 tis. Kč; živnostenský 2.325 tis. Kč; správy 6.440 tis. Kč; ekonomický 5 tis. Kč; ostatní 4.000 tis. Kč)</t>
  </si>
  <si>
    <t>2142 - příjmy z podílů na zisku a dividend - divideny firmy OLTERM &amp; TD Olomouc, a. s.                                                                                                                                                                                                                (skutečnost: 5.753.414,50 Kč OLTERM &amp; TD Olomouc a. s.; 963,-- Kč Dalkia ČR a. s.)</t>
  </si>
  <si>
    <t>org. 1400 neinv. přísp. ZŠ Droždín  (v tom ÚZ 33123                    v částce 219 tis. Kč - zlepšení podmínek pro vzdělávání)</t>
  </si>
  <si>
    <t>org. 1420 neinv. přísp. ZŠ a MŠ Gorkého  (v tom ÚZ 33123           v částce 225 tis. Kč - zlepšení podmínek pro vzdělávání)</t>
  </si>
  <si>
    <t>org. 250  Chrám sv. Mořice + Sloup Nejsvětější Trojice</t>
  </si>
  <si>
    <t>org. 250  Katedrála sv. Václava</t>
  </si>
  <si>
    <t>org. 250 PŘÍSPĚVKY zpřístupnění kostelů v turistické sezóně</t>
  </si>
  <si>
    <t>org. 250 Dominikánský kostel</t>
  </si>
  <si>
    <t>CELKEM 2141</t>
  </si>
  <si>
    <t>2143-Cestovní ruch</t>
  </si>
  <si>
    <t xml:space="preserve">org. 251 PEŘEJ tours s. r. o. </t>
  </si>
  <si>
    <t>org. 251 Výstaviště FLORA Olomouc, a.s.</t>
  </si>
  <si>
    <t>org. 251 DESMOS REAL s.r.o.</t>
  </si>
  <si>
    <t>org. 251 České dráhy, a.s.</t>
  </si>
  <si>
    <t>org. 251  PŘÍSPĚVKY v oblasti CR - 500 tis. příspěvky v oblasti CR, 100 tis. podpora vydávání měst. kult. kalendáře pro hotely - Kdy, kde, co</t>
  </si>
  <si>
    <t>org. 251 Matice svatokopecká</t>
  </si>
  <si>
    <t>org. 251 Římskokatolická farnost Svatý Kopeček</t>
  </si>
  <si>
    <t>5229-Ostatní neinvestiční transfery neziskovým a podobným organizacím</t>
  </si>
  <si>
    <t>org. 251 Pevnostní město Olomouc</t>
  </si>
  <si>
    <t>org. 251 Klub vojenské historie Olomouc - LO37</t>
  </si>
  <si>
    <t>org. 251 Mgr. Pavel Bednařík</t>
  </si>
  <si>
    <t>org. 251 Českobratrská církev evangelická</t>
  </si>
  <si>
    <t xml:space="preserve">org. 251 Letecký školní pluk </t>
  </si>
  <si>
    <t>org. 251 Fort Radíkov o.s.</t>
  </si>
  <si>
    <t xml:space="preserve">org. 251 Arcibiskupství olomoucké </t>
  </si>
  <si>
    <t xml:space="preserve">org. 251 Neziskové sdružení PRIMAVESI </t>
  </si>
  <si>
    <t xml:space="preserve">org. 251 Ensemble Damian o.s. </t>
  </si>
  <si>
    <t>org. 251 Židovská obec Olomouc</t>
  </si>
  <si>
    <t>org. 251 Římskokatolická farnost sv. Václava</t>
  </si>
  <si>
    <t xml:space="preserve">org. 251 Jan Machovský </t>
  </si>
  <si>
    <t>org. 251 Josef Jiříček</t>
  </si>
  <si>
    <t>org. 251 Muzeum olomoucké pevnosti, o.s.</t>
  </si>
  <si>
    <t xml:space="preserve"> </t>
  </si>
  <si>
    <t>org. 251 Olomoucká vinná</t>
  </si>
  <si>
    <t>CELKEM 2143</t>
  </si>
  <si>
    <t>pokračování projektu "Olomouc Region Card"  - správa systému</t>
  </si>
  <si>
    <t>org. 2513 příspěvek pro Římskokatolickou farnost sv. Michala, Olomouc, org. 2513, EUR účet, fond 9</t>
  </si>
  <si>
    <t>3113-Základní školy</t>
  </si>
  <si>
    <t>org. 300 ZŠ sv. Voršily v Olomouci, přísp. org.</t>
  </si>
  <si>
    <t>CELKEM 3113</t>
  </si>
  <si>
    <t>3291-Mezinárodní spolupráce ve vzdělávání</t>
  </si>
  <si>
    <t xml:space="preserve">org. 300 Markéta Kreizingerová, f. o. </t>
  </si>
  <si>
    <t>CELKEM 3291</t>
  </si>
  <si>
    <t>3299-Ostatní záležitosti vzdělávání</t>
  </si>
  <si>
    <t>org. 300 Olomoucké centrum otevřeného vzdělávání, o.s.</t>
  </si>
  <si>
    <t>org. 300 Česko Britská Mezinárodní škola a MŠ, s.r.o.</t>
  </si>
  <si>
    <t>CELKEM 3299</t>
  </si>
  <si>
    <t>org. 300 Agentura pro kulturu a vzdělávání Čermáková, f.o.</t>
  </si>
  <si>
    <t>org. 300 Musica figuralis, o. s., Mgr. Čermáková</t>
  </si>
  <si>
    <t>org. 300 Pravoslavná církevní obec v Olomouci</t>
  </si>
  <si>
    <t>org. 300 Slovanské gymnázium Olomouc, přísp. o.</t>
  </si>
  <si>
    <t>org. 300 Caritas - VOŠ sociální Olomouc</t>
  </si>
  <si>
    <t>org. 300 Výstaviště Flora, a. s.</t>
  </si>
  <si>
    <r>
      <t xml:space="preserve">Celková zadluženost města Olomouce k 31. 12. 2013 (bez úroků) činí  </t>
    </r>
    <r>
      <rPr>
        <b/>
        <sz val="12"/>
        <rFont val="Arial Narrow"/>
        <family val="2"/>
      </rPr>
      <t>1 991 206 779,00 Kč</t>
    </r>
    <r>
      <rPr>
        <sz val="12"/>
        <rFont val="Arial Narrow"/>
        <family val="2"/>
      </rPr>
      <t xml:space="preserve">.   Z toho:                                                                                                                                                             </t>
    </r>
  </si>
  <si>
    <t>Studio Čtyřlístek Ol., o.s.</t>
  </si>
  <si>
    <t>Studio Experiment, o.s.</t>
  </si>
  <si>
    <t>Viadua, Daskabát 159, Ol., o.s.</t>
  </si>
  <si>
    <t>Základní článek hnutí Brontosaurus Salamandr, o.s.</t>
  </si>
  <si>
    <t>o.s. Paprsek - společnost pro využití volného času</t>
  </si>
  <si>
    <t>FRPSP, o.s. - Středisko rané péče Tamtam Ol.</t>
  </si>
  <si>
    <t>Libuše Machalická</t>
  </si>
  <si>
    <t>Fort Radíkov, o.s.</t>
  </si>
  <si>
    <t>Oblastní unie neslyšících Ol., o.s.</t>
  </si>
  <si>
    <t>SARKANDER Ol., o.s.</t>
  </si>
  <si>
    <t>Sdružení D, o.s.</t>
  </si>
  <si>
    <t>Sdružení pro rozvoj gymnázia Olomouc - Hejčín, o.s.</t>
  </si>
  <si>
    <t>Sdružení rodičů při Základní umělecké škole, Kavaleristů 6, Ol., o.s.</t>
  </si>
  <si>
    <t>Svaz tělesně postižených v ČR, Místní organizace Olomouc, o.s.</t>
  </si>
  <si>
    <t>Klub přátel skalek a bonsají Protěž Olomouc, o.s.</t>
  </si>
  <si>
    <t xml:space="preserve">Kyklop CZ o.s. </t>
  </si>
  <si>
    <t>Malá liška - klub přátel přírody Ol., o.s.</t>
  </si>
  <si>
    <t>org. 300 Lukáš Dostál, f. o.     Rockový koncert  - skupina SUBS a THE VIBRATORS</t>
  </si>
  <si>
    <t>org. 300 Matice svatokopecká, o.s.</t>
  </si>
  <si>
    <t>org. 300 Moravská filharmonie Olomouc, p.o.</t>
  </si>
  <si>
    <t xml:space="preserve">org. 300 Moravské divadlo Olomouc, p.o. </t>
  </si>
  <si>
    <t>org. 300 Prof. PaedDr. Zdeněk Přikryl, f. o.</t>
  </si>
  <si>
    <t>org. 300 RAKAS spol. s r.o.</t>
  </si>
  <si>
    <t>org. 300 RNDr. Jitka Brůnová, f. o.</t>
  </si>
  <si>
    <t>org. 300 Římskokatolická farnost Olomouc - Hodolany</t>
  </si>
  <si>
    <t>5213-Neinvestiční transfery nefinančním podnikatelským subjektům-právnickým osobám</t>
  </si>
  <si>
    <t>org. 300 Omnis Olomouc, a.s.</t>
  </si>
  <si>
    <t>org. 300 Náboženská obec Církve československé husitské v Olomouci - Hodolanech</t>
  </si>
  <si>
    <t>org. 300 UP Olomouc</t>
  </si>
  <si>
    <t xml:space="preserve">org. 300 Sbor dobrovolných hasičů v Ol. - město </t>
  </si>
  <si>
    <t xml:space="preserve">org. 300 M.O.S.T. , o.s. </t>
  </si>
  <si>
    <t>org. 300 Nadační fond Gaudeamus</t>
  </si>
  <si>
    <t>org. 300 Židovská obec Olomouc</t>
  </si>
  <si>
    <t>org. 300 ČMMJ Okresní myslivecký spolek</t>
  </si>
  <si>
    <t>org. 300 Miroslav Nopp, Ol. Swingband</t>
  </si>
  <si>
    <t xml:space="preserve">org. 300 Jan Trbušek, f.o. </t>
  </si>
  <si>
    <t>org. 300 Prof. RNDr. Milan Kotouček,  CSc.</t>
  </si>
  <si>
    <t>org. 300 Nadační fond Správná cesta životem</t>
  </si>
  <si>
    <t>org. 300 Nadace Malý Noe</t>
  </si>
  <si>
    <t xml:space="preserve">org. 300 Dušan Horňák - Blacksouls promotion, f.o. </t>
  </si>
  <si>
    <t>org. 300 Divadlo Konvikt, o.s.</t>
  </si>
  <si>
    <t xml:space="preserve">org. 300 Jan Jílek - JF Show agency, f.o. </t>
  </si>
  <si>
    <t>org. 300 TyfloCentrum Olomouc, o.p.s.</t>
  </si>
  <si>
    <t>org. 300 Okresní hospodářská komora Olomouc</t>
  </si>
  <si>
    <t>org. 300 Česká asociace studentů psychologie, o.s.</t>
  </si>
  <si>
    <t>ČÁST A:</t>
  </si>
  <si>
    <t>str. 1</t>
  </si>
  <si>
    <t>str. 2 - 10</t>
  </si>
  <si>
    <t>ČÁST C:</t>
  </si>
  <si>
    <t>Rekapitulace příjmů, výdajů a financování roku 2013</t>
  </si>
  <si>
    <t>Sjednocená organizace nevidomých a slabozrakých ČR o.s., Olomouc</t>
  </si>
  <si>
    <t>SPCCH v ČR, ZO Astmatiků Olomouc, o.s.</t>
  </si>
  <si>
    <t>Svaz bojovníků za svobodu o.s. Olomouc</t>
  </si>
  <si>
    <t>str. 92 - 103</t>
  </si>
  <si>
    <t>4216 - ÚZ 54515835 MŽP ČR na projekt "Energeticky úsporná opatření na veřejných budovách - část 2" - zvláštní účet, fond 32 - ostatní investiční přijaté transfery ze státního rozpočtu</t>
  </si>
  <si>
    <t>4216 - ÚZ 54515839 MŽP ČR na projekt "Integrovaný systém nakládání s odpady - podzemní kontejnery v MPR" - zvláštní účet, fond 47 - ostatní investiční přijaté transfery ze státního rozpočtu</t>
  </si>
  <si>
    <t>org. 300 Bohemia Jazz Fest o.p.s</t>
  </si>
  <si>
    <t>org. 300 Taneční skupina RYTMUS Olomouc, o.s.</t>
  </si>
  <si>
    <t>org. 300 Ensemble Damian f. o.</t>
  </si>
  <si>
    <t>org. 300 PETARDA PRODUCTION a.s.</t>
  </si>
  <si>
    <t xml:space="preserve">org. 300 Inspiro, o.s. </t>
  </si>
  <si>
    <t xml:space="preserve">org. 300 Renata Kaslová, f. o. </t>
  </si>
  <si>
    <t>org. 300 Trend vozíčkářů Olomouc, o.s.</t>
  </si>
  <si>
    <t>org. 300 Sbor dobrovolných hasičů Chválkovice, o.s.</t>
  </si>
  <si>
    <t xml:space="preserve">org. 300 Sbor dobrovolných hasičů Lošov, o.s. </t>
  </si>
  <si>
    <t xml:space="preserve">org. 300 Sbor dobrovolných hasičů Droždín, o.s. </t>
  </si>
  <si>
    <t>org. 300 FOIBOS BOOKS, s.r.o.</t>
  </si>
  <si>
    <t>org. 300 DESMOS REAL, s.r.o.</t>
  </si>
  <si>
    <t>Příjmy – plnění k 31. 12. 2013</t>
  </si>
  <si>
    <t>Mzdy MMOl + Městská policie - rok 2013</t>
  </si>
  <si>
    <t>Velké opravy - rok 2013</t>
  </si>
  <si>
    <t>Neinvestiční příspěvky a granty - rok 2013</t>
  </si>
  <si>
    <t>Sportovní zařízení - rok 2013</t>
  </si>
  <si>
    <t>Členské příspěvky - rok 2013</t>
  </si>
  <si>
    <t>Objednávky veřejných služeb v roce 2013</t>
  </si>
  <si>
    <t>Příspěvkové organizace v roce 2013</t>
  </si>
  <si>
    <t>Příspěvkové organizace v roce 2013 - školské subjekty</t>
  </si>
  <si>
    <t>Sociální fond MMOl + Městská policie - rok 2013</t>
  </si>
  <si>
    <t>Financování v roce 2013</t>
  </si>
  <si>
    <t>Investice - čerpání k 31. 12. 2013</t>
  </si>
  <si>
    <t>Finanční vypořádání se státním rozpočtem za rok 2013</t>
  </si>
  <si>
    <t>Schválený
rozpočet 2013</t>
  </si>
  <si>
    <t>CELKEM VELKÉ OPRAVY MMOl</t>
  </si>
  <si>
    <t>Schválený
rozpočet         2013</t>
  </si>
  <si>
    <t>Upravený
rozpočet                    2013</t>
  </si>
  <si>
    <t>Středisko rané péče SPRP, o.s.  U Botanické zahr.,Regionální centrum</t>
  </si>
  <si>
    <t>JIKA - Olomoucké dobrovolnické centrum, o.s.</t>
  </si>
  <si>
    <t>Jdeme autistům naproti Ol. o.s.</t>
  </si>
  <si>
    <t>SPOLU Olomouc, o.s.</t>
  </si>
  <si>
    <t>DC 90, o.s.</t>
  </si>
  <si>
    <t>Společnost pro podporu lidí s mentál. postiž. ČR, o.s.</t>
  </si>
  <si>
    <t>Mana, o.s.</t>
  </si>
  <si>
    <t>Pamatováček, o.s.</t>
  </si>
  <si>
    <t>Podané ruce, o.s.</t>
  </si>
  <si>
    <t>P-centrum, o.s.</t>
  </si>
  <si>
    <t>Slezská diakonie, Český Těšín</t>
  </si>
  <si>
    <t>Kongregace sester premonstrátek-Sv. Kopeček</t>
  </si>
  <si>
    <t>Charita Olomouc</t>
  </si>
  <si>
    <t>Pomadol s.r.o. - projekt "Terénní pečovatelská služba Pomadol s.r.o."</t>
  </si>
  <si>
    <t>NIPI bezbariérové prostředí o.p.s.</t>
  </si>
  <si>
    <t>Bílý kruh bezpečí, o.s., Švermova 1</t>
  </si>
  <si>
    <t xml:space="preserve">Fond ohrožených dětí, o. s. </t>
  </si>
  <si>
    <t>Federace rodičů a přátel sluchově postiž., o.s.</t>
  </si>
  <si>
    <t>UP Olomouc</t>
  </si>
  <si>
    <t>Náruč dobré vůle, o.s.</t>
  </si>
  <si>
    <t>Regionální organizace Roska v Ol. , o.s.</t>
  </si>
  <si>
    <t>Mamma HELP Ol. o.s.</t>
  </si>
  <si>
    <t>Klub bechtěreviků,o.s.</t>
  </si>
  <si>
    <t>Svaz postižených civilizačními chorobami v ČR, o.s.</t>
  </si>
  <si>
    <t>Výstaviště FLORA Ol. a.s.</t>
  </si>
  <si>
    <t>Sdružení občanů zabývajících se emigranty, o. s.</t>
  </si>
  <si>
    <t>Středisko SOS pro vzájemnou pomoc občanů</t>
  </si>
  <si>
    <t>Sdružení SPES, o. s.</t>
  </si>
  <si>
    <t>Dílny DC 90, o.s.</t>
  </si>
  <si>
    <t>Sociální služby pro seniory Ol., příspěvková org.</t>
  </si>
  <si>
    <t>Domov seniorů POHODA Chválkovice, příspěvková org.</t>
  </si>
  <si>
    <t>Klub vojenských důchodců Olomouc, o.s.</t>
  </si>
  <si>
    <t>Poradna pro ženy a dívky, o.s.</t>
  </si>
  <si>
    <t>4374-Azylové domy, nízkoprahová denní centra a noclehárny</t>
  </si>
  <si>
    <t>Charita Olomouc - příspěvek - Nízkoprahové denní centrum</t>
  </si>
  <si>
    <t>CELKEM 4374</t>
  </si>
  <si>
    <t>1039-Ostatní záležitosti lesního hospodářství</t>
  </si>
  <si>
    <t>ÚZ 29008 MZe ČR na činnost odborného les. hospodáře</t>
  </si>
  <si>
    <t>5311-Neinvestiční transfery státnímu rozpočtu</t>
  </si>
  <si>
    <t>ÚZ 29008 MZe ČR na činnost OLH</t>
  </si>
  <si>
    <t>ÚZ 29004 MZe ČR na výsadbu minim. podílu melior. a zpev. dřevin</t>
  </si>
  <si>
    <t>CELKEM 1039</t>
  </si>
  <si>
    <t>1014-Ozdravování hospodářských zvířat, polních a speciálních plodin a zvláštní veterinární péče</t>
  </si>
  <si>
    <t>Pomocné ruce Olomouc, o.s.</t>
  </si>
  <si>
    <t>CELKEM 1014</t>
  </si>
  <si>
    <t>TSMO,a.s.</t>
  </si>
  <si>
    <t>3792-Ekologická výchova a osvěta</t>
  </si>
  <si>
    <t>Sluňákov, o. p. s. - příspěvek na činnost - ekologická výchova osvěta, enviromentální vzdělávání, příspěvek na rekonstrukci</t>
  </si>
  <si>
    <t>ČRS MO Olomouc, o.s.</t>
  </si>
  <si>
    <t>TYTO - občanské sdružení pro ochranu přírody a krajiny</t>
  </si>
  <si>
    <t xml:space="preserve">Dům dětí a mládeže Olomouc </t>
  </si>
  <si>
    <t>SENIOR - ACTIVITY , o.s.</t>
  </si>
  <si>
    <t>Sdružení pro Holický les, o.s.</t>
  </si>
  <si>
    <t>Český svaz včelařů ZO Olomouc, o.s.</t>
  </si>
  <si>
    <t>Malá liška - klub přátel přírody Olomouc, o.s.</t>
  </si>
  <si>
    <t>Sagittaria - Sdružení pro ochranu přírody střední Moravy v Ol., o.s.</t>
  </si>
  <si>
    <t>CELKEM 3792</t>
  </si>
  <si>
    <t>3799-Ostatní ekologické záležitosti</t>
  </si>
  <si>
    <t>Mgr. Markéta Záleská - Hanácké farmářské dny</t>
  </si>
  <si>
    <t>IP veřejná finanční podpora v oblasti tvorby a ochrany ŽP</t>
  </si>
  <si>
    <t>CELKEM 3799</t>
  </si>
  <si>
    <t>ODBOR MAJETKOPRÁVNÍ</t>
  </si>
  <si>
    <t>Bartoň a a Partner, s. r. o. - příspěvek na provoz WC Pavelčákova ul.</t>
  </si>
  <si>
    <t>CELKEM ODBOR MAJETKOPRÁVNÍ</t>
  </si>
  <si>
    <t>ODBOR STAVEBNÍ</t>
  </si>
  <si>
    <t>ÚZ 34054 MK ČR na "Program regenerace MPR  a MPZ"</t>
  </si>
  <si>
    <t>ÚZ 34054 MK ČR na "Program regenerace MPR a MPZ"</t>
  </si>
  <si>
    <t>CELKEM ODBOR STAVEBNÍ</t>
  </si>
  <si>
    <t>CELKEM NEINVESTIČNÍ PŘÍSPĚVKY A GRANTY - INDIVIDUÁLNÍ PŘÍSLIB</t>
  </si>
  <si>
    <t>v tis. Kč</t>
  </si>
  <si>
    <t>SPORTOVNÍ ZAŘÍZENÍ - rok 2013</t>
  </si>
  <si>
    <t>Nadpis</t>
  </si>
  <si>
    <t>Schválený rozpočet  2013</t>
  </si>
  <si>
    <t>Upravený rozpočet  2013</t>
  </si>
  <si>
    <t>Skutečnost  2013</t>
  </si>
  <si>
    <t>Plnění %</t>
  </si>
  <si>
    <t>Olterm &amp; TD, a.s. - opravy plaveckého stadionu</t>
  </si>
  <si>
    <t>AQUAPARK OLOMOUC, a.s.  - provozní výdaje</t>
  </si>
  <si>
    <t>CELKEM SPORTOVNÍ ZAŘÍZENÍ</t>
  </si>
  <si>
    <r>
      <t xml:space="preserve">Olterm </t>
    </r>
    <r>
      <rPr>
        <sz val="9"/>
        <color indexed="8"/>
        <rFont val="Arial"/>
        <family val="2"/>
      </rPr>
      <t xml:space="preserve">&amp; TD, a.s. </t>
    </r>
    <r>
      <rPr>
        <sz val="9"/>
        <color indexed="8"/>
        <rFont val="Arial"/>
        <family val="0"/>
      </rPr>
      <t>- správa a provoz plav. stadionu</t>
    </r>
  </si>
  <si>
    <t>Asociace měst pro cyklisty - podpora rozvoje cykloturistiky</t>
  </si>
  <si>
    <t>IP příspěvek města do regionálního fondu pro přípravu projektů</t>
  </si>
  <si>
    <t>OK4Inovace, příspěvek města na činnost OK4 Inovace a podporu inovačních produktů</t>
  </si>
  <si>
    <t>5329-Ostatní neinvestiční transfery veřejným rozpočtům územní úrovně</t>
  </si>
  <si>
    <t>IP: přísp. Sdružení obcí Střední Moravy 4,- Kč na obyvatele,  ZP 026</t>
  </si>
  <si>
    <t>ostatní OVS org. 2675 změny jízdních řádů</t>
  </si>
  <si>
    <t>DPMO,a.s. OVS org. 2676 dopravní obslužnost - kompenzace jízdného přímým účastníkům odboje</t>
  </si>
  <si>
    <t>DPMO,a.s. OVS org. 2677 Kompenzace "DÁRCI"</t>
  </si>
  <si>
    <t>CELKEM 2221</t>
  </si>
  <si>
    <t>CELKEM OVS ODBOR DOPRAVY</t>
  </si>
  <si>
    <t>OVS ODBOR AGENDY ŘIDIČŮ A MOTOROVÝCH VOZIDEL</t>
  </si>
  <si>
    <t>org. 1310 neinv. přísp. MŠ Helsinská</t>
  </si>
  <si>
    <t>org. 1440 neinv. přísp. MŠ Nálepky</t>
  </si>
  <si>
    <t>org. 1450 neinv. přísp. MŠ Žižkovo nám.</t>
  </si>
  <si>
    <t>org. 1460 neinv. přísp. MŠ I. Hermanna</t>
  </si>
  <si>
    <t>org. 1480 neinv. přísp. MŠ Wolkerova</t>
  </si>
  <si>
    <t>org. 1500 neinv. přísp. MŠ Dělnická</t>
  </si>
  <si>
    <t>org. 1520 neinv. přísp. MŠ Michalské strom.</t>
  </si>
  <si>
    <t>org. 1530 neinv. přísp. MŠ Mozartova 6</t>
  </si>
  <si>
    <t>org. 1540 neinv. přísp. MŠ Zeyerova</t>
  </si>
  <si>
    <t>org. 1550 neinv. přísp. MŠ Rooseveltova</t>
  </si>
  <si>
    <t>org. 1200 neinv. přísp. ZŠ Heyrovského</t>
  </si>
  <si>
    <t>org. 1210 neinv. přísp. ZŠ Zeyerova</t>
  </si>
  <si>
    <t>org. 1220 neinv. přísp. ZŠ Stupkova</t>
  </si>
  <si>
    <t>org. 1230 neinv. přísp. ZŠ a MŠ Řezníčkova</t>
  </si>
  <si>
    <t>org. 1240 neinv. přísp. ZŠ tř. Spojenců</t>
  </si>
  <si>
    <t>org. 1250 neinv. přísp. ZŠ a MŠ Demlova</t>
  </si>
  <si>
    <t>org. 1260 neinv. přísp. ZŠ a MŠ Holice</t>
  </si>
  <si>
    <t>org. 1320 neinv. přísp. FZŠ Tererovo nám.</t>
  </si>
  <si>
    <t>org. 1330 neinv. přísp. FZŠ a MŠ Rožňavská (Dr. Milady Horákové)</t>
  </si>
  <si>
    <t>org. 1340 neinv. přísp. FZŠ a MŠ Holečkova</t>
  </si>
  <si>
    <t>org. 1350 neinv. přísp. ZŠ 8. května</t>
  </si>
  <si>
    <t>org. 1360 neinv. přísp. FZŠ Hálkova</t>
  </si>
  <si>
    <t>org. 1370 neinv. přísp. ZŠ a MŠ Svatoplukova</t>
  </si>
  <si>
    <t>org. 1380 neinv. přísp. ZŠ a MŠ Sv. Kopeček (Dvorského)</t>
  </si>
  <si>
    <t>org. 1410 neinv. přísp. ZŠ a MŠ Nemilany</t>
  </si>
  <si>
    <t>3117-První stupeň základních škol</t>
  </si>
  <si>
    <t>CELKEM 3117</t>
  </si>
  <si>
    <t>CELKEM PŘÍSPĚVKOVÉ ORGANIZACE - ODBOR ŠKOLSTVÍ - INDIVIDUÁLNÍ PŘÍSLIB</t>
  </si>
  <si>
    <t>CELKEM PLÁNY ROZVOJE NAD 1 MIL. KČ</t>
  </si>
  <si>
    <t>SOCIÁLNÍ FOND MMOl - rok 2013</t>
  </si>
  <si>
    <t>5499-Ostatní neinvestiční transfery obyvatelstvu</t>
  </si>
  <si>
    <t>CELKEM 6112</t>
  </si>
  <si>
    <t>Dětské jesle - oprava zděného plotu</t>
  </si>
  <si>
    <t>CELKEM 3539</t>
  </si>
  <si>
    <t>3635-Územní plánování</t>
  </si>
  <si>
    <t>Dolní náměstí - širší okolí</t>
  </si>
  <si>
    <t>CELKEM 3635</t>
  </si>
  <si>
    <t>3745-Péče o vzhled obcí a veřejnou zeleň</t>
  </si>
  <si>
    <t>5169-Nákup ostatních služeb</t>
  </si>
  <si>
    <t>Obnova zeleně ústředního hřbitova v Olomouci - očekávaná dotace ve výši 2,4 mil Kč, fond 15</t>
  </si>
  <si>
    <t>CELKEM 3745</t>
  </si>
  <si>
    <t>Radnice - úpravy - střecha - smlouva na PD podepsána v červenci 2012</t>
  </si>
  <si>
    <t>Heřmánci, o.s.</t>
  </si>
  <si>
    <t>Chirex medical  &amp; sport, o.s.</t>
  </si>
  <si>
    <t>RBSD, o.s. - výuka sebeobrany, bojových a atletických disciplín</t>
  </si>
  <si>
    <t>Odbor ČASPV RADOST</t>
  </si>
  <si>
    <t>RCSPV Olomouc, o.s.</t>
  </si>
  <si>
    <t>Sbor dobrovolných hasičů - Droždín</t>
  </si>
  <si>
    <t>Unie výtvarných umělců Olomoucka, o.s. (UVUO,o.s.)</t>
  </si>
  <si>
    <t>Bc. Jana Kvapilová, Rooseveltova 123, Olomouc</t>
  </si>
  <si>
    <t>o.s. Bílý jeřáb, Hanácká 6, Olomouc</t>
  </si>
  <si>
    <t>o.s. Český svaz žen - ZO Olomouc střed</t>
  </si>
  <si>
    <t>TSMO,a.s. OVS org. 10561 úklid přednádraží IV. etapa - výdaje po dobu udržitelnosti projektu, fond 60</t>
  </si>
  <si>
    <t>TSMO a.s. OVS org. 10561 Povel - obyt. zóna - revital. a regener. sídliště - nákup ost. služeb - udržitelnost projektu (kontejner. stání, odpad. koše), fond 46</t>
  </si>
  <si>
    <t>CELKEM 3722</t>
  </si>
  <si>
    <t>TSMO,a.s. OVS org. 1056 péče o vzhled obcí a veř. zeleň</t>
  </si>
  <si>
    <t>TSMO,a.s. OVS org. 1057 pasport VZ</t>
  </si>
  <si>
    <t>TSMO,a.s. OVS org. 1056 správa a údržba areálu Chválkovice</t>
  </si>
  <si>
    <t>CELKEM OVS ODBOR ŽIVOTNÍHO PROSTŘEDÍ</t>
  </si>
  <si>
    <t>OVS ODBOR MAJETKOPRÁVNÍ</t>
  </si>
  <si>
    <t>TSMO,a.s. OVS org. 1056 správa, provoz a údrž. Arionovy kašny</t>
  </si>
  <si>
    <t>TSMO,a.s. OVS org. 1056 údržba a provozování památek,  Michalské schody,  Památník bojovníků</t>
  </si>
  <si>
    <t>TSMO,a.s. OVS org. 1056 provozov. fontány a pítek v přednádr. prost.</t>
  </si>
  <si>
    <t>TSMO,a.s. OVS org. 10561 správa a provoz pítka P.Malého prince</t>
  </si>
  <si>
    <t>OVS ODBOR ŽIVOTNÍHO PROSTŘEDÍ</t>
  </si>
  <si>
    <t>Výstaviště FLORA, a.s. OVS org. 1075 Výstaviště FLORA Ol.</t>
  </si>
  <si>
    <t>3722-Sběr a svoz komunálních odpadů</t>
  </si>
  <si>
    <t>Radnice - oprava střechy - výměna krytiny a oprava krovu, výměna fatálně poškozených prvků a částí krovu (cca 30% - průzkum probíhá), ošetření krovu, výměna plechové krytiny, nová klempířina. Cena přibližná, bude upřesněna po zpracování DZS a rozpočtu.</t>
  </si>
  <si>
    <t>Hálkova 20, Olomouc - oprava střechy</t>
  </si>
  <si>
    <t>CELKEM 6171</t>
  </si>
  <si>
    <t>6409-Ostatní činnosti jinde nezařazené</t>
  </si>
  <si>
    <t>CELKEM 6409</t>
  </si>
  <si>
    <t>CELKEM ODBOR INVESTIC</t>
  </si>
  <si>
    <t>ODBOR DOPRAVY</t>
  </si>
  <si>
    <t>2212-Silnice</t>
  </si>
  <si>
    <t>opravy komunikací a chodníků, cyklostezky</t>
  </si>
  <si>
    <t>ÚZ 14336 MV ČR na rozvoj města - opravy komunikací a chodníků</t>
  </si>
  <si>
    <t>Rekonstrukce a oprava podchodu pod vozovkou ulice Foerstrova, fond 81</t>
  </si>
  <si>
    <t>CELKEM 2212</t>
  </si>
  <si>
    <t xml:space="preserve">REKAPITULACE PŘÍJMŮ, VÝDAJŮ A FINANCOVÁNÍ  2013  VČ. SPORTOVNÍCH ZAŘÍZENÍ  </t>
  </si>
  <si>
    <t>Základní pohled (1.1.2013 až 31.12.2013)</t>
  </si>
  <si>
    <t>Číslo řádku</t>
  </si>
  <si>
    <t>Schválený rozpočet</t>
  </si>
  <si>
    <t>Upravený rozpočet</t>
  </si>
  <si>
    <t>Čerpání skutečnost</t>
  </si>
  <si>
    <t xml:space="preserve">Procento skutečnost
z upraveného </t>
  </si>
  <si>
    <t>01-kancelář primátora</t>
  </si>
  <si>
    <t>02-odbor investic</t>
  </si>
  <si>
    <t>03-odbor koncepce a rozvoje</t>
  </si>
  <si>
    <t>04-odbor živnostenský</t>
  </si>
  <si>
    <t>05-odbor ekonomický</t>
  </si>
  <si>
    <t>06-odbor interního auditu a kontroly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</si>
  <si>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</si>
  <si>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</si>
  <si>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</si>
  <si>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</si>
  <si>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</si>
  <si>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</si>
  <si>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>16-odbor sociálních věcí</t>
  </si>
  <si>
    <t>19-odbor správy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</si>
  <si>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</si>
  <si>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</si>
  <si>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</si>
  <si>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</si>
  <si>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</si>
  <si>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ODBORY -  PROVOZNÍ VÝDAJE</t>
  </si>
  <si>
    <t>mzdy MMOl + MP</t>
  </si>
  <si>
    <t>velké opravy</t>
  </si>
  <si>
    <t>neinvestiční příspěvky a granty</t>
  </si>
  <si>
    <t>2324 - vratky přeplatků záloh z minulých let za energie, náhradní výsadby atd. - přijaté nekapitálové příspěvky a náhrady</t>
  </si>
  <si>
    <t>2324 - výnosy soudních řízení + exekuční výnosy - přijaté nekapitálové příspěvky a náhrady</t>
  </si>
  <si>
    <t>2324 - Evropská komise na zajištění aktivit projektu "EUROPE DIRECT" - zvláštní účet, fond 23 - přijaté nekapitálové příspěvky a náhrady</t>
  </si>
  <si>
    <t xml:space="preserve">2324 - Koordinace a řízení IPRÚ Olomouc, Jesenicko a Šumpersko - přijaté nekapitálové příspěvky a náhrady (Regionální rada regionu soudržnosti Střední Morava - zvláštní účet - prostředky EU, org. 4960) </t>
  </si>
  <si>
    <t>2324 - Koordinace a řízení IPRÚ Olomouc, Jesenicko a Šumpersko - přijaté nekapitálové příspěvky a náhrady (Regionální rada regionu soudržnosti Střední Morava - zvláštní účet - prostředky SR, org. 4960)</t>
  </si>
  <si>
    <t>2328 - neidentifikované příjmy - mylné platby (nerozpočtují se)</t>
  </si>
  <si>
    <t>2329 - nahodilé příjmy z minulých let (vratky sankcí, uhrazené pohledávky od zaměstnanců atd.) - ostatní nedaňové příjmy j. n.</t>
  </si>
  <si>
    <t>2329 - MMR ČR - náhrada části nákladů na sociální pohřby - ostatní nedaňové příjmy j. n.</t>
  </si>
  <si>
    <t>2329 - ČNB - peněžní plnění (odměna nahrazující úrok) - ostatní nedaňové příjmy j. n.</t>
  </si>
  <si>
    <t>2329 - Sdružení historických sídel Čech, Moravy a Slezska - účelový příspěvek na akci "Národní zahájení Dnů evropského dědictví" - ostatní nedaňové příjmy j. n.</t>
  </si>
  <si>
    <t>2343 - příjmy z úhrad dobývacího prostoru</t>
  </si>
  <si>
    <t>2412 - Aquapark Olomouc, a. s. - splátka neinvestiční půjčky z roku 2011 - splátky půjčených prostředků od podnikatelských nefinančních subjektů - právnických osob</t>
  </si>
  <si>
    <t>2460 - FRB - splátky půjčených prostředků od obyvatelstva (vč. úroků z prodlení)</t>
  </si>
  <si>
    <t>2460 - splatky půjčených prostředky od obyvatelstva (půjčky obyvatelstvu od bývalého Okresního úřadu)</t>
  </si>
  <si>
    <t>2460 - splátky půjčených prostředků od obyvatelstva (zaměstnanci do sociálního fondu MMOl)</t>
  </si>
  <si>
    <t>CELKEM tř. 2 - NEDAŇOVÉ PŘÍJMY</t>
  </si>
  <si>
    <t>3113 - Městská policie - prodej služebních vozidel - příjmy z prodeje ostatního hmotného dlouhodobého majetku</t>
  </si>
  <si>
    <t>CELKEM tř. 3 - KAPITÁLOVÉ PŘÍJMY</t>
  </si>
  <si>
    <t>4112 - neinvestiční přijaté transfery v rámci souhrnného dotačního vztahu (globální dotace) - výkon státní správy</t>
  </si>
  <si>
    <t>4111 - ÚZ 98071  MF ČR na volby do Parlamentu ČR - neinvestiční přijaté transfery z všeobecné pokladní správy státního rozpočtu</t>
  </si>
  <si>
    <t>4111 - ÚZ 98008 MF ČR na volby prezidenta ČR - neinvestiční přijaté transfery z všeobecné pokladní správy státního rozpočtu</t>
  </si>
  <si>
    <t>4223 - ÚZ 385 87505 - projekt "ZŠ Zeyerova - sportujeme společně", zvláštní účet, fond 34 - investiční přijaté transfery od regionálních rad</t>
  </si>
  <si>
    <t>4223 - ÚZ 385 87505 - projekt "Obnova mobiliáře a povrchů cestní sítě ve Smetanových sadech, Rudolfova alej II. etapa", zvláštní účet, fond 37 - investiční přijaté transfery od regionálních rad</t>
  </si>
  <si>
    <t>4223 - ÚZ 385 87505 - projekt "MŠ Rooseveltova" - zvláštní účet, fond 18 - investiční přijaté transfery od regionálních rad</t>
  </si>
  <si>
    <t xml:space="preserve">4223 - ÚZ 385 87505 - projekt "Plavecký stadion - rekonstrukce venkovního areálu" - zvláštní účet, fond 54 - investiční přijaté transfery od regionálních rad </t>
  </si>
  <si>
    <t>4121 - oblast školství - platby obcí za cizí žáky v olomouckých školských zařízeních - neinvestiční přijaté transfery od obcí - v r. 2013 zrušený příjem (promítá se doběh z roku 2012)</t>
  </si>
  <si>
    <t>4121 - úhrady od obecních úřadů za výkon státní správy - neinvestiční přijaté transfery od obcí</t>
  </si>
  <si>
    <t>str. 53 - 66</t>
  </si>
  <si>
    <t>str. 67 - 91</t>
  </si>
  <si>
    <t>CELKEM 2251</t>
  </si>
  <si>
    <t>3631-Veřejné osvětlení</t>
  </si>
  <si>
    <t>opravy světelných signalizačních zařízení a veřejného osvětlení, přeložky VO, aktualizace signálních plánů, havarijní stavy VO</t>
  </si>
  <si>
    <t>CELKEM 3631</t>
  </si>
  <si>
    <t>CELKEM ODBOR DOPRAVY</t>
  </si>
  <si>
    <t xml:space="preserve">ODBOR VNĚJŠÍCH VZTAHŮ A INFORMACÍ </t>
  </si>
  <si>
    <t>3419-Ostatní tělovýchovná činnost</t>
  </si>
  <si>
    <t>Zimní stadion - rekonstrukce šaten mládeže a krasobruslení pod jižní tribunou</t>
  </si>
  <si>
    <t>Zimní stadion - rekonstrukce šaten mládeže - PD</t>
  </si>
  <si>
    <t>CELKEM 3419</t>
  </si>
  <si>
    <t>27 KMČ x 90 tis. Kč</t>
  </si>
  <si>
    <t xml:space="preserve">CELKEM ODBOR VNĚJŠÍCH VZTAHŮ A INFORMACÍ </t>
  </si>
  <si>
    <t>ODBOR SOCIÁLNÍCH VĚCÍ</t>
  </si>
  <si>
    <t>Dětské jesle tř. Spojenců - oprava zděného plotu</t>
  </si>
  <si>
    <t>CELKEM ODBOR SOCIÁLNÍCH VĚCÍ</t>
  </si>
  <si>
    <t>ODBOR ŽIVOTNÍHO PROSTŘEDÍ</t>
  </si>
  <si>
    <t>3729-Ostatní nakládání s odpady</t>
  </si>
  <si>
    <t>Areál Chválkovice - demolice haly "C" II. etapa</t>
  </si>
  <si>
    <t>CELKEM 3729</t>
  </si>
  <si>
    <t>CELKEM ODBOR ŽIVOTNÍHO PROSTŘEDÍ</t>
  </si>
  <si>
    <t xml:space="preserve">ODBOR MAJETKOPRÁVNÍ </t>
  </si>
  <si>
    <t>2310-Pitná voda</t>
  </si>
  <si>
    <t>údržba 50 studní</t>
  </si>
  <si>
    <t>CELKEM 2310</t>
  </si>
  <si>
    <t>odvodnění pozemků, otevřené odpady (dle požadavků KMČ)</t>
  </si>
  <si>
    <t>údržba Hamerského náhonu, údržba břehů Adamovky, rybníky, požadavky KMČ</t>
  </si>
  <si>
    <t xml:space="preserve">údžba a provoz fontán Venuše, Theimerova, Sv. J. Sarkandera, </t>
  </si>
  <si>
    <t>3329-Ostatní záležitosti ochrany památek a péče o kulturní dědictví</t>
  </si>
  <si>
    <t>CELKEM 3329</t>
  </si>
  <si>
    <t xml:space="preserve">CELKEM ODBOR MAJETKOPRÁVNÍ </t>
  </si>
  <si>
    <t>5219-Ostatní neinvestiční transfery podnikatelským subjektům</t>
  </si>
  <si>
    <t>Lesy České republiky, s.p. - směna pozemků, podíl na převodu daně z nemovitosti</t>
  </si>
  <si>
    <t>ODBOR KONCEPCE A ROZVOJE</t>
  </si>
  <si>
    <t>5212-Neinvestiční transfery nefinančním podnikatelským subjektům-FO</t>
  </si>
  <si>
    <t>5213-Neinvestiční transfery nefinančním podnikatelským subjektům-PO</t>
  </si>
  <si>
    <t>dtto</t>
  </si>
  <si>
    <t>5223-Neinvestiční transfery církvím a náboženským společnostem</t>
  </si>
  <si>
    <t>5225-Neinvestiční transfery společenstvím vlastníků jednotek</t>
  </si>
  <si>
    <t>CELKEM ODBOR KONCEPCE A ROZVOJE</t>
  </si>
  <si>
    <t>ODBOR EKONOMICKÝ</t>
  </si>
  <si>
    <t>3741-Ochrana druhů a stanovišť</t>
  </si>
  <si>
    <t>5532-Ostatní neinvestiční transfery do zahraničí</t>
  </si>
  <si>
    <t>CELKEM 3741</t>
  </si>
  <si>
    <t>CELKEM ODBOR EKONOMICKÝ</t>
  </si>
  <si>
    <t>ODBOR VNĚJŠÍCH VZTAHŮ A INFORMACÍ</t>
  </si>
  <si>
    <t>3313-Filmová tvorba, distribuce, kina a shromažďování audiovizuálních archiválií</t>
  </si>
  <si>
    <t>Kino Metropol (DCI Kino)</t>
  </si>
  <si>
    <t>CELKEM 3313</t>
  </si>
  <si>
    <t>3319-Ostatní záležitosti kultury</t>
  </si>
  <si>
    <t>Musica Viva - Festival duchovní hudby</t>
  </si>
  <si>
    <t>U-klub - L. Friedl</t>
  </si>
  <si>
    <t>Tomáš Hanzlík - Baroko</t>
  </si>
  <si>
    <t>FESTPRO s.r.o. - Pivní festival</t>
  </si>
  <si>
    <t>Friendly &amp; Loyal s. r. o. - Colores Flamencos - mezinárodní festival flamenca a španělské kultury</t>
  </si>
  <si>
    <t>5222-Neinvestiční transfery občanským sdružením</t>
  </si>
  <si>
    <t xml:space="preserve">FESTA MUSICALE Olomouc - "Svátky písní"  </t>
  </si>
  <si>
    <t>Konfederace politických vězňů</t>
  </si>
  <si>
    <t>Divadlo Tramtárie</t>
  </si>
  <si>
    <t>Spolek přátel olomouckého jazzu - Jazz TIBET CLUB</t>
  </si>
  <si>
    <t>Divadelní FLORA</t>
  </si>
  <si>
    <t>Baletní studio při MDO - baletní dny</t>
  </si>
  <si>
    <t>5331-Neinvestiční příspěvky zřízeným příspěvkovým organizacím</t>
  </si>
  <si>
    <t>Moravská filharmonie "Dvořákova Olomouc"</t>
  </si>
  <si>
    <t>Moravská filharmonie "Varhanní festival"</t>
  </si>
  <si>
    <t>5332-Neinvestiční transfery vysokým školám</t>
  </si>
  <si>
    <t>UP Olomouc - Akademia film Olomouc</t>
  </si>
  <si>
    <t>5221-Neinvestiční transfery obecně prospěšným společnostem</t>
  </si>
  <si>
    <t>Bohemia JazzFest, o.p.s.</t>
  </si>
  <si>
    <t xml:space="preserve">TyfloCentrum Olomouc, o.p.s. </t>
  </si>
  <si>
    <t>Divadlo Konvikt  - provozní náklady</t>
  </si>
  <si>
    <t>NB TRADE, s.r.o. - Bounty rock cafe club - provozní náklady</t>
  </si>
  <si>
    <t>Agentura Lafayette, o.s.</t>
  </si>
  <si>
    <t>Arcibiskupství olomoucké</t>
  </si>
  <si>
    <t>Burian a Tichák, s.r.o.</t>
  </si>
  <si>
    <t>Detour Productions o.s.</t>
  </si>
  <si>
    <t>Dům dětí a mládeže Olomouc</t>
  </si>
  <si>
    <t>FESTA MUSICALE Olomouc</t>
  </si>
  <si>
    <t>Galerie Anděl - Ivana Šmídová</t>
  </si>
  <si>
    <t xml:space="preserve">Hanácká hratva o.s. </t>
  </si>
  <si>
    <t>Hudba při Hasičském záchranném sboru Ol. kraje</t>
  </si>
  <si>
    <t>Hudebně-dramatické studio při Moravském divadle Ol.</t>
  </si>
  <si>
    <t>Hudební institut</t>
  </si>
  <si>
    <t>Hvězdárna Olomouc</t>
  </si>
  <si>
    <t>Ing. Katuše Zahradníčková - VOOR KUNST&amp;TAAL</t>
  </si>
  <si>
    <t>Jana Kostkanová</t>
  </si>
  <si>
    <t>Jiří Jirák</t>
  </si>
  <si>
    <t>Klub sportovního tance QUICK Olomouc</t>
  </si>
  <si>
    <t>Komorní pěvecký spolek Dvořák</t>
  </si>
  <si>
    <t xml:space="preserve">Matice svatokopecká, o.s. </t>
  </si>
  <si>
    <t>METAL  s tebou</t>
  </si>
  <si>
    <t>Mgr. Pavel Bednařík</t>
  </si>
  <si>
    <t>Mgr. Radmila Kašparová - DANAL nakladatelství dětské a nauč. literatury</t>
  </si>
  <si>
    <t>Mgr. Kamil Koula</t>
  </si>
  <si>
    <t>Mořické centrum mládeže - Hanácká dechovka Olomouc</t>
  </si>
  <si>
    <t>Muzejní a vlastivědná společnost v Brně</t>
  </si>
  <si>
    <t>Pro radost o.s.</t>
  </si>
  <si>
    <t>Oblastní unie neslyšících</t>
  </si>
  <si>
    <t>P-CENTRUM</t>
  </si>
  <si>
    <t>Pro Arte21</t>
  </si>
  <si>
    <t>Šachový klub Sigmia Olomouc</t>
  </si>
  <si>
    <t>Taneční klub Olymp Olomouc</t>
  </si>
  <si>
    <t>TJ Sokol Olomouc - Bělidla</t>
  </si>
  <si>
    <t>TJ Sokol Olomouc - Černovír</t>
  </si>
  <si>
    <t>TJ Sokol Olomouc - Nemilany</t>
  </si>
  <si>
    <t>TJ Hodolany Sigma</t>
  </si>
  <si>
    <t>TJ Olomouc - město</t>
  </si>
  <si>
    <t>TJ SLOVAN Černovír</t>
  </si>
  <si>
    <t>TEMPISH in-line o.s.</t>
  </si>
  <si>
    <t xml:space="preserve">TJ Liga stovkařů Olomouc, o.s. </t>
  </si>
  <si>
    <t>TJ Mládí Olomouc</t>
  </si>
  <si>
    <t>TJ Sokol Olomouc - Nový Svět</t>
  </si>
  <si>
    <t>TJ Sokol Olomouc - Hodolany</t>
  </si>
  <si>
    <t>TJ Sokol Týneček</t>
  </si>
  <si>
    <t>Triatlon Club Olomouc</t>
  </si>
  <si>
    <t>TŠ LOLA'S DANCE, o.s.</t>
  </si>
  <si>
    <t>ÚAMK-AMK Biketrial klub Olomouc</t>
  </si>
  <si>
    <t>X-Triathlon Olomouc</t>
  </si>
  <si>
    <t>Cyklo team region Olomouc</t>
  </si>
  <si>
    <t>Czech bike marketing - Specialized junior cycling team</t>
  </si>
  <si>
    <t>Česká asociace freestyle bruslení</t>
  </si>
  <si>
    <t>Event media s.r.o.</t>
  </si>
  <si>
    <t>Juniorský maratonský klub, o.s.</t>
  </si>
  <si>
    <t>SH ČMS Okresní sdružení hasičů Olomouc</t>
  </si>
  <si>
    <t>SK Haná orienteering</t>
  </si>
  <si>
    <t>SK SAM Olomouc - sportovní aktivity mládeže</t>
  </si>
  <si>
    <t>SKI AREÁL HLUBOČKY, spol. s r.o.</t>
  </si>
  <si>
    <t>SPORTCLUB AGENTURA 64 Olomouc</t>
  </si>
  <si>
    <t>Sportovní klub biatlonu</t>
  </si>
  <si>
    <t>Sportovní klub policie - oddíl lyžování</t>
  </si>
  <si>
    <t xml:space="preserve">UP Olomouc - FTK
</t>
  </si>
  <si>
    <t>Czech bike marketing Bikecentrum Olomouc, s.r.o.</t>
  </si>
  <si>
    <t>Vem Camará Capoeira Olomouc - nákup žíněnek - tatami</t>
  </si>
  <si>
    <t>3421-Využití volného času dětí a mládeže</t>
  </si>
  <si>
    <t>TJ Sokol Slavonín- částečná úhrada mezd správce 20 tis. Kč, 60 tis. celoroční činnost</t>
  </si>
  <si>
    <t>CELKEM 3421</t>
  </si>
  <si>
    <t>2141-Vnitřní obchod</t>
  </si>
  <si>
    <t>org. 250  Kostel Panny Marie Sněžné</t>
  </si>
  <si>
    <t>org. 250  Chrám sv. Michala + Sarkandrova kaple</t>
  </si>
  <si>
    <t>org. 1270 neinv. přísp. ZŠ Mozartova (v tom ÚZ 33123                             v částce 768 tis. Kč - zlepšení podmínek pro vzděláván)</t>
  </si>
  <si>
    <t>org. 1280 neinv. přísp. ZŠ a MŠ Nedvědova  (v tom ÚZ 33030             v částce 354 tis. Kč - šance pro integraci soc. znevýhodněných žáků)</t>
  </si>
  <si>
    <t>v tom celkem dotační tituly v částce 1 566 tis. Kč</t>
  </si>
  <si>
    <t>4116 - ÚZ 411 17007 MMR ČR na projekt "Spolupráce ZOO Olomouc a ZOO Opole v oblasti cestovního ruchu" - zvláštní € účet, fond 4                                                      - ostatní neinvestiční přijaté transfery ze státního rozpočtu</t>
  </si>
  <si>
    <t>4118 - ÚZ 415 95113 MF ČR na projekt "Spolupráce ZOO Olomouc a ZOO Opole v oblasti cestovního ruchu" - zvláštní € účet, fond 4                                                      - neinvestiční převody z Národního fondu</t>
  </si>
  <si>
    <t>4118 - ÚZ 415 95113 MF ČR na projekt "Po stopách sv. Jana Sarkandra" - zvláštní € účet, fond 9 - neinvestiční převody z Národního fondu</t>
  </si>
  <si>
    <t>4122 - ÚZ 00212 Olomoucký kraj pro: Moravskou filharmonii na 3 koncerty V. Hudečka 300 tis. Kč; Divadlo hudby Olomouc na "Dny židovské kultury Olomouc 2013" 50 tis. Kč - neinvestiční přijaté transfery od krajů</t>
  </si>
  <si>
    <t>4122 - ÚZ 00213 Olomoucký kraj pro Moravskou filharmonii: 550 tis. Kč na hudební festival "Dvořákova Olomouc"; 140 tis. Kč na 45. ročník Mezinárodního varhanního festivalu - neinvestiční přijaté transfery od krajů</t>
  </si>
  <si>
    <r>
      <t xml:space="preserve">Součástí </t>
    </r>
    <r>
      <rPr>
        <b/>
        <sz val="10"/>
        <rFont val="Arial Narrow"/>
        <family val="2"/>
      </rPr>
      <t>výdajů</t>
    </r>
    <r>
      <rPr>
        <sz val="10"/>
        <rFont val="Arial Narrow"/>
        <family val="2"/>
      </rPr>
      <t xml:space="preserve"> města Olomouce je část tř. 8 - financování v celkové sumě </t>
    </r>
    <r>
      <rPr>
        <b/>
        <sz val="10"/>
        <rFont val="Arial Narrow"/>
        <family val="2"/>
      </rPr>
      <t>347 643 934,00 Kč</t>
    </r>
    <r>
      <rPr>
        <sz val="10"/>
        <rFont val="Arial Narrow"/>
        <family val="2"/>
      </rPr>
      <t>. Tuto částku tvoří:</t>
    </r>
  </si>
  <si>
    <t>Junák - svaz skautů a skautek ČR, stř. Zdimíra Touška , o.s.</t>
  </si>
  <si>
    <t>Klub vodních modelářů Ol., o.s.</t>
  </si>
  <si>
    <t>Pionýrská skupina Kopeček, Blažejské nám., o.s.</t>
  </si>
  <si>
    <t>Rodinné centrum Křelovský Kaštánek, Křelov - Břuchotín</t>
  </si>
  <si>
    <t>Rodinné centrum Provázek, Ol., o.s.</t>
  </si>
  <si>
    <t>org. 300 Martin Pajurek, f.o.</t>
  </si>
  <si>
    <t>org. 300 Del Fuego, s.r.o.</t>
  </si>
  <si>
    <t>org. 300 ČSCH ZO Olomouc, o. s.</t>
  </si>
  <si>
    <t xml:space="preserve">org. 300 Ing. Ladislav Dobeš, f. o. - Hanácké slavnosti </t>
  </si>
  <si>
    <t>org. 300 Leo Friedl, U-klub, f.o.</t>
  </si>
  <si>
    <t>4123 - ÚZ 385 87005 - projekt "ZŠ Zeyerova - sportujeme společně" - zvláštní účet, fond 34 - neinvestiční přijaté transfery od regionálních rad</t>
  </si>
  <si>
    <t>4123 - ÚZ 385 87005 - projekt "Obnova mobiliáře a povrchů cestní sítě ve Smetanových sadech, Rudolfova alej II. etapa" - zvláštní účet, fond 37 - neinvestiční přijaté transfery od regionálních rad</t>
  </si>
  <si>
    <t>4123 - ÚZ 385 87005 - projekt "MŠ Rooseveltova" - zvláštní účet, fond 18 - neinvestiční přijaté transfery od regionálních rad</t>
  </si>
  <si>
    <t>4213 - ÚZ 541 90877 SFŽP ČR na projekt "Úspory energetické náročnosti budov ve vzdělávacích zařízení SMOl" - zvláštní účet, fond - investiční přijaté transfery ze státních fondů</t>
  </si>
  <si>
    <t>4213 - ÚZ 541 90877 SFŽP ČR na projekt "Energeticky úsporná opatření na veřejných budovách - část 1" - zvláštní účet, fond 19 - investiční přijaté transfery ze státních fondů</t>
  </si>
  <si>
    <t>4213 - ÚZ 541 90877 SFŽP ČR na projekt "Energeticky úsporná opatření na veřejných budovách - část 2" - zvláštní účet, fond 32 - investiční přijaté transfery ze státních fondů</t>
  </si>
  <si>
    <t>4216 - ÚZ 105 15796 Fond soudržnosti - projekt "ISPA - rekonstrukce a dobudování stokové sítě města - 2. část" - zvláštní účet, fond 5 - ostatní investiční přijaté transfery ze státního rozpočtu</t>
  </si>
  <si>
    <t>4216 - ÚZ 545 15835 MŽP ČR na projekt "Úspory energetické náročnosti budov ve vzdělávacích zařízení SMOl" - zvláštní účet, fond 16 - ostatní investiční přijaté transfery ze státního rozpočtu</t>
  </si>
  <si>
    <t>4216 - ÚZ 411 17883 MMR ČR na projekt "Spolupráce ZOO Olomouc a ZOO Opole v oblasti cestovního ruchu" - zvláštní € účet, fond 4 - ostatní investiční přijaté transfery ze státního rozpočtu</t>
  </si>
  <si>
    <t>4216 - ÚZ 54515835 MŽP ČR na projekt "Energeticky úsporná opatření na veřejných budovách - část 1" - zvláštní účet, fond 19 - ostatní investiční přijaté transfery ze státního rozpočtu</t>
  </si>
  <si>
    <t>Zafoukání kanalizace Slavonín Nemilany</t>
  </si>
  <si>
    <t>Topolany - oprava čerpadla</t>
  </si>
  <si>
    <t>CELKEM 2321</t>
  </si>
  <si>
    <t>2333-Úpravy drobných vodních toků</t>
  </si>
  <si>
    <t>Mlýnský potok - jez oprava</t>
  </si>
  <si>
    <t>CELKEM 2333</t>
  </si>
  <si>
    <t>3322-Zachování a obnova kulturních památek</t>
  </si>
  <si>
    <t>Socha Svatého Floriána</t>
  </si>
  <si>
    <t>CELKEM 3322</t>
  </si>
  <si>
    <t>3326-Pořízení, zachování a obnova hodnot místního kulturního, národního a historického povědomí</t>
  </si>
  <si>
    <t>Sloup Panny Marie</t>
  </si>
  <si>
    <t>CELKEM 3326</t>
  </si>
  <si>
    <t>3429-Ostatní zájmová činnost a rekreace</t>
  </si>
  <si>
    <t>Plavecký stadion - rekonstrukce venkovního areálu, fond 54</t>
  </si>
  <si>
    <t>CELKEM 3429</t>
  </si>
  <si>
    <t>3539-Ostatní zdravotnická zařízení a služby pro zdravotnictví</t>
  </si>
  <si>
    <t xml:space="preserve"> - ARRIVA MORAVA, a.s.</t>
  </si>
  <si>
    <t xml:space="preserve"> - ostatní</t>
  </si>
  <si>
    <t>FLORA, a, s, Olomouc</t>
  </si>
  <si>
    <t>Správa nemovitostí Olomouc, a. s.</t>
  </si>
  <si>
    <t>CELKEM OBJEDNÁVKY VEŘEJNÝCH SLUŽEB</t>
  </si>
  <si>
    <t>MORAVSKÉ DIVADLO OL.</t>
  </si>
  <si>
    <t>3311-Divadelní činnost</t>
  </si>
  <si>
    <t>org. 1150 Moravské divadlo Olomouc</t>
  </si>
  <si>
    <t>org. 1150 ÚZ 00200 Olomoucký kraj pro Moravské divadlo na provoz</t>
  </si>
  <si>
    <t>org. 300 Českobratrská církev evangelická</t>
  </si>
  <si>
    <t>org. 300 Společnost pro obnovu Mariánského sloupu na Staroměstském náměstí v Praze, o.s.</t>
  </si>
  <si>
    <t>org. 300 ECHOpix, s.r.o.</t>
  </si>
  <si>
    <t>org. 300 Baletní studio při Moravském divadle Ol., o.s.</t>
  </si>
  <si>
    <t>org. 300 ARKS Plus s.r.o.</t>
  </si>
  <si>
    <t xml:space="preserve">org. 300 Jakub Vávra, f.o. </t>
  </si>
  <si>
    <t xml:space="preserve">org. 300 Ing. Kateřina Marková, f.o. </t>
  </si>
  <si>
    <t>org. 300 Mgr. Theodor Mojžíš, f.o.</t>
  </si>
  <si>
    <t>org. 300 Arcibiskupství olomoucké</t>
  </si>
  <si>
    <t>org. 300 Sdružení D, o.s.</t>
  </si>
  <si>
    <t>org. 300 Císařská Slavkovská Garda, o.s.</t>
  </si>
  <si>
    <t>org. 300 Římskokatolická farnost Olomouc - Hejčín</t>
  </si>
  <si>
    <t>org. 300 Nadační fond školy pro sluchově postižené</t>
  </si>
  <si>
    <t>org. 300 Mgr. Renáta Kováčová, f.o.</t>
  </si>
  <si>
    <t>org. 300 Česká debatní společnost, o.s.</t>
  </si>
  <si>
    <t>org. 300 Unie nestátních neziskových organizací Ol. kraje</t>
  </si>
  <si>
    <t>org. 300 Eva Chyťová, f.o.</t>
  </si>
  <si>
    <t>org. 300 Galerie Anděl - Ivana Šmídová</t>
  </si>
  <si>
    <t>org. 300 Římskokatolická farnost Olomouc - Hněvotín</t>
  </si>
  <si>
    <t>org. 300 Sbor církve bratrské v Olomouci</t>
  </si>
  <si>
    <t>org. 300 Petra Ptáčková, f.o.</t>
  </si>
  <si>
    <t>org. 300 Ing. Arch. Karel Typovský, f.o.</t>
  </si>
  <si>
    <t xml:space="preserve">org. 300 Vlastivědné muzeum v Olomouci, přísp. org. </t>
  </si>
  <si>
    <t>org. 300 Musica Viva, o.s. - Festival duchovní hudby</t>
  </si>
  <si>
    <t>org. 300 Klub přátel skalek a bonsají PROTĚŽ</t>
  </si>
  <si>
    <t>org. 300 o.s. KRUH</t>
  </si>
  <si>
    <t>org. 300 Appassionata, s.r.o.</t>
  </si>
  <si>
    <t>org. 300 Olomoucká vinná, o.s.</t>
  </si>
  <si>
    <t>org. 300 Eva Klimentová, f. o.</t>
  </si>
  <si>
    <t>org. 300 Jiří Jirák, f. o.</t>
  </si>
  <si>
    <t>org. 300 Sportclub Agentura 64 Olomouc, o. s.</t>
  </si>
  <si>
    <t>org. 300 1. FC Olomouc, o. s.</t>
  </si>
  <si>
    <t>org. 300 FK Nemilany, o. s.</t>
  </si>
  <si>
    <t>org. 300 Kulový blesk, o. s., Pavel Konečný</t>
  </si>
  <si>
    <t>org. 300 Mario Wiedermann f. o.</t>
  </si>
  <si>
    <t>org. 300 Smash Gym Kickbox, o. s.</t>
  </si>
  <si>
    <t>org. 300 Squashový klub mládeže Olomouc, o.s.</t>
  </si>
  <si>
    <t>org. 300 Slobodan Rusko, I- Trend, f.o.</t>
  </si>
  <si>
    <t>org. 300 SH ČMS Okresní sdružení hasičů Olomouc</t>
  </si>
  <si>
    <t>org. 300 Český svaz chovatelů koní Kisberi, o.s.</t>
  </si>
  <si>
    <t>org. 300 SH ČMS Hanácký okrsek</t>
  </si>
  <si>
    <t>org. 300 Sportovní klub Městské policie Olomouc, o.s.</t>
  </si>
  <si>
    <t>org. 300 Česká asociace stolního tenisu, o.s.</t>
  </si>
  <si>
    <t>org. 300 MGC OLOMOUC, o.s.</t>
  </si>
  <si>
    <t xml:space="preserve">org. 300 Vladimír Marčan, f.o. </t>
  </si>
  <si>
    <t>org. 300 Kateřina Cuřínová, f.o.</t>
  </si>
  <si>
    <t>org. 300 OSK Klubko Olomouc, o.s.</t>
  </si>
  <si>
    <t>org. 300 PH SPORT &amp; MARKETING s.r.o.</t>
  </si>
  <si>
    <t>org. 300 Regionální sdružení ČSTV Olomouc, o.s.</t>
  </si>
  <si>
    <t>org. 300 Bowland BC Olomouc, o.s.</t>
  </si>
  <si>
    <t>org. 300 Basketbal Olomouc s.r.o.</t>
  </si>
  <si>
    <t>org. 300 DHK Zora Olomouc, o.s. (házená žen)</t>
  </si>
  <si>
    <t xml:space="preserve">org. 300 Ondřej Kalina, f.o. </t>
  </si>
  <si>
    <t>org. 300 Taneční klub Olymp Olomouc, o.s.</t>
  </si>
  <si>
    <t>org. 300 SK INOX Tri Team, o.s.</t>
  </si>
  <si>
    <t>org. 300 Basketbalový klub Olomouc, o.s.</t>
  </si>
  <si>
    <t>org. 300 Chris From Paris, f.o.</t>
  </si>
  <si>
    <t>org. 300 Shidokai, o.s.</t>
  </si>
  <si>
    <t>org. 300 o.s. Kyklop CZ</t>
  </si>
  <si>
    <t>org. 300 Ivo Krumnikl, f.o.</t>
  </si>
  <si>
    <t>org. 300 Zuzana Dvorská Šípová, f.o.</t>
  </si>
  <si>
    <t>org. 300 Gymnastický klub mládeže Olomouc, o.s.</t>
  </si>
  <si>
    <t>org. 300 Tomáš Slovák, f.o.</t>
  </si>
  <si>
    <t xml:space="preserve">org. 300 Střední průmyslová škola strojnická Ol., přísp. org. </t>
  </si>
  <si>
    <t>org. 300 Mensa ČR</t>
  </si>
  <si>
    <t>org. 300 Malá liška - klub přátel přírody, o.s.</t>
  </si>
  <si>
    <t xml:space="preserve">org. 300 Zdenka Kubová, f. o.     Tuning meeting </t>
  </si>
  <si>
    <t>3549-Ostatní speciální zdravotnická péče</t>
  </si>
  <si>
    <t>org. 300 Ing. Zdeněk Svozil</t>
  </si>
  <si>
    <t>CELKEM 3549</t>
  </si>
  <si>
    <t>4359-Ostatní služby a činnosti v oblasti sociální péče.</t>
  </si>
  <si>
    <t xml:space="preserve">org. 300 Klíč - centrum sociálních služeb, přísp. org. </t>
  </si>
  <si>
    <t>CELKEM 4359</t>
  </si>
  <si>
    <t>org. 301 Ing. Josef Lébr - 30 tis. Kč Slovanský dům, 250 tis. Kč Kašpárkova říše</t>
  </si>
  <si>
    <t>org. 301 RK Invest</t>
  </si>
  <si>
    <t>org. 301 PŘÍSPĚVKY a granty - celková položka</t>
  </si>
  <si>
    <t>org. 301 Neziskové sdružení PRIMAVESI</t>
  </si>
  <si>
    <t>org. 301 Pastiche Filmz</t>
  </si>
  <si>
    <t>org. 301 Spolek pro komorní hudbu při MFO</t>
  </si>
  <si>
    <t xml:space="preserve">org. 301 Dechová kapela Věrovanka </t>
  </si>
  <si>
    <t>org. 301 Charita Olomouc</t>
  </si>
  <si>
    <t>org. 301 Muzeum umění Olomouc</t>
  </si>
  <si>
    <t>org. 301 Gasparo s. r. o.</t>
  </si>
  <si>
    <t xml:space="preserve">org. 301 NB TRADE s. r. o. </t>
  </si>
  <si>
    <t xml:space="preserve">org. 301 Pampaedie - škola zájmového vzdělávání o. s. </t>
  </si>
  <si>
    <t>org. 301 Stopy paměti o. s.</t>
  </si>
  <si>
    <t>org. 301 Kamil Zajíček</t>
  </si>
  <si>
    <t>ÚZ 00501, org. 2490 Europe Direct - prostředky EU pro Klub studentů, rodičů a přátel Cyrilometodějského gymnázia Prostějov, fond 23</t>
  </si>
  <si>
    <t>ÚZ 00501, org. 2490 Europe Direct - prostředky EU pro Vlastivědné muzeum Šumperk, Městskou knihovnu Lipník n. Bečvou, Městské kulturní zařízení Uničov, Městské kulturní zařízení p. o. Šternberk, Městská knihovna Hranice, Kulturní a informační služby města</t>
  </si>
  <si>
    <t>5321-Neinvestiční transfery obcím</t>
  </si>
  <si>
    <t>ÚZ 00501, org. 6005, ZJ 026, Europe Direct - prostředky EU pro město Štíty, fond 23</t>
  </si>
  <si>
    <t>ÚZ 00501, org. 6007, ZJ 026 Europe Direct - prostředky EU pro město Zábřeh, fond 23</t>
  </si>
  <si>
    <t>ÚZ 00501, org. 3001 Europe Direct - prostředky EU pro město Litovel, fond 23</t>
  </si>
  <si>
    <t>ÚZ 00501, org. 5033, ZJ 026 Europe Direct - prostředky EU pro městys Hustopeče nad Bečvou, fond 23</t>
  </si>
  <si>
    <t>ÚZ 00501, org. 2490 Europe Direct - prostředky EU pro Informační centrum Jesenicka, zvláštní účet, fond 23</t>
  </si>
  <si>
    <t>CELKEM ODBOR VNĚJŠÍCH VZTAHŮ A INFORMACÍ</t>
  </si>
  <si>
    <t>ODBOR ŠKOLSTVÍ</t>
  </si>
  <si>
    <t>3121-Gymnázia</t>
  </si>
  <si>
    <t>Střední škola logistiky a chemie, Olomouc</t>
  </si>
  <si>
    <t>CELKEM 3121</t>
  </si>
  <si>
    <t>3316-Vydavatelská činnost</t>
  </si>
  <si>
    <t>Prof. Jiří Musil, Žerotínovo nám. 14, Olomouc</t>
  </si>
  <si>
    <t>CELKEM 3316</t>
  </si>
  <si>
    <t>Josef Majer, Hraniční 23, Olomouc</t>
  </si>
  <si>
    <t>TSMO,a.s. OVS Centrum Semafor - údržba venkovního areálu Centra Semafor</t>
  </si>
  <si>
    <t>CELKEM OVS ODBOR AGENDY ŘIDIČŮ A MOTOROVÝCH VOZIDEL</t>
  </si>
  <si>
    <t>OVS ODBOR VNĚJŠÍCH VZTAHŮ A INFORMACÍ</t>
  </si>
  <si>
    <t>2229-Ostatní záležitosti v silniční dopravě</t>
  </si>
  <si>
    <t>TSMO,a.s. OVS org. 1056 udržování a opravy inform. syst. v přednádraž.prost.</t>
  </si>
  <si>
    <t>CELKEM 2229</t>
  </si>
  <si>
    <t>TSMO,a.s. OVS org. 1056 kontrola techn. stavu a údržba veř. hřišť</t>
  </si>
  <si>
    <t>CELKEM OVS ODBOR VNĚJŠÍCH VZTAHŮ A INFORMACÍ</t>
  </si>
  <si>
    <t>OVS ODBOR SPRÁVY</t>
  </si>
  <si>
    <t>Sbor dobrovolných hasičů - Chválkovice</t>
  </si>
  <si>
    <t>Sbor dobrovolných hasičů - Černovír</t>
  </si>
  <si>
    <t>Sdružení futsalových mužstev Olomouc</t>
  </si>
  <si>
    <t>SHM - sdružení hokejbalových mužstev - oblast Olomouc</t>
  </si>
  <si>
    <t>Ski klub Lokomotiva Olomouc</t>
  </si>
  <si>
    <t>Ski klub Olomouc</t>
  </si>
  <si>
    <t>SMASH GYM KICKBOX, o.s.</t>
  </si>
  <si>
    <t>Sokolská župa Olomoucká - Smrčkova</t>
  </si>
  <si>
    <t>Sportovní centrum mládeže v orientačním běhu Hanácké oblasti, o.s.</t>
  </si>
  <si>
    <t xml:space="preserve">Sportovní fotbalový klub Nedvězí </t>
  </si>
  <si>
    <t>Sportovní klub Droždín</t>
  </si>
  <si>
    <t>Sportovní klub Lošov</t>
  </si>
  <si>
    <t>Sportovní klub Městské policie</t>
  </si>
  <si>
    <t>Sportovní klub RELAX Olomouc</t>
  </si>
  <si>
    <t>Sportovní klub Taekwondo Scorpions Olomouc o.s.</t>
  </si>
  <si>
    <t>Sportovní klub tělesně postižených sportovců Olomouc</t>
  </si>
  <si>
    <t>Sportovní klub Zora Olomouc - odd. basketbalu</t>
  </si>
  <si>
    <t>Sportovní střelecký klub Elán Olomouc</t>
  </si>
  <si>
    <t>SPV Nová Ulice (Sport pro všechny)</t>
  </si>
  <si>
    <t>Squashový klub mládeže Olomouc</t>
  </si>
  <si>
    <t>o.p.s. Agentura rozvojové a humanitární pomoci Ol. kraje</t>
  </si>
  <si>
    <t>5512-Požární ochrana - dobrovolná část</t>
  </si>
  <si>
    <t>Sbor dobrovolných hasičů Olomouc - Topolany</t>
  </si>
  <si>
    <t>CELKEM 5512</t>
  </si>
  <si>
    <t>ZŠ sv. Voršily v Olomouci</t>
  </si>
  <si>
    <t>3114-Speciální základní školy</t>
  </si>
  <si>
    <t>SŠ, ZŠ a MŠ pro sluchově postižené Ol.</t>
  </si>
  <si>
    <t>ZŠ a SŠ CREDO Olomouc, o.p.s.</t>
  </si>
  <si>
    <t>CELKEM 3114</t>
  </si>
  <si>
    <t>3119-Ostatní záležitosti předškolní výchovy a základního vzdělávání</t>
  </si>
  <si>
    <t>Rozvišť o.s.</t>
  </si>
  <si>
    <t>CELKEM 3119</t>
  </si>
  <si>
    <t>Gymnázium Olomouc - Hejčín</t>
  </si>
  <si>
    <t>Slovanské gymnázium Olomouc</t>
  </si>
  <si>
    <t>3122-Střední odborné školy</t>
  </si>
  <si>
    <t>Obchodní akademie Olomouc</t>
  </si>
  <si>
    <t>Střední škola polygrafická, Olomouc</t>
  </si>
  <si>
    <t>CELKEM 3122</t>
  </si>
  <si>
    <t>5399-Ostatní záležitosti bezpečnosti, veřejného pořádku</t>
  </si>
  <si>
    <t>5901-Nespecifikované rezervy</t>
  </si>
  <si>
    <t>program prevence kriminality - obecná položka - podíl města</t>
  </si>
  <si>
    <t>CELKEM 5399</t>
  </si>
  <si>
    <t>3612-Bytové hospodářství</t>
  </si>
  <si>
    <t xml:space="preserve">ÚZ 14336 úhrada nájemného azylantům </t>
  </si>
  <si>
    <t>CELKEM 3612</t>
  </si>
  <si>
    <t>PŘÍSPĚVKY dle rozhodnutí RMO - příspěvky subjektům v oblasti sociální</t>
  </si>
  <si>
    <t>TSMO,a.s. OVS org. 10562 údržba vod. ploch rybník Tab., kašna Jalta</t>
  </si>
  <si>
    <t xml:space="preserve">TSMO,a.s. OVS org. 10563 údržba povodň. mříže na Nemilance, údržba vodotečí v městských částech.
</t>
  </si>
  <si>
    <t>TSMO,a.s. OVS org. 10564 údržba odvodňovacího koryta Povelská</t>
  </si>
  <si>
    <t xml:space="preserve">SNO,a.s. OVS org. 1670 obstarávání správy nemovitostí </t>
  </si>
  <si>
    <t>CELKEM OVS ODBOR MAJETKOPRÁVNÍ</t>
  </si>
  <si>
    <t>OVS ODBOR OCHRANY</t>
  </si>
  <si>
    <t>TSMO,a.s OVS org. 1056 odstranění následku škod v důsledku mimořádných událostí na území města Olomouc vč. přívalových povodní, údržba zařízení civilní ochrany, údržba vodočtů, údržba přečerpávací stanice Chomoutov</t>
  </si>
  <si>
    <t>CELKEM OVS ODBOR OCHRANY</t>
  </si>
  <si>
    <t>CELKEM OBJEDNÁVKY VEŘEJNÝCH SLUŽEB - INDIVIDUÁLNÍ PŘÍSLIB</t>
  </si>
  <si>
    <t>REKAPITULACE:</t>
  </si>
  <si>
    <t>TSMO, a. s. Olomouc</t>
  </si>
  <si>
    <t>Dopravní obslužnost celkem</t>
  </si>
  <si>
    <t xml:space="preserve"> - DPMO, a. s.</t>
  </si>
  <si>
    <t>5137-Drobný hmotný dlouhodobý majetek</t>
  </si>
  <si>
    <t>5139-Nákup materiálu jinde nezařazený</t>
  </si>
  <si>
    <t>5164-Nájemné</t>
  </si>
  <si>
    <t>5175-Pohoštění</t>
  </si>
  <si>
    <t>5194-Věcné dary</t>
  </si>
  <si>
    <t xml:space="preserve">sociální výpomoc zaměstnancům </t>
  </si>
  <si>
    <t>odborová organizace</t>
  </si>
  <si>
    <t>CELKEM FOND - SOCIÁLNÍ MMOL</t>
  </si>
  <si>
    <t>SOCIÁLNÍ FOND MĚSTSKÉ POLICIE - rok 2013</t>
  </si>
  <si>
    <t>5163-Služby peněžních ústavů</t>
  </si>
  <si>
    <t>5660-Neinvestiční půjčené prostředky obyvatelstvu</t>
  </si>
  <si>
    <t>CELKEM FOND - SOCIÁLNÍ MP</t>
  </si>
  <si>
    <t>platové postupy a další úpravy</t>
  </si>
  <si>
    <t xml:space="preserve">oprava Sochy sv. Floriána </t>
  </si>
  <si>
    <t>provoz  historických kašen, očištění sochař. výzdoby kašny Jupitera a Neptuna,  drobné opravy a havárie dle požad. KMČ (zvonice Radíkov, socha Sv. Jana Nepomuckého Slavonín, kaple Hejčín, kamenný kříž  Holice)</t>
  </si>
  <si>
    <t>Knihovna města Olomouce - oprava střechy - PD je zpracována, stavební povolení je platné...</t>
  </si>
  <si>
    <t>příspěvek města na obnovu památek             v rámci státní dotace z programu regenerace MPR a MPZ</t>
  </si>
  <si>
    <t>ÚZ 415 95113 Úřad města Opole - NF           na projekt "Spolupráce ZOO Olomouc            a ZOO Opole v oblasti cestovního ruchu", EUR účet, fond 4</t>
  </si>
  <si>
    <t xml:space="preserve">org. 1 SK SKIVELO neslyšících Olomouc - zabezpečení sportovní činnosti zdravotně postižených neslyšících sportovců </t>
  </si>
  <si>
    <t xml:space="preserve">org. 1 Sportovní klub Olomouc Sigma Moravské železárny - zabezpečení činnosti mládežnických družstev </t>
  </si>
  <si>
    <t>provoz vlastních sportovních  zařízení</t>
  </si>
  <si>
    <t>členské příspěvky</t>
  </si>
  <si>
    <t>objednávky veřejných služeb</t>
  </si>
  <si>
    <t>plány rozvoje nad 1 mil. Kč</t>
  </si>
  <si>
    <t>příspěvkové organizace - školské subjekty</t>
  </si>
  <si>
    <t>příspěvkové organizace</t>
  </si>
  <si>
    <t>výdaje sociálních fondů</t>
  </si>
  <si>
    <t>vrácená DPH</t>
  </si>
  <si>
    <t>CELKEM PROVOZNÍ VÝDAJE</t>
  </si>
  <si>
    <t>kapitálové výdaje</t>
  </si>
  <si>
    <t>kapitálové výdaje AQUAPARK, a.s.</t>
  </si>
  <si>
    <t>CELKEM KAPITÁLOVÉ VÝDAJE</t>
  </si>
  <si>
    <t>CELKEM VÝDAJE  třídy 5 + třídy 6</t>
  </si>
  <si>
    <t>CELKEM PŘÍJMY</t>
  </si>
  <si>
    <t>krátkodobé přijaté půjčené prostředky</t>
  </si>
  <si>
    <t>uhrazené splátky krátk. přij. půjč. prostř.</t>
  </si>
  <si>
    <t>dlouhodobé přijaté půjčené prostředky - směnečný program</t>
  </si>
  <si>
    <t>uhrazené splátky dlouhodob. přij. půjč. prostř. - směnečný program</t>
  </si>
  <si>
    <t>dlouhodobé přijaté půjčené prostředky</t>
  </si>
  <si>
    <t>uhrazené splátky dlouhodob. přij. půjč. prostř.</t>
  </si>
  <si>
    <t>změna stavu prostředků na bank. účtech</t>
  </si>
  <si>
    <t>nerealizované kurzové rozdíly</t>
  </si>
  <si>
    <t>CELKEM FINANCOVÁNÍ - třída 8</t>
  </si>
  <si>
    <t>- 2 -</t>
  </si>
  <si>
    <t>Název (částky rozpisu mají vazbu na upravený rozpočet)</t>
  </si>
  <si>
    <t>Upravený                              rozpočet</t>
  </si>
  <si>
    <t>Plnění                                        skutečnost</t>
  </si>
  <si>
    <t>% plnění</t>
  </si>
  <si>
    <t>1111 - daň z příjmů fyzických osob ze závislé činnosti a funkčních požitků</t>
  </si>
  <si>
    <t>1112 - daň z příjmů fyzických osob ze samostatné výdělečné činnosti</t>
  </si>
  <si>
    <t>1113 - daň z příjmů fyzických osob z kapitálových výnosů</t>
  </si>
  <si>
    <t>1121 - daň z příjmů právnických osob</t>
  </si>
  <si>
    <t>1211 - daň z přidané hodnoty</t>
  </si>
  <si>
    <t>1511 - daň z nemovitostí</t>
  </si>
  <si>
    <t>DANĚ CELKEM</t>
  </si>
  <si>
    <t>1332 - poplatky za znečišťování ovzduší</t>
  </si>
  <si>
    <t>1334 - odvody za odnětí půdy ze zemědělského půdního fondu</t>
  </si>
  <si>
    <t>1335 - poplatky za odnětí pozemků plnění funkcí lesa</t>
  </si>
  <si>
    <t>1340 - poplatek za provoz systému shromažďování, sběru, přepravy, třídění, využívání a odstraňování komunálních odpadů</t>
  </si>
  <si>
    <t>1341 - poplatek ze psů</t>
  </si>
  <si>
    <t>1342 - poplatek za lázeňský nebo rekreační pobyt</t>
  </si>
  <si>
    <t>1343 - poplatek za užívání veřejného prostranství</t>
  </si>
  <si>
    <t>1344 - poplatek ze vstupného</t>
  </si>
  <si>
    <t>1345 - poplatek z ubytovací kapacity</t>
  </si>
  <si>
    <t>1347 - poplatek za provozovaný VHP - zrušená položka - doběh z roku 2012</t>
  </si>
  <si>
    <t>1351 - odvod z výtěžku z provozování loterií</t>
  </si>
  <si>
    <t>1353 - příjmy za zkoušky z odborné způsobilosti od žadatelů o řidičské oprávnění</t>
  </si>
  <si>
    <t>1355 - odvod z výherních hracích přístrojů</t>
  </si>
  <si>
    <t>1359 - ostatní odvody z vybraných činností a služeb j. n. (likvidace autovraků) - průběžně se odvádí SFŽP ČR</t>
  </si>
  <si>
    <t>1361 - správní poplatky - VHP</t>
  </si>
  <si>
    <t>POPLATKY CELKEM</t>
  </si>
  <si>
    <t>CELKEM tř. 1 - DAŇOVÉ PŘÍJMY</t>
  </si>
  <si>
    <t>2111 -  JESLE - příjmy z poskytování služeb a výrobků</t>
  </si>
  <si>
    <t>2111 - AZYLOVÝ DUM - příjmy z poskytování služeb a výrobků</t>
  </si>
  <si>
    <t>2111 - NOCLEHÁRNA - příjmy z poskytování služeb a výrobků</t>
  </si>
  <si>
    <t>2111 - DOMOV PRO MATKY S DĚTMI - příjmy z poskytování služeb a výrobků</t>
  </si>
  <si>
    <t>2111 - kopírování na veřejné kopírce na Hynaisové ul.  - příjmy z poskytování služeb a výrobků</t>
  </si>
  <si>
    <t>2111 - platby občanů za používání internetu - příjmy z poskytování služeb a výrobků</t>
  </si>
  <si>
    <t>2111 - platby občanů za poskytování informací dle Zákona č. 106/1999 Sb. - příjmy z poskytování služeb a výrobků</t>
  </si>
  <si>
    <t>2111 - úhrada Olomouckého kraje (Azylový dům - poskytování soc. služeb) - příjmy z poskytování služeb a výrobků</t>
  </si>
  <si>
    <t>2111 - úhrada Olomouckého kraje (Domov pro matky s dětmi - poskytování soc. služeb) - příjmy z poskytování služeb a výrobků</t>
  </si>
  <si>
    <t>2111 - provozní poplatek za svatby (org. 76) - příjmy z poskytování služeb a výrobků</t>
  </si>
  <si>
    <t>2111 - firma EKOLAMP Praha, s. r. o. za realizaci kampaně "Rozsvítíme Vaše Vánoce" (fakturace OVVI) - příjmy z poskytování služeb a výrobků</t>
  </si>
  <si>
    <t>2111 - Centrum služeb pro silniční dopravu - fakturace AŘMV za výuku dopravní výchovy - příjmy z poskytování služeb a výrobků</t>
  </si>
  <si>
    <t>2111 - ENDL + K, a. s. - úhrada za převod stavebního povolení (fakturace odboru investic) - příjmy z poskytování služeb a výrobků</t>
  </si>
  <si>
    <t>2111 - Pivovar Litovel, a. s. - úhrada za zajištění reklamy (fakturace OVVI) - příjmy z poskytování služeb a výrobků</t>
  </si>
  <si>
    <t>2111 - firma Coca-Cola HB, a. s. za prodejní automat (fakturace odbor dopravy - letiště) - příjmy z poskytování služeb a výrobků</t>
  </si>
  <si>
    <t>2112 - příjmy z prodeje tiskopisů receptů (odbor sociálních věcí) - příjmy z prodeje zboží</t>
  </si>
  <si>
    <t>2122 - odvody příspěvkových organizací (ZOO Olomouc 746 tis. Kč; Moravské divadlo 8.575 tis. Kč; Divadlo hudby 12 tis Kč; Moravská filharmonie 369.750,-- Kč; Knihovna města Olomouce 323 tis. Kč; Hřbitovy města Olomouce 255 tis. Kč)</t>
  </si>
  <si>
    <t>2122 - odvody příspěvkových organizací - školské právní subjekty - MŠ</t>
  </si>
  <si>
    <t>2122 - odvody příspěvkových organizací - školské právní subjekty - ZŠ</t>
  </si>
  <si>
    <t>2133 - příjmy z pronájmu movitých věcí -  projekt "BRKO - rozšíření odděleného sběru" - pronájem vozidla TSMO, a. s. - zvláštní účet, fond 13</t>
  </si>
  <si>
    <t>2141 - příjmy z úroků</t>
  </si>
  <si>
    <t xml:space="preserve">Galerie Mona Lisa  </t>
  </si>
  <si>
    <t>Sdružení D</t>
  </si>
  <si>
    <t>Sociální služby pro seniory Olomouc</t>
  </si>
  <si>
    <t>Společnost Romů na Moravě</t>
  </si>
  <si>
    <t>Společnost přátel vesnice a malého města</t>
  </si>
  <si>
    <t>STŘED NA OKRAJI, o.s.</t>
  </si>
  <si>
    <t>Tvůrčí centrum Olomouc - člen AHUV Praha</t>
  </si>
  <si>
    <t>Univerzitní knihkupectví s.r.o.</t>
  </si>
  <si>
    <t>Vladimír Foret</t>
  </si>
  <si>
    <t>Vladimír Gračka</t>
  </si>
  <si>
    <t>Ensemble Damian o.s.</t>
  </si>
  <si>
    <t>Galerie Caesar</t>
  </si>
  <si>
    <t xml:space="preserve">Jan Hlavsa </t>
  </si>
  <si>
    <t>MusicOlomouc</t>
  </si>
  <si>
    <t>Folklorum o.s.</t>
  </si>
  <si>
    <t>PhDr. Miloslav Čermák, CSc.</t>
  </si>
  <si>
    <t>SPOLU Olomouc</t>
  </si>
  <si>
    <t>5339-Neinvestiční transfery cizím příspěvkovým organizacím</t>
  </si>
  <si>
    <t>Základní umělecká škola (Žerotín)</t>
  </si>
  <si>
    <t>Moravská filharmonie Olomouc  - Pocta Emilu Viklickému</t>
  </si>
  <si>
    <t>Kulturní Olomouc o. p. s. - Olomoucký majáles</t>
  </si>
  <si>
    <t>Jiří Klimeš - Campanella, Žerotín</t>
  </si>
  <si>
    <t xml:space="preserve">2229 - nedočerpané dotace z r. 2012: 1.100,-- Kč Jesenická rozvojová o. p. s. (projekt "EUROPE DIRECT", zvláštní účet, fond 23);                                                                            49.276,-- Kč FZŠ M. Horákové; 106.788,-- Kč ZŠ Komenium; 2.958,-- ZŠ a MŠ Demlova; 30.517,-- Kč ZŠ a MŠ Holice, Náves Svobody (operační program "Vzdělávání pro konkurenceschopnost") - ostatní přijaté vratky transferů </t>
  </si>
  <si>
    <t>2321 - 10 tis. Kč Česká spořitelna a. s. - akce "Vítání prvního dítěte v r. 2013"; 10 tis. Kč NBO na projekt "Bezpečně do školy";                                                                                                                        23 tis. Kč stánkaři na akci "Letecký den 2013"  - přijaté neinvestiční dary (celý MMOl)</t>
  </si>
  <si>
    <t>4131 - převody z vlastních fondů HČ (SNO, a. s. 45.756 tis Kč; MMOl 232.029.684,-- Kč; MOVO, a. s. 108.864 tis. Kč;                                                                                               Olterm &amp; TD Olomouc, a. s. 405 tis. Kč; LMO, a. s. 4.374 tis. Kč)</t>
  </si>
  <si>
    <t>4132 - 13.618.712,35 Kč firma EKO-KOM na odpadové hospodářství (OŽP); 522.535,11 Kč část připsaných kladných úroků depozitu ve prospěch MPRO; 120 tis. Kč nevratná jistota firmy REKSTAV s. r. o. (rezerva) - převody z ostatních vlastních fondů (depozit); 13.979,-- Kč nalezené peníze ve prospěch rezervy k dispozici</t>
  </si>
  <si>
    <t>3231-Základní umělecké školy</t>
  </si>
  <si>
    <t>Základní umělecká škola Miloslava Stibora</t>
  </si>
  <si>
    <t>CELKEM 3231</t>
  </si>
  <si>
    <t>Švec Vilém</t>
  </si>
  <si>
    <t>Klub Sportovního tance QUICK Ol., o.s.</t>
  </si>
  <si>
    <t>Baletní studio při MDO Ol., o.s.</t>
  </si>
  <si>
    <t>Pastiche Filmz, o.s.</t>
  </si>
  <si>
    <t>Taneční skupina RYTMUS Ol., o.s.</t>
  </si>
  <si>
    <t>TARANTELA - Square and Round Dance Club, o.s.</t>
  </si>
  <si>
    <t>Jumping Drums  s.r.o.</t>
  </si>
  <si>
    <t>Petr Zatloukal, Legionářská 1, Olomouc</t>
  </si>
  <si>
    <t>Ing. Ladislav Kunc</t>
  </si>
  <si>
    <t>o.s. KSPS Collegium vocale Olomouc</t>
  </si>
  <si>
    <t>3399-Ostatní záležitosti kultury, církví a sdělovacích prostředků</t>
  </si>
  <si>
    <t>Církev Bratrská v Olomouci</t>
  </si>
  <si>
    <t>Náboženská obec Církve československé husitské v Ol. - Hodolanech</t>
  </si>
  <si>
    <t>Sbor Bratrské jednoty baptistů v Olomouci</t>
  </si>
  <si>
    <t>CELKEM 3399</t>
  </si>
  <si>
    <t>Český radioklub - Hanácký radioklub OK2KYJ, o.s.</t>
  </si>
  <si>
    <t>Fotbal budoucnosti Olomouc, o.s.</t>
  </si>
  <si>
    <t>In-line klub Ol., o.s.</t>
  </si>
  <si>
    <t>Skupina historického a scénického šermu Non Sancti, o.s.</t>
  </si>
  <si>
    <t>Sokolská župa Olomoucká - Smrčkova, o.s.</t>
  </si>
  <si>
    <t>Sportovní klub Lošov, o.s.</t>
  </si>
  <si>
    <t>Sportovní střelecký klub Elán Olomouc, o.s.</t>
  </si>
  <si>
    <t>TJ Sokol Olomouc - Nové Sady, o.s.</t>
  </si>
  <si>
    <t>TJ Sokol Svatý Kopeček, o.s.</t>
  </si>
  <si>
    <t>TJ Sokol Olomouc - Bělidla, o.s.</t>
  </si>
  <si>
    <t>Sportovní klub UP Olomouc, oddíl kanoistiky, o.s.</t>
  </si>
  <si>
    <t>Jiří Šindler - kabinet TV pro ZŠ, Pasteurova 2</t>
  </si>
  <si>
    <t>Klub cyklistů veteránů Cyklan CZ, o.s., Olomouc</t>
  </si>
  <si>
    <t>SK Nové Sady o.s.</t>
  </si>
  <si>
    <t>Sportovní klub při Hasičském záchranném sboru Ol. kraje</t>
  </si>
  <si>
    <t>Bojové sporty Olomouc, o.s.</t>
  </si>
  <si>
    <t>Sportovní klub tělesně postižených sportovců Olomouc, o.s.</t>
  </si>
  <si>
    <t>5212-Neinvestiční transfery nefinančním podnikatelským subjektům-fyzickým osobám</t>
  </si>
  <si>
    <t>Libor Vybral</t>
  </si>
  <si>
    <t>o.s. Centrum pohybu</t>
  </si>
  <si>
    <t>OSK Klubko, o.s.</t>
  </si>
  <si>
    <t>RC Lokomotiva Olomouc, o.s.</t>
  </si>
  <si>
    <t>SK Olomouc Sigma MŽ, o.s.</t>
  </si>
  <si>
    <t>Finogroup, o.s.</t>
  </si>
  <si>
    <t>o.s. Heřmánci</t>
  </si>
  <si>
    <t>Dům dětí a mládeže Olomouc, tř. 17. listopadu</t>
  </si>
  <si>
    <t>Grafy  2008 - 2013</t>
  </si>
  <si>
    <t>4122 - ÚZ 00204 Olomoucký kraj pro Knihovnu města Olomouce na plnění regionální funkce knihovny - neinvestiční přijaté transfery od krajů</t>
  </si>
  <si>
    <t xml:space="preserve">4122 - ÚZ 14022 MV ČR na výdaje JSDH nasazených v průběhu povodně v červnu 2013 - neinvestiční přijaté transfery od krajů                                                      </t>
  </si>
  <si>
    <t xml:space="preserve">4122 - ÚZ 14004 MV ČR na výdaje JSDH (odborná příprava) - neinvestiční přijaté transfery od krajů </t>
  </si>
  <si>
    <t>Moravsko-slezská křesťanská akademie, o.s.</t>
  </si>
  <si>
    <t>Odbočka Svazu letců ČR generála Františka Peřiny Olomouc, o.s.</t>
  </si>
  <si>
    <t>Senior - Activity o.s., Lazecká 46, Olomouc</t>
  </si>
  <si>
    <t>Mezisoučet - vlastní zdroje MMOl</t>
  </si>
  <si>
    <t>Dotace MPSV ČR - podpora sociálních služeb</t>
  </si>
  <si>
    <t>Dotace MPSV ČR - Komunitní plánování</t>
  </si>
  <si>
    <t>ÚZ 13305</t>
  </si>
  <si>
    <t>Dotace MPO ČR - Jednotná kontaktní místa</t>
  </si>
  <si>
    <t>ÚZ 22005</t>
  </si>
  <si>
    <t>ÚZ 98008</t>
  </si>
  <si>
    <t>ÚZ 13011</t>
  </si>
  <si>
    <t>Dotace MF ČR - volby do Parlamentu ČR</t>
  </si>
  <si>
    <t xml:space="preserve">Dotace MF ČR - na volby prezidenta České republiky </t>
  </si>
  <si>
    <t>Dotace MPSV ČR - sociálně právní ochrana dětí</t>
  </si>
  <si>
    <t>ÚZ 98071</t>
  </si>
  <si>
    <t>Dotace MV ČR - povodně 6/2013</t>
  </si>
  <si>
    <t>ÚZ 14022</t>
  </si>
  <si>
    <t xml:space="preserve">ÚZ 13233 org. 351 </t>
  </si>
  <si>
    <t>Dotace MPSV ČR - na výkon pěstounské péče</t>
  </si>
  <si>
    <t>ÚZ 13010</t>
  </si>
  <si>
    <t>Mezisoučet - přijaté dotace</t>
  </si>
  <si>
    <t>celkem 136 pracovníků vč. refundaci do HČ, zákonné navyšování platů, odměny, přesčasy, příplatky, práce v so, ne, svátek atd.</t>
  </si>
  <si>
    <t>zástup za pracovnice na KSMO po dobu dovolené, nemoci atp., úklid Kopeček</t>
  </si>
  <si>
    <t>MZDY - ODBOR SPRÁVY</t>
  </si>
  <si>
    <t>5019-Ostatní platy</t>
  </si>
  <si>
    <t>především refundace mezd</t>
  </si>
  <si>
    <t>5021-Ostatní osobní výdaje</t>
  </si>
  <si>
    <t>odměny členům výboru zastupitelstev a komisí rad obcí a krajů</t>
  </si>
  <si>
    <t>5023-Odměny členů zastupitelstev obcí a krajů</t>
  </si>
  <si>
    <t>odměny čl. zastupitelstev obcí a krajů (vč. uvol. zastup.)</t>
  </si>
  <si>
    <t>Svaz tělesně postižených v ČR, Okresní organizace Olomouc, o.s.</t>
  </si>
  <si>
    <t>TJ Sokol Olomouc - Černovír, o.s.</t>
  </si>
  <si>
    <t>Vojenské sdružení rehabilitovaných Olomouc, o.s.</t>
  </si>
  <si>
    <t>Regionální unie seniorů, Jungmannova 25, Olomouc, o.s.</t>
  </si>
  <si>
    <t>Sdružení Šance, o.s.</t>
  </si>
  <si>
    <t>Spolek přátel školy Fr. Stupky 16, Olomouc, o.s.</t>
  </si>
  <si>
    <t>Svaz postižených civilizačními chorobami v ČR, Olomouc</t>
  </si>
  <si>
    <t>o.s. Kolumbus - pobočka Olomouc</t>
  </si>
  <si>
    <t>4322-Ústavy péče pro mládež</t>
  </si>
  <si>
    <t>Dětský domov a Školní jídelna, Olomouc, U Sportovní haly 1a</t>
  </si>
  <si>
    <t>CELKEM 4322</t>
  </si>
  <si>
    <t>Sbor dobrovolných hasičů Droždín</t>
  </si>
  <si>
    <t>Sbor dobrovolných hasičů Olomouc - Černovír, U Staré Moravy</t>
  </si>
  <si>
    <t>Sbor dobrovolných hasičů Olomouc - Radíkov</t>
  </si>
  <si>
    <t>SH ČMS Okresní sdružení hasičů Ol., o.s.</t>
  </si>
  <si>
    <t>Sbor dobrovolných hasičů Chválkovice</t>
  </si>
  <si>
    <t>Česko Britská Mezinárodní škola a Mateřská škola s. r. o., Olomouc - projekt Cambridge International School</t>
  </si>
  <si>
    <t>Okresní rada Asociace školních sportovních klubů Olomouc, o.s.</t>
  </si>
  <si>
    <t>Klub Dr. Milady Horákové, o.s. Olomouc</t>
  </si>
  <si>
    <t>org. 300 Církevní gymnazium Německého řádu, s. r. o.</t>
  </si>
  <si>
    <t>org. 300 Dům dětí a mládeže, p. o.</t>
  </si>
  <si>
    <t>3111-Předškolní zařízení</t>
  </si>
  <si>
    <t>PŘÍSPĚVKY - neinv. přísp. MŠ jiných zřizovatelů</t>
  </si>
  <si>
    <t xml:space="preserve">MŠ Sluníčko, o. p. s. </t>
  </si>
  <si>
    <t>MŠ 1. olomoucká sportovní s. r. o. - neinv. přísp. MŠ jiných zřizovatelů</t>
  </si>
  <si>
    <t>Církevní mateřská škola Ovečka - příspěvek na provoz</t>
  </si>
  <si>
    <t>Zdravá anglická mateřská škola, s. r. o.</t>
  </si>
  <si>
    <t>MŠ jazyková a umělecká, s.r.o., Na Výsluní 496, Hlubočky</t>
  </si>
  <si>
    <t>5333-Neinvestiční transfery školským právnickým osobám zřízeným státem, kraji a obcemi</t>
  </si>
  <si>
    <t>MŠ UP Olomouc, š.p.o., Šmeralova 10</t>
  </si>
  <si>
    <t>CELKEM 3111</t>
  </si>
  <si>
    <t>Waldorfská základní  škola a mateřská škola Olomouc, s.r.o., Kosinova 3</t>
  </si>
  <si>
    <t>Moravská vysoká škola</t>
  </si>
  <si>
    <t>PŘÍSPĚVKY do 5.000,- Kč</t>
  </si>
  <si>
    <t>PŘÍSPĚVKY - využití volného času dětí a mládeže - granty</t>
  </si>
  <si>
    <t xml:space="preserve">Inspiro Olomouc, o.s. </t>
  </si>
  <si>
    <t>JUDO KLUB OLOMOUC o.s.</t>
  </si>
  <si>
    <t>5331-Neinvestiční příspěvky zřízeným PO</t>
  </si>
  <si>
    <t>částka na využití volného času PO - školami SMOl</t>
  </si>
  <si>
    <t>CELKEM ODBOR ŠKOLSTVÍ</t>
  </si>
  <si>
    <t>4342-Sociální péče a pomoc přistěhovalcům a vybraným etnikům</t>
  </si>
  <si>
    <t>PPK - Společenství Romů na Moravě, o.s.</t>
  </si>
  <si>
    <t>CELKEM 4342</t>
  </si>
  <si>
    <t>4375-Nízkoprahová zařízení pro děti a mládež</t>
  </si>
  <si>
    <t>PPK - Podané ruce, o.s.</t>
  </si>
  <si>
    <t>PPK - Pro Vás, o.s.</t>
  </si>
  <si>
    <t>CELKEM 4375</t>
  </si>
  <si>
    <t>4378-Terénní programy</t>
  </si>
  <si>
    <t>CELKEM 4378</t>
  </si>
  <si>
    <t>4379-Ostatní služby a činnosti v oblasti sociální prevence</t>
  </si>
  <si>
    <t>PPK - Mgr. Kamil Kopecký PhD., f.o.</t>
  </si>
  <si>
    <t>PPK - Člověk v tísni, o.p.s.</t>
  </si>
  <si>
    <t>PPK - Sdružení SPES, o.s.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</si>
</sst>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%"/>
    <numFmt numFmtId="173" formatCode="#0.00"/>
    <numFmt numFmtId="174" formatCode="dd\.mm\.yyyy"/>
    <numFmt numFmtId="175" formatCode="#,##0.0"/>
    <numFmt numFmtId="176" formatCode="#,##0.00\ _K_č"/>
    <numFmt numFmtId="177" formatCode="#,##0.00\ &quot;Kč&quot;"/>
    <numFmt numFmtId="178" formatCode="#,##0\ &quot;Kč&quot;"/>
    <numFmt numFmtId="179" formatCode="#,##0.000"/>
  </numFmts>
  <fonts count="4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SansSerif"/>
      <family val="0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 CE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7" borderId="10" xfId="0" applyFont="1" applyBorder="1" applyAlignment="1" applyProtection="1">
      <alignment horizontal="center" vertical="center" wrapText="1"/>
      <protection/>
    </xf>
    <xf numFmtId="0" fontId="3" fillId="7" borderId="11" xfId="0" applyFont="1" applyBorder="1" applyAlignment="1" applyProtection="1">
      <alignment horizontal="center" vertical="center" wrapText="1"/>
      <protection/>
    </xf>
    <xf numFmtId="0" fontId="3" fillId="24" borderId="12" xfId="0" applyFont="1" applyBorder="1" applyAlignment="1" applyProtection="1">
      <alignment horizontal="left" vertical="center" wrapText="1"/>
      <protection/>
    </xf>
    <xf numFmtId="3" fontId="2" fillId="24" borderId="13" xfId="0" applyFont="1" applyBorder="1" applyAlignment="1" applyProtection="1">
      <alignment horizontal="right" vertical="center" wrapText="1"/>
      <protection/>
    </xf>
    <xf numFmtId="3" fontId="2" fillId="7" borderId="13" xfId="0" applyFont="1" applyBorder="1" applyAlignment="1" applyProtection="1">
      <alignment horizontal="right" vertical="center" wrapText="1"/>
      <protection/>
    </xf>
    <xf numFmtId="172" fontId="2" fillId="24" borderId="13" xfId="0" applyFont="1" applyBorder="1" applyAlignment="1" applyProtection="1">
      <alignment horizontal="right" vertical="center" wrapText="1"/>
      <protection/>
    </xf>
    <xf numFmtId="3" fontId="3" fillId="19" borderId="13" xfId="0" applyFont="1" applyBorder="1" applyAlignment="1" applyProtection="1">
      <alignment horizontal="right" vertical="center" wrapText="1"/>
      <protection/>
    </xf>
    <xf numFmtId="172" fontId="3" fillId="19" borderId="13" xfId="0" applyFont="1" applyBorder="1" applyAlignment="1" applyProtection="1">
      <alignment horizontal="right" vertical="center" wrapText="1"/>
      <protection/>
    </xf>
    <xf numFmtId="3" fontId="2" fillId="19" borderId="13" xfId="0" applyFont="1" applyBorder="1" applyAlignment="1" applyProtection="1">
      <alignment horizontal="right" vertical="center" wrapText="1"/>
      <protection/>
    </xf>
    <xf numFmtId="172" fontId="2" fillId="19" borderId="13" xfId="0" applyFont="1" applyBorder="1" applyAlignment="1" applyProtection="1">
      <alignment horizontal="right" vertical="center" wrapText="1"/>
      <protection/>
    </xf>
    <xf numFmtId="0" fontId="1" fillId="24" borderId="14" xfId="0" applyFont="1" applyBorder="1" applyAlignment="1" applyProtection="1">
      <alignment horizontal="left" vertical="center" wrapText="1"/>
      <protection/>
    </xf>
    <xf numFmtId="0" fontId="1" fillId="19" borderId="14" xfId="0" applyFont="1" applyBorder="1" applyAlignment="1" applyProtection="1">
      <alignment horizontal="left" vertical="center" wrapText="1"/>
      <protection/>
    </xf>
    <xf numFmtId="0" fontId="2" fillId="24" borderId="13" xfId="0" applyFont="1" applyBorder="1" applyAlignment="1" applyProtection="1">
      <alignment horizontal="left" vertical="center" wrapText="1"/>
      <protection/>
    </xf>
    <xf numFmtId="0" fontId="2" fillId="24" borderId="14" xfId="0" applyFont="1" applyBorder="1" applyAlignment="1" applyProtection="1">
      <alignment horizontal="left" vertical="center" wrapText="1"/>
      <protection/>
    </xf>
    <xf numFmtId="0" fontId="3" fillId="7" borderId="15" xfId="0" applyFont="1" applyBorder="1" applyAlignment="1" applyProtection="1">
      <alignment horizontal="center" vertical="center" wrapText="1"/>
      <protection/>
    </xf>
    <xf numFmtId="0" fontId="3" fillId="24" borderId="13" xfId="0" applyFont="1" applyBorder="1" applyAlignment="1" applyProtection="1">
      <alignment horizontal="left" vertical="center" wrapText="1"/>
      <protection/>
    </xf>
    <xf numFmtId="3" fontId="3" fillId="24" borderId="13" xfId="0" applyFont="1" applyBorder="1" applyAlignment="1" applyProtection="1">
      <alignment horizontal="right" vertical="center" wrapText="1"/>
      <protection/>
    </xf>
    <xf numFmtId="172" fontId="3" fillId="24" borderId="13" xfId="0" applyFont="1" applyBorder="1" applyAlignment="1" applyProtection="1">
      <alignment horizontal="right" vertical="center" wrapText="1"/>
      <protection/>
    </xf>
    <xf numFmtId="3" fontId="3" fillId="7" borderId="13" xfId="0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3" fontId="2" fillId="24" borderId="16" xfId="0" applyFont="1" applyBorder="1" applyAlignment="1" applyProtection="1">
      <alignment horizontal="right" vertical="center" wrapText="1"/>
      <protection/>
    </xf>
    <xf numFmtId="3" fontId="2" fillId="24" borderId="18" xfId="0" applyFont="1" applyBorder="1" applyAlignment="1" applyProtection="1">
      <alignment horizontal="right" vertical="center" wrapText="1"/>
      <protection/>
    </xf>
    <xf numFmtId="3" fontId="2" fillId="24" borderId="19" xfId="0" applyFont="1" applyBorder="1" applyAlignment="1" applyProtection="1">
      <alignment horizontal="right" vertical="center" wrapText="1"/>
      <protection/>
    </xf>
    <xf numFmtId="3" fontId="2" fillId="24" borderId="20" xfId="0" applyFont="1" applyBorder="1" applyAlignment="1" applyProtection="1">
      <alignment horizontal="right" vertical="center" wrapText="1"/>
      <protection/>
    </xf>
    <xf numFmtId="0" fontId="5" fillId="7" borderId="10" xfId="0" applyFont="1" applyBorder="1" applyAlignment="1" applyProtection="1">
      <alignment horizontal="center" vertical="center" wrapText="1"/>
      <protection/>
    </xf>
    <xf numFmtId="0" fontId="5" fillId="7" borderId="11" xfId="0" applyFont="1" applyBorder="1" applyAlignment="1" applyProtection="1">
      <alignment horizontal="center" vertical="center" wrapText="1"/>
      <protection/>
    </xf>
    <xf numFmtId="0" fontId="5" fillId="7" borderId="15" xfId="0" applyFont="1" applyBorder="1" applyAlignment="1" applyProtection="1">
      <alignment horizontal="center" vertical="center" wrapText="1"/>
      <protection/>
    </xf>
    <xf numFmtId="0" fontId="5" fillId="24" borderId="12" xfId="0" applyFont="1" applyBorder="1" applyAlignment="1" applyProtection="1">
      <alignment horizontal="left" vertical="center" wrapText="1"/>
      <protection/>
    </xf>
    <xf numFmtId="0" fontId="6" fillId="24" borderId="13" xfId="0" applyFont="1" applyBorder="1" applyAlignment="1" applyProtection="1">
      <alignment horizontal="left" vertical="center" wrapText="1"/>
      <protection/>
    </xf>
    <xf numFmtId="3" fontId="6" fillId="24" borderId="13" xfId="0" applyFont="1" applyBorder="1" applyAlignment="1" applyProtection="1">
      <alignment horizontal="right" vertical="center" wrapText="1"/>
      <protection/>
    </xf>
    <xf numFmtId="3" fontId="6" fillId="7" borderId="13" xfId="0" applyFont="1" applyBorder="1" applyAlignment="1" applyProtection="1">
      <alignment horizontal="right" vertical="center" wrapText="1"/>
      <protection/>
    </xf>
    <xf numFmtId="172" fontId="6" fillId="24" borderId="13" xfId="0" applyFont="1" applyBorder="1" applyAlignment="1" applyProtection="1">
      <alignment horizontal="right" vertical="center" wrapText="1"/>
      <protection/>
    </xf>
    <xf numFmtId="0" fontId="6" fillId="24" borderId="14" xfId="0" applyFont="1" applyBorder="1" applyAlignment="1" applyProtection="1">
      <alignment horizontal="left" vertical="center" wrapText="1"/>
      <protection/>
    </xf>
    <xf numFmtId="3" fontId="6" fillId="19" borderId="13" xfId="0" applyFont="1" applyBorder="1" applyAlignment="1" applyProtection="1">
      <alignment horizontal="right" vertical="center" wrapText="1"/>
      <protection/>
    </xf>
    <xf numFmtId="172" fontId="6" fillId="19" borderId="13" xfId="0" applyFont="1" applyBorder="1" applyAlignment="1" applyProtection="1">
      <alignment horizontal="right" vertical="center" wrapText="1"/>
      <protection/>
    </xf>
    <xf numFmtId="0" fontId="6" fillId="19" borderId="14" xfId="0" applyFont="1" applyBorder="1" applyAlignment="1" applyProtection="1">
      <alignment horizontal="left" vertical="center" wrapText="1"/>
      <protection/>
    </xf>
    <xf numFmtId="3" fontId="5" fillId="19" borderId="13" xfId="0" applyFont="1" applyBorder="1" applyAlignment="1" applyProtection="1">
      <alignment horizontal="right" vertical="center" wrapText="1"/>
      <protection/>
    </xf>
    <xf numFmtId="172" fontId="5" fillId="19" borderId="13" xfId="0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0" fontId="4" fillId="24" borderId="13" xfId="0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1" fillId="24" borderId="0" xfId="0" applyFont="1" applyBorder="1" applyAlignment="1" applyProtection="1">
      <alignment horizontal="left" vertical="top" wrapText="1"/>
      <protection/>
    </xf>
    <xf numFmtId="0" fontId="5" fillId="24" borderId="13" xfId="0" applyFont="1" applyBorder="1" applyAlignment="1" applyProtection="1">
      <alignment horizontal="center" vertical="center" wrapText="1"/>
      <protection/>
    </xf>
    <xf numFmtId="173" fontId="6" fillId="24" borderId="13" xfId="0" applyFont="1" applyBorder="1" applyAlignment="1" applyProtection="1">
      <alignment horizontal="right" vertical="center" wrapText="1"/>
      <protection/>
    </xf>
    <xf numFmtId="0" fontId="5" fillId="24" borderId="13" xfId="0" applyFont="1" applyBorder="1" applyAlignment="1" applyProtection="1">
      <alignment horizontal="left" vertical="center" wrapText="1"/>
      <protection/>
    </xf>
    <xf numFmtId="173" fontId="5" fillId="24" borderId="13" xfId="0" applyFont="1" applyBorder="1" applyAlignment="1" applyProtection="1">
      <alignment horizontal="right" vertical="center" wrapText="1"/>
      <protection/>
    </xf>
    <xf numFmtId="3" fontId="10" fillId="0" borderId="0" xfId="51" applyNumberFormat="1" applyFont="1">
      <alignment/>
      <protection/>
    </xf>
    <xf numFmtId="3" fontId="0" fillId="0" borderId="0" xfId="51" applyNumberFormat="1">
      <alignment/>
      <protection/>
    </xf>
    <xf numFmtId="3" fontId="8" fillId="0" borderId="20" xfId="50" applyNumberFormat="1" applyFont="1" applyBorder="1" applyAlignment="1">
      <alignment horizontal="right"/>
      <protection/>
    </xf>
    <xf numFmtId="4" fontId="8" fillId="0" borderId="20" xfId="50" applyNumberFormat="1" applyFont="1" applyBorder="1" applyAlignment="1">
      <alignment horizontal="right"/>
      <protection/>
    </xf>
    <xf numFmtId="3" fontId="8" fillId="0" borderId="21" xfId="51" applyNumberFormat="1" applyFont="1" applyBorder="1" applyAlignment="1">
      <alignment horizontal="left"/>
      <protection/>
    </xf>
    <xf numFmtId="3" fontId="8" fillId="0" borderId="22" xfId="51" applyNumberFormat="1" applyFont="1" applyBorder="1" applyAlignment="1">
      <alignment horizontal="left"/>
      <protection/>
    </xf>
    <xf numFmtId="3" fontId="8" fillId="0" borderId="23" xfId="51" applyNumberFormat="1" applyFont="1" applyBorder="1" applyAlignment="1">
      <alignment horizontal="right"/>
      <protection/>
    </xf>
    <xf numFmtId="4" fontId="8" fillId="0" borderId="23" xfId="51" applyNumberFormat="1" applyFont="1" applyBorder="1" applyAlignment="1">
      <alignment horizontal="right"/>
      <protection/>
    </xf>
    <xf numFmtId="3" fontId="0" fillId="0" borderId="24" xfId="51" applyNumberFormat="1" applyFont="1" applyBorder="1">
      <alignment/>
      <protection/>
    </xf>
    <xf numFmtId="3" fontId="0" fillId="0" borderId="0" xfId="51" applyNumberFormat="1" applyBorder="1">
      <alignment/>
      <protection/>
    </xf>
    <xf numFmtId="3" fontId="0" fillId="0" borderId="25" xfId="51" applyNumberFormat="1" applyBorder="1" applyAlignment="1">
      <alignment horizontal="right"/>
      <protection/>
    </xf>
    <xf numFmtId="4" fontId="0" fillId="0" borderId="25" xfId="51" applyNumberFormat="1" applyBorder="1" applyAlignment="1">
      <alignment horizontal="right"/>
      <protection/>
    </xf>
    <xf numFmtId="3" fontId="0" fillId="0" borderId="24" xfId="51" applyNumberFormat="1" applyBorder="1">
      <alignment/>
      <protection/>
    </xf>
    <xf numFmtId="3" fontId="8" fillId="0" borderId="26" xfId="51" applyNumberFormat="1" applyFont="1" applyBorder="1">
      <alignment/>
      <protection/>
    </xf>
    <xf numFmtId="3" fontId="0" fillId="0" borderId="27" xfId="51" applyNumberFormat="1" applyBorder="1">
      <alignment/>
      <protection/>
    </xf>
    <xf numFmtId="3" fontId="8" fillId="0" borderId="20" xfId="51" applyNumberFormat="1" applyFont="1" applyBorder="1" applyAlignment="1">
      <alignment horizontal="right"/>
      <protection/>
    </xf>
    <xf numFmtId="4" fontId="8" fillId="0" borderId="20" xfId="51" applyNumberFormat="1" applyFont="1" applyBorder="1" applyAlignment="1">
      <alignment horizontal="right"/>
      <protection/>
    </xf>
    <xf numFmtId="3" fontId="8" fillId="0" borderId="28" xfId="51" applyNumberFormat="1" applyFont="1" applyBorder="1">
      <alignment/>
      <protection/>
    </xf>
    <xf numFmtId="3" fontId="0" fillId="0" borderId="29" xfId="51" applyNumberFormat="1" applyBorder="1">
      <alignment/>
      <protection/>
    </xf>
    <xf numFmtId="3" fontId="8" fillId="0" borderId="30" xfId="51" applyNumberFormat="1" applyFont="1" applyBorder="1" applyAlignment="1">
      <alignment horizontal="right"/>
      <protection/>
    </xf>
    <xf numFmtId="4" fontId="8" fillId="0" borderId="30" xfId="51" applyNumberFormat="1" applyFont="1" applyBorder="1" applyAlignment="1">
      <alignment horizontal="right"/>
      <protection/>
    </xf>
    <xf numFmtId="3" fontId="11" fillId="19" borderId="20" xfId="49" applyNumberFormat="1" applyFont="1" applyFill="1" applyBorder="1" applyAlignment="1">
      <alignment horizontal="right" vertical="center" wrapText="1"/>
      <protection/>
    </xf>
    <xf numFmtId="4" fontId="11" fillId="19" borderId="20" xfId="49" applyNumberFormat="1" applyFont="1" applyFill="1" applyBorder="1" applyAlignment="1">
      <alignment horizontal="right" vertical="center" wrapText="1"/>
      <protection/>
    </xf>
    <xf numFmtId="0" fontId="2" fillId="19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3" fontId="6" fillId="24" borderId="13" xfId="0" applyNumberFormat="1" applyFont="1" applyBorder="1" applyAlignment="1" applyProtection="1">
      <alignment horizontal="right" vertical="center" wrapText="1"/>
      <protection/>
    </xf>
    <xf numFmtId="3" fontId="5" fillId="24" borderId="13" xfId="0" applyNumberFormat="1" applyFont="1" applyBorder="1" applyAlignment="1" applyProtection="1">
      <alignment horizontal="right" vertical="center" wrapText="1"/>
      <protection/>
    </xf>
    <xf numFmtId="3" fontId="4" fillId="7" borderId="13" xfId="0" applyFont="1" applyBorder="1" applyAlignment="1" applyProtection="1">
      <alignment horizontal="right" vertical="center" wrapText="1"/>
      <protection/>
    </xf>
    <xf numFmtId="3" fontId="4" fillId="24" borderId="13" xfId="0" applyFont="1" applyBorder="1" applyAlignment="1" applyProtection="1">
      <alignment horizontal="right" vertical="center" wrapText="1"/>
      <protection/>
    </xf>
    <xf numFmtId="3" fontId="4" fillId="7" borderId="13" xfId="0" applyFont="1" applyFill="1" applyBorder="1" applyAlignment="1" applyProtection="1">
      <alignment horizontal="right" vertical="center" wrapText="1"/>
      <protection/>
    </xf>
    <xf numFmtId="4" fontId="9" fillId="25" borderId="13" xfId="0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174" fontId="2" fillId="24" borderId="0" xfId="0" applyFont="1" applyBorder="1" applyAlignment="1" applyProtection="1">
      <alignment horizontal="right" wrapText="1"/>
      <protection/>
    </xf>
    <xf numFmtId="0" fontId="3" fillId="25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Border="1" applyAlignment="1" applyProtection="1">
      <alignment horizontal="center" vertical="center" wrapText="1"/>
      <protection/>
    </xf>
    <xf numFmtId="0" fontId="2" fillId="24" borderId="13" xfId="0" applyFont="1" applyBorder="1" applyAlignment="1" applyProtection="1">
      <alignment horizontal="center" vertical="center" wrapText="1"/>
      <protection/>
    </xf>
    <xf numFmtId="0" fontId="1" fillId="24" borderId="13" xfId="0" applyFont="1" applyBorder="1" applyAlignment="1" applyProtection="1">
      <alignment horizontal="left" vertical="center" wrapText="1"/>
      <protection/>
    </xf>
    <xf numFmtId="4" fontId="1" fillId="24" borderId="13" xfId="0" applyFont="1" applyBorder="1" applyAlignment="1" applyProtection="1">
      <alignment horizontal="righ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4" fontId="2" fillId="24" borderId="13" xfId="0" applyFont="1" applyBorder="1" applyAlignment="1" applyProtection="1">
      <alignment horizontal="right" vertical="center" wrapText="1"/>
      <protection/>
    </xf>
    <xf numFmtId="173" fontId="2" fillId="24" borderId="13" xfId="0" applyFont="1" applyBorder="1" applyAlignment="1" applyProtection="1">
      <alignment horizontal="right" vertical="center" wrapText="1"/>
      <protection/>
    </xf>
    <xf numFmtId="0" fontId="3" fillId="8" borderId="13" xfId="0" applyFont="1" applyFill="1" applyBorder="1" applyAlignment="1" applyProtection="1">
      <alignment horizontal="left" vertical="center" wrapText="1"/>
      <protection/>
    </xf>
    <xf numFmtId="4" fontId="3" fillId="8" borderId="13" xfId="0" applyFont="1" applyFill="1" applyBorder="1" applyAlignment="1" applyProtection="1">
      <alignment horizontal="right" vertical="center" wrapText="1"/>
      <protection/>
    </xf>
    <xf numFmtId="173" fontId="3" fillId="8" borderId="13" xfId="0" applyFont="1" applyFill="1" applyBorder="1" applyAlignment="1" applyProtection="1">
      <alignment horizontal="right" vertical="center" wrapText="1"/>
      <protection/>
    </xf>
    <xf numFmtId="0" fontId="3" fillId="10" borderId="13" xfId="0" applyFont="1" applyFill="1" applyBorder="1" applyAlignment="1" applyProtection="1">
      <alignment horizontal="left" vertical="center" wrapText="1"/>
      <protection/>
    </xf>
    <xf numFmtId="4" fontId="3" fillId="10" borderId="13" xfId="0" applyFont="1" applyFill="1" applyBorder="1" applyAlignment="1" applyProtection="1">
      <alignment horizontal="right" vertical="center" wrapText="1"/>
      <protection/>
    </xf>
    <xf numFmtId="173" fontId="3" fillId="10" borderId="13" xfId="0" applyFont="1" applyFill="1" applyBorder="1" applyAlignment="1" applyProtection="1">
      <alignment horizontal="right" vertical="center" wrapText="1"/>
      <protection/>
    </xf>
    <xf numFmtId="4" fontId="4" fillId="0" borderId="13" xfId="0" applyFont="1" applyFill="1" applyBorder="1" applyAlignment="1" applyProtection="1">
      <alignment horizontal="right" vertical="center" wrapText="1"/>
      <protection/>
    </xf>
    <xf numFmtId="4" fontId="2" fillId="0" borderId="13" xfId="0" applyFont="1" applyFill="1" applyBorder="1" applyAlignment="1" applyProtection="1">
      <alignment horizontal="right" vertical="center" wrapText="1"/>
      <protection/>
    </xf>
    <xf numFmtId="173" fontId="2" fillId="0" borderId="13" xfId="0" applyFont="1" applyFill="1" applyBorder="1" applyAlignment="1" applyProtection="1">
      <alignment horizontal="right" vertical="center" wrapText="1"/>
      <protection/>
    </xf>
    <xf numFmtId="0" fontId="15" fillId="24" borderId="13" xfId="0" applyFont="1" applyBorder="1" applyAlignment="1">
      <alignment horizontal="left" vertical="center" wrapText="1"/>
    </xf>
    <xf numFmtId="4" fontId="15" fillId="24" borderId="13" xfId="0" applyFont="1" applyBorder="1" applyAlignment="1">
      <alignment horizontal="right" vertical="center" wrapText="1"/>
    </xf>
    <xf numFmtId="4" fontId="4" fillId="24" borderId="13" xfId="0" applyFont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" fontId="2" fillId="0" borderId="13" xfId="0" applyFont="1" applyFill="1" applyBorder="1" applyAlignment="1" applyProtection="1">
      <alignment horizontal="right" vertical="center" wrapText="1"/>
      <protection/>
    </xf>
    <xf numFmtId="173" fontId="2" fillId="0" borderId="13" xfId="0" applyFont="1" applyFill="1" applyBorder="1" applyAlignment="1" applyProtection="1">
      <alignment horizontal="right" vertical="center" wrapText="1"/>
      <protection/>
    </xf>
    <xf numFmtId="0" fontId="9" fillId="8" borderId="13" xfId="0" applyFont="1" applyFill="1" applyBorder="1" applyAlignment="1" applyProtection="1">
      <alignment horizontal="left" vertical="center" wrapText="1"/>
      <protection/>
    </xf>
    <xf numFmtId="4" fontId="16" fillId="8" borderId="13" xfId="0" applyFont="1" applyFill="1" applyBorder="1" applyAlignment="1" applyProtection="1">
      <alignment horizontal="right" vertical="center" wrapText="1"/>
      <protection/>
    </xf>
    <xf numFmtId="4" fontId="4" fillId="0" borderId="13" xfId="0" applyFont="1" applyFill="1" applyBorder="1" applyAlignment="1" applyProtection="1">
      <alignment horizontal="right" vertical="center" wrapText="1"/>
      <protection/>
    </xf>
    <xf numFmtId="4" fontId="4" fillId="24" borderId="13" xfId="0" applyFont="1" applyBorder="1" applyAlignment="1" applyProtection="1">
      <alignment horizontal="right" vertical="center" wrapText="1"/>
      <protection/>
    </xf>
    <xf numFmtId="173" fontId="4" fillId="0" borderId="13" xfId="0" applyFont="1" applyFill="1" applyBorder="1" applyAlignment="1" applyProtection="1">
      <alignment horizontal="right" vertical="center" wrapText="1"/>
      <protection/>
    </xf>
    <xf numFmtId="0" fontId="9" fillId="3" borderId="13" xfId="0" applyFont="1" applyFill="1" applyBorder="1" applyAlignment="1" applyProtection="1">
      <alignment horizontal="left" vertical="center" wrapText="1"/>
      <protection/>
    </xf>
    <xf numFmtId="4" fontId="3" fillId="3" borderId="13" xfId="0" applyFont="1" applyFill="1" applyBorder="1" applyAlignment="1" applyProtection="1">
      <alignment horizontal="right" vertical="center" wrapText="1"/>
      <protection/>
    </xf>
    <xf numFmtId="4" fontId="16" fillId="3" borderId="13" xfId="0" applyFont="1" applyFill="1" applyBorder="1" applyAlignment="1" applyProtection="1">
      <alignment horizontal="right" vertical="center" wrapText="1"/>
      <protection/>
    </xf>
    <xf numFmtId="173" fontId="3" fillId="3" borderId="13" xfId="0" applyFont="1" applyFill="1" applyBorder="1" applyAlignment="1" applyProtection="1">
      <alignment horizontal="right" vertical="center" wrapText="1"/>
      <protection/>
    </xf>
    <xf numFmtId="0" fontId="9" fillId="10" borderId="13" xfId="0" applyFont="1" applyFill="1" applyBorder="1" applyAlignment="1" applyProtection="1">
      <alignment horizontal="left" vertical="center" wrapText="1"/>
      <protection/>
    </xf>
    <xf numFmtId="4" fontId="16" fillId="10" borderId="13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4" fontId="3" fillId="0" borderId="13" xfId="0" applyFont="1" applyFill="1" applyBorder="1" applyAlignment="1" applyProtection="1">
      <alignment horizontal="right" vertical="center" wrapText="1"/>
      <protection/>
    </xf>
    <xf numFmtId="4" fontId="16" fillId="0" borderId="13" xfId="0" applyFont="1" applyFill="1" applyBorder="1" applyAlignment="1" applyProtection="1">
      <alignment horizontal="right" vertical="center" wrapText="1"/>
      <protection/>
    </xf>
    <xf numFmtId="173" fontId="3" fillId="0" borderId="13" xfId="0" applyFont="1" applyFill="1" applyBorder="1" applyAlignment="1" applyProtection="1">
      <alignment horizontal="right" vertical="center" wrapText="1"/>
      <protection/>
    </xf>
    <xf numFmtId="0" fontId="9" fillId="15" borderId="13" xfId="0" applyFont="1" applyFill="1" applyBorder="1" applyAlignment="1" applyProtection="1">
      <alignment horizontal="left" vertical="center" wrapText="1"/>
      <protection/>
    </xf>
    <xf numFmtId="4" fontId="3" fillId="15" borderId="13" xfId="0" applyFont="1" applyFill="1" applyBorder="1" applyAlignment="1" applyProtection="1">
      <alignment horizontal="right" vertical="center" wrapText="1"/>
      <protection/>
    </xf>
    <xf numFmtId="4" fontId="16" fillId="15" borderId="13" xfId="0" applyFont="1" applyFill="1" applyBorder="1" applyAlignment="1" applyProtection="1">
      <alignment horizontal="right" vertical="center" wrapText="1"/>
      <protection/>
    </xf>
    <xf numFmtId="173" fontId="3" fillId="15" borderId="13" xfId="0" applyFont="1" applyFill="1" applyBorder="1" applyAlignment="1" applyProtection="1">
      <alignment horizontal="right" vertical="center" wrapText="1"/>
      <protection/>
    </xf>
    <xf numFmtId="4" fontId="3" fillId="25" borderId="13" xfId="0" applyFont="1" applyFill="1" applyBorder="1" applyAlignment="1" applyProtection="1">
      <alignment horizontal="right" vertical="center" wrapText="1"/>
      <protection/>
    </xf>
    <xf numFmtId="4" fontId="16" fillId="25" borderId="13" xfId="0" applyFont="1" applyFill="1" applyBorder="1" applyAlignment="1" applyProtection="1">
      <alignment horizontal="right" vertical="center" wrapText="1"/>
      <protection/>
    </xf>
    <xf numFmtId="173" fontId="3" fillId="25" borderId="13" xfId="0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52">
      <alignment/>
      <protection/>
    </xf>
    <xf numFmtId="0" fontId="34" fillId="0" borderId="0" xfId="52" applyFont="1">
      <alignment/>
      <protection/>
    </xf>
    <xf numFmtId="0" fontId="35" fillId="0" borderId="0" xfId="52" applyFont="1">
      <alignment/>
      <protection/>
    </xf>
    <xf numFmtId="0" fontId="35" fillId="0" borderId="0" xfId="52" applyFont="1">
      <alignment/>
      <protection/>
    </xf>
    <xf numFmtId="0" fontId="35" fillId="0" borderId="0" xfId="52" applyFont="1" applyAlignment="1">
      <alignment horizontal="justify" wrapText="1"/>
      <protection/>
    </xf>
    <xf numFmtId="0" fontId="35" fillId="0" borderId="0" xfId="52" applyFont="1" applyAlignment="1">
      <alignment wrapText="1"/>
      <protection/>
    </xf>
    <xf numFmtId="4" fontId="39" fillId="0" borderId="0" xfId="53" applyNumberFormat="1" applyFont="1" applyBorder="1" applyAlignment="1">
      <alignment horizontal="right" vertical="center"/>
      <protection/>
    </xf>
    <xf numFmtId="0" fontId="38" fillId="0" borderId="0" xfId="53" applyFont="1" applyBorder="1" applyAlignment="1">
      <alignment vertical="center"/>
      <protection/>
    </xf>
    <xf numFmtId="0" fontId="36" fillId="0" borderId="0" xfId="53">
      <alignment/>
      <protection/>
    </xf>
    <xf numFmtId="0" fontId="36" fillId="0" borderId="0" xfId="53" applyBorder="1">
      <alignment/>
      <protection/>
    </xf>
    <xf numFmtId="0" fontId="38" fillId="0" borderId="31" xfId="53" applyFont="1" applyBorder="1" applyAlignment="1">
      <alignment horizontal="center" vertical="center"/>
      <protection/>
    </xf>
    <xf numFmtId="0" fontId="38" fillId="0" borderId="32" xfId="53" applyFont="1" applyBorder="1" applyAlignment="1">
      <alignment horizontal="center" vertical="center"/>
      <protection/>
    </xf>
    <xf numFmtId="4" fontId="38" fillId="0" borderId="0" xfId="53" applyNumberFormat="1" applyFont="1" applyFill="1" applyBorder="1" applyAlignment="1">
      <alignment horizontal="right" vertical="center"/>
      <protection/>
    </xf>
    <xf numFmtId="0" fontId="38" fillId="0" borderId="0" xfId="53" applyFont="1" applyBorder="1" applyAlignment="1">
      <alignment horizontal="right" vertical="center"/>
      <protection/>
    </xf>
    <xf numFmtId="4" fontId="38" fillId="0" borderId="33" xfId="53" applyNumberFormat="1" applyFont="1" applyBorder="1" applyAlignment="1">
      <alignment vertical="center"/>
      <protection/>
    </xf>
    <xf numFmtId="4" fontId="38" fillId="0" borderId="34" xfId="53" applyNumberFormat="1" applyFont="1" applyBorder="1" applyAlignment="1">
      <alignment vertical="center"/>
      <protection/>
    </xf>
    <xf numFmtId="4" fontId="38" fillId="0" borderId="35" xfId="53" applyNumberFormat="1" applyFont="1" applyBorder="1" applyAlignment="1">
      <alignment vertical="center"/>
      <protection/>
    </xf>
    <xf numFmtId="0" fontId="40" fillId="0" borderId="0" xfId="53" applyFont="1">
      <alignment/>
      <protection/>
    </xf>
    <xf numFmtId="4" fontId="38" fillId="0" borderId="0" xfId="53" applyNumberFormat="1" applyFont="1" applyBorder="1" applyAlignment="1">
      <alignment vertical="center"/>
      <protection/>
    </xf>
    <xf numFmtId="4" fontId="36" fillId="0" borderId="0" xfId="53" applyNumberFormat="1">
      <alignment/>
      <protection/>
    </xf>
    <xf numFmtId="4" fontId="38" fillId="0" borderId="36" xfId="53" applyNumberFormat="1" applyFont="1" applyBorder="1" applyAlignment="1">
      <alignment vertical="center"/>
      <protection/>
    </xf>
    <xf numFmtId="4" fontId="38" fillId="0" borderId="20" xfId="53" applyNumberFormat="1" applyFont="1" applyBorder="1" applyAlignment="1">
      <alignment vertical="center"/>
      <protection/>
    </xf>
    <xf numFmtId="4" fontId="38" fillId="0" borderId="37" xfId="53" applyNumberFormat="1" applyFont="1" applyBorder="1" applyAlignment="1">
      <alignment vertical="center"/>
      <protection/>
    </xf>
    <xf numFmtId="4" fontId="37" fillId="0" borderId="0" xfId="53" applyNumberFormat="1" applyFont="1" applyFill="1" applyBorder="1" applyAlignment="1">
      <alignment vertical="center"/>
      <protection/>
    </xf>
    <xf numFmtId="4" fontId="41" fillId="0" borderId="0" xfId="53" applyNumberFormat="1" applyFont="1" applyBorder="1" applyAlignment="1">
      <alignment vertical="center"/>
      <protection/>
    </xf>
    <xf numFmtId="4" fontId="38" fillId="0" borderId="20" xfId="53" applyNumberFormat="1" applyFont="1" applyBorder="1" applyAlignment="1">
      <alignment vertical="center" wrapText="1"/>
      <protection/>
    </xf>
    <xf numFmtId="4" fontId="42" fillId="7" borderId="38" xfId="53" applyNumberFormat="1" applyFont="1" applyFill="1" applyBorder="1" applyAlignment="1">
      <alignment vertical="center"/>
      <protection/>
    </xf>
    <xf numFmtId="4" fontId="42" fillId="7" borderId="39" xfId="53" applyNumberFormat="1" applyFont="1" applyFill="1" applyBorder="1" applyAlignment="1">
      <alignment vertical="center"/>
      <protection/>
    </xf>
    <xf numFmtId="4" fontId="42" fillId="7" borderId="40" xfId="53" applyNumberFormat="1" applyFont="1" applyFill="1" applyBorder="1" applyAlignment="1">
      <alignment vertical="center"/>
      <protection/>
    </xf>
    <xf numFmtId="4" fontId="42" fillId="7" borderId="41" xfId="53" applyNumberFormat="1" applyFont="1" applyFill="1" applyBorder="1" applyAlignment="1">
      <alignment vertical="center"/>
      <protection/>
    </xf>
    <xf numFmtId="4" fontId="42" fillId="7" borderId="42" xfId="53" applyNumberFormat="1" applyFont="1" applyFill="1" applyBorder="1" applyAlignment="1">
      <alignment vertical="center"/>
      <protection/>
    </xf>
    <xf numFmtId="4" fontId="42" fillId="0" borderId="0" xfId="53" applyNumberFormat="1" applyFont="1" applyFill="1" applyBorder="1" applyAlignment="1">
      <alignment vertical="center"/>
      <protection/>
    </xf>
    <xf numFmtId="0" fontId="36" fillId="0" borderId="0" xfId="53" applyFill="1">
      <alignment/>
      <protection/>
    </xf>
    <xf numFmtId="4" fontId="36" fillId="0" borderId="0" xfId="53" applyNumberFormat="1" applyFill="1">
      <alignment/>
      <protection/>
    </xf>
    <xf numFmtId="0" fontId="38" fillId="0" borderId="0" xfId="53" applyFont="1" applyAlignment="1">
      <alignment vertical="center"/>
      <protection/>
    </xf>
    <xf numFmtId="0" fontId="38" fillId="0" borderId="43" xfId="53" applyFont="1" applyFill="1" applyBorder="1" applyAlignment="1">
      <alignment horizontal="center" vertical="center" wrapText="1"/>
      <protection/>
    </xf>
    <xf numFmtId="4" fontId="38" fillId="0" borderId="43" xfId="53" applyNumberFormat="1" applyFont="1" applyFill="1" applyBorder="1" applyAlignment="1">
      <alignment horizontal="center" vertical="center"/>
      <protection/>
    </xf>
    <xf numFmtId="4" fontId="38" fillId="0" borderId="44" xfId="53" applyNumberFormat="1" applyFont="1" applyFill="1" applyBorder="1" applyAlignment="1">
      <alignment horizontal="center" vertical="center"/>
      <protection/>
    </xf>
    <xf numFmtId="4" fontId="44" fillId="0" borderId="0" xfId="53" applyNumberFormat="1" applyFont="1" applyFill="1" applyBorder="1" applyAlignment="1">
      <alignment vertical="center"/>
      <protection/>
    </xf>
    <xf numFmtId="4" fontId="38" fillId="0" borderId="45" xfId="53" applyNumberFormat="1" applyFont="1" applyFill="1" applyBorder="1" applyAlignment="1">
      <alignment horizontal="right" vertical="center"/>
      <protection/>
    </xf>
    <xf numFmtId="4" fontId="38" fillId="0" borderId="46" xfId="53" applyNumberFormat="1" applyFont="1" applyFill="1" applyBorder="1" applyAlignment="1">
      <alignment horizontal="right" vertical="center"/>
      <protection/>
    </xf>
    <xf numFmtId="4" fontId="39" fillId="0" borderId="0" xfId="53" applyNumberFormat="1" applyFont="1" applyFill="1" applyBorder="1" applyAlignment="1">
      <alignment vertical="center"/>
      <protection/>
    </xf>
    <xf numFmtId="4" fontId="38" fillId="0" borderId="23" xfId="53" applyNumberFormat="1" applyFont="1" applyBorder="1" applyAlignment="1">
      <alignment vertical="center"/>
      <protection/>
    </xf>
    <xf numFmtId="4" fontId="38" fillId="0" borderId="47" xfId="53" applyNumberFormat="1" applyFont="1" applyFill="1" applyBorder="1" applyAlignment="1">
      <alignment horizontal="right" vertical="center"/>
      <protection/>
    </xf>
    <xf numFmtId="4" fontId="38" fillId="0" borderId="43" xfId="53" applyNumberFormat="1" applyFont="1" applyFill="1" applyBorder="1" applyAlignment="1">
      <alignment horizontal="right" vertical="center"/>
      <protection/>
    </xf>
    <xf numFmtId="4" fontId="38" fillId="0" borderId="44" xfId="53" applyNumberFormat="1" applyFont="1" applyFill="1" applyBorder="1" applyAlignment="1">
      <alignment horizontal="right" vertical="center"/>
      <protection/>
    </xf>
    <xf numFmtId="0" fontId="44" fillId="0" borderId="0" xfId="53" applyFont="1" applyBorder="1" applyAlignment="1">
      <alignment vertical="center"/>
      <protection/>
    </xf>
    <xf numFmtId="3" fontId="44" fillId="0" borderId="0" xfId="53" applyNumberFormat="1" applyFont="1" applyBorder="1" applyAlignment="1">
      <alignment vertical="center"/>
      <protection/>
    </xf>
    <xf numFmtId="4" fontId="44" fillId="0" borderId="0" xfId="53" applyNumberFormat="1" applyFont="1" applyBorder="1" applyAlignment="1">
      <alignment vertical="center"/>
      <protection/>
    </xf>
    <xf numFmtId="4" fontId="36" fillId="0" borderId="0" xfId="53" applyNumberFormat="1" applyFont="1">
      <alignment/>
      <protection/>
    </xf>
    <xf numFmtId="3" fontId="38" fillId="0" borderId="32" xfId="53" applyNumberFormat="1" applyFont="1" applyBorder="1" applyAlignment="1">
      <alignment horizontal="center" vertical="center"/>
      <protection/>
    </xf>
    <xf numFmtId="4" fontId="38" fillId="0" borderId="20" xfId="53" applyNumberFormat="1" applyFont="1" applyBorder="1">
      <alignment/>
      <protection/>
    </xf>
    <xf numFmtId="4" fontId="38" fillId="0" borderId="37" xfId="53" applyNumberFormat="1" applyFont="1" applyBorder="1">
      <alignment/>
      <protection/>
    </xf>
    <xf numFmtId="4" fontId="38" fillId="0" borderId="48" xfId="53" applyNumberFormat="1" applyFont="1" applyBorder="1">
      <alignment/>
      <protection/>
    </xf>
    <xf numFmtId="4" fontId="38" fillId="0" borderId="49" xfId="53" applyNumberFormat="1" applyFont="1" applyBorder="1">
      <alignment/>
      <protection/>
    </xf>
    <xf numFmtId="4" fontId="45" fillId="0" borderId="0" xfId="53" applyNumberFormat="1" applyFont="1" applyFill="1" applyBorder="1" applyAlignment="1">
      <alignment vertical="center"/>
      <protection/>
    </xf>
    <xf numFmtId="4" fontId="45" fillId="0" borderId="0" xfId="53" applyNumberFormat="1" applyFont="1" applyBorder="1" applyAlignment="1">
      <alignment vertical="center"/>
      <protection/>
    </xf>
    <xf numFmtId="0" fontId="44" fillId="0" borderId="0" xfId="53" applyFont="1" applyFill="1" applyBorder="1" applyAlignment="1">
      <alignment vertical="center"/>
      <protection/>
    </xf>
    <xf numFmtId="3" fontId="38" fillId="0" borderId="0" xfId="53" applyNumberFormat="1" applyFont="1" applyFill="1" applyBorder="1" applyAlignment="1">
      <alignment vertical="center"/>
      <protection/>
    </xf>
    <xf numFmtId="4" fontId="44" fillId="0" borderId="0" xfId="53" applyNumberFormat="1" applyFont="1" applyFill="1" applyBorder="1" applyAlignment="1">
      <alignment horizontal="right" vertical="center"/>
      <protection/>
    </xf>
    <xf numFmtId="4" fontId="38" fillId="0" borderId="0" xfId="53" applyNumberFormat="1" applyFont="1" applyFill="1" applyBorder="1" applyAlignment="1">
      <alignment vertical="center"/>
      <protection/>
    </xf>
    <xf numFmtId="4" fontId="42" fillId="7" borderId="50" xfId="53" applyNumberFormat="1" applyFont="1" applyFill="1" applyBorder="1" applyAlignment="1">
      <alignment vertical="center"/>
      <protection/>
    </xf>
    <xf numFmtId="4" fontId="42" fillId="7" borderId="51" xfId="53" applyNumberFormat="1" applyFont="1" applyFill="1" applyBorder="1" applyAlignment="1">
      <alignment vertical="center"/>
      <protection/>
    </xf>
    <xf numFmtId="4" fontId="42" fillId="7" borderId="44" xfId="53" applyNumberFormat="1" applyFont="1" applyFill="1" applyBorder="1" applyAlignment="1">
      <alignment vertical="center"/>
      <protection/>
    </xf>
    <xf numFmtId="4" fontId="42" fillId="0" borderId="0" xfId="53" applyNumberFormat="1" applyFont="1" applyBorder="1" applyAlignment="1">
      <alignment vertical="center"/>
      <protection/>
    </xf>
    <xf numFmtId="0" fontId="45" fillId="0" borderId="0" xfId="53" applyFont="1" applyBorder="1" applyAlignment="1">
      <alignment vertical="center"/>
      <protection/>
    </xf>
    <xf numFmtId="0" fontId="38" fillId="0" borderId="0" xfId="53" applyFont="1" applyBorder="1" applyAlignment="1">
      <alignment wrapText="1"/>
      <protection/>
    </xf>
    <xf numFmtId="177" fontId="38" fillId="0" borderId="0" xfId="53" applyNumberFormat="1" applyFont="1" applyBorder="1" applyAlignment="1">
      <alignment vertical="center"/>
      <protection/>
    </xf>
    <xf numFmtId="176" fontId="38" fillId="0" borderId="0" xfId="53" applyNumberFormat="1" applyFont="1" applyBorder="1" applyAlignment="1">
      <alignment vertical="center"/>
      <protection/>
    </xf>
    <xf numFmtId="0" fontId="46" fillId="0" borderId="0" xfId="53" applyFont="1" applyBorder="1" applyAlignment="1">
      <alignment vertical="center"/>
      <protection/>
    </xf>
    <xf numFmtId="4" fontId="46" fillId="0" borderId="0" xfId="53" applyNumberFormat="1" applyFont="1" applyBorder="1" applyAlignment="1">
      <alignment vertical="center"/>
      <protection/>
    </xf>
    <xf numFmtId="176" fontId="37" fillId="0" borderId="0" xfId="53" applyNumberFormat="1" applyFont="1" applyBorder="1" applyAlignment="1">
      <alignment vertical="center"/>
      <protection/>
    </xf>
    <xf numFmtId="0" fontId="38" fillId="0" borderId="0" xfId="53" applyFont="1">
      <alignment/>
      <protection/>
    </xf>
    <xf numFmtId="177" fontId="38" fillId="0" borderId="0" xfId="53" applyNumberFormat="1" applyFont="1">
      <alignment/>
      <protection/>
    </xf>
    <xf numFmtId="8" fontId="36" fillId="0" borderId="0" xfId="53" applyNumberFormat="1">
      <alignment/>
      <protection/>
    </xf>
    <xf numFmtId="3" fontId="11" fillId="19" borderId="52" xfId="49" applyNumberFormat="1" applyFont="1" applyFill="1" applyBorder="1" applyAlignment="1">
      <alignment horizontal="left" vertical="center" wrapText="1"/>
      <protection/>
    </xf>
    <xf numFmtId="0" fontId="6" fillId="24" borderId="13" xfId="0" applyFont="1" applyBorder="1" applyAlignment="1" applyProtection="1">
      <alignment horizontal="left" vertical="center" wrapText="1"/>
      <protection/>
    </xf>
    <xf numFmtId="0" fontId="5" fillId="7" borderId="11" xfId="0" applyFont="1" applyBorder="1" applyAlignment="1" applyProtection="1">
      <alignment horizontal="center" vertical="center" wrapText="1"/>
      <protection/>
    </xf>
    <xf numFmtId="3" fontId="6" fillId="24" borderId="13" xfId="0" applyFont="1" applyBorder="1" applyAlignment="1" applyProtection="1">
      <alignment horizontal="right" vertical="center" wrapText="1"/>
      <protection/>
    </xf>
    <xf numFmtId="3" fontId="5" fillId="19" borderId="13" xfId="0" applyFont="1" applyBorder="1" applyAlignment="1" applyProtection="1">
      <alignment horizontal="right" vertical="center" wrapText="1"/>
      <protection/>
    </xf>
    <xf numFmtId="0" fontId="2" fillId="24" borderId="13" xfId="0" applyFont="1" applyBorder="1" applyAlignment="1" applyProtection="1">
      <alignment horizontal="left" vertical="center" wrapText="1"/>
      <protection/>
    </xf>
    <xf numFmtId="0" fontId="3" fillId="7" borderId="11" xfId="0" applyFont="1" applyBorder="1" applyAlignment="1" applyProtection="1">
      <alignment horizontal="center" vertical="center" wrapText="1"/>
      <protection/>
    </xf>
    <xf numFmtId="3" fontId="11" fillId="24" borderId="53" xfId="49" applyNumberFormat="1" applyFont="1" applyFill="1" applyBorder="1" applyAlignment="1">
      <alignment horizontal="left"/>
      <protection/>
    </xf>
    <xf numFmtId="3" fontId="11" fillId="24" borderId="54" xfId="49" applyNumberFormat="1" applyFont="1" applyFill="1" applyBorder="1" applyAlignment="1">
      <alignment horizontal="left"/>
      <protection/>
    </xf>
    <xf numFmtId="3" fontId="11" fillId="19" borderId="55" xfId="49" applyNumberFormat="1" applyFont="1" applyFill="1" applyBorder="1" applyAlignment="1">
      <alignment horizontal="left" vertical="center" wrapText="1"/>
      <protection/>
    </xf>
    <xf numFmtId="3" fontId="11" fillId="19" borderId="56" xfId="49" applyNumberFormat="1" applyFont="1" applyFill="1" applyBorder="1" applyAlignment="1">
      <alignment horizontal="left" vertical="center" wrapText="1"/>
      <protection/>
    </xf>
    <xf numFmtId="0" fontId="9" fillId="24" borderId="0" xfId="0" applyFont="1" applyBorder="1" applyAlignment="1" applyProtection="1">
      <alignment horizontal="center" vertical="top" wrapText="1"/>
      <protection/>
    </xf>
    <xf numFmtId="0" fontId="2" fillId="24" borderId="0" xfId="0" applyFont="1" applyBorder="1" applyAlignment="1" applyProtection="1">
      <alignment horizontal="center" vertical="top" wrapText="1"/>
      <protection/>
    </xf>
    <xf numFmtId="0" fontId="3" fillId="24" borderId="13" xfId="0" applyFont="1" applyBorder="1" applyAlignment="1" applyProtection="1">
      <alignment horizontal="center" vertical="center" wrapText="1"/>
      <protection/>
    </xf>
    <xf numFmtId="4" fontId="1" fillId="24" borderId="13" xfId="0" applyFont="1" applyBorder="1" applyAlignment="1" applyProtection="1">
      <alignment horizontal="right" vertical="center" wrapText="1"/>
      <protection/>
    </xf>
    <xf numFmtId="173" fontId="1" fillId="24" borderId="13" xfId="0" applyFont="1" applyBorder="1" applyAlignment="1" applyProtection="1">
      <alignment horizontal="right" vertical="center" wrapText="1"/>
      <protection/>
    </xf>
    <xf numFmtId="4" fontId="9" fillId="25" borderId="13" xfId="0" applyFont="1" applyFill="1" applyBorder="1" applyAlignment="1" applyProtection="1">
      <alignment horizontal="right" vertical="center" wrapText="1"/>
      <protection/>
    </xf>
    <xf numFmtId="173" fontId="9" fillId="25" borderId="13" xfId="0" applyFont="1" applyFill="1" applyBorder="1" applyAlignment="1" applyProtection="1">
      <alignment horizontal="right" vertical="center" wrapText="1"/>
      <protection/>
    </xf>
    <xf numFmtId="0" fontId="2" fillId="24" borderId="0" xfId="0" applyFont="1" applyBorder="1" applyAlignment="1" applyProtection="1">
      <alignment horizontal="center" wrapText="1"/>
      <protection/>
    </xf>
    <xf numFmtId="0" fontId="3" fillId="19" borderId="12" xfId="0" applyFont="1" applyBorder="1" applyAlignment="1" applyProtection="1">
      <alignment horizontal="left" vertical="center" wrapText="1"/>
      <protection/>
    </xf>
    <xf numFmtId="0" fontId="3" fillId="24" borderId="12" xfId="0" applyFont="1" applyBorder="1" applyAlignment="1" applyProtection="1">
      <alignment horizontal="left" vertical="center" wrapText="1"/>
      <protection/>
    </xf>
    <xf numFmtId="0" fontId="3" fillId="24" borderId="57" xfId="0" applyFont="1" applyBorder="1" applyAlignment="1" applyProtection="1">
      <alignment horizontal="left" vertical="center" wrapText="1"/>
      <protection/>
    </xf>
    <xf numFmtId="0" fontId="3" fillId="19" borderId="57" xfId="0" applyFont="1" applyBorder="1" applyAlignment="1" applyProtection="1">
      <alignment horizontal="left" vertical="center" wrapText="1"/>
      <protection/>
    </xf>
    <xf numFmtId="0" fontId="5" fillId="19" borderId="12" xfId="0" applyFont="1" applyBorder="1" applyAlignment="1" applyProtection="1">
      <alignment horizontal="left" vertical="center" wrapText="1"/>
      <protection/>
    </xf>
    <xf numFmtId="0" fontId="5" fillId="24" borderId="12" xfId="0" applyFont="1" applyBorder="1" applyAlignment="1" applyProtection="1">
      <alignment horizontal="left" vertical="center" wrapText="1"/>
      <protection/>
    </xf>
    <xf numFmtId="0" fontId="5" fillId="24" borderId="57" xfId="0" applyFont="1" applyBorder="1" applyAlignment="1" applyProtection="1">
      <alignment horizontal="left" vertical="center" wrapText="1"/>
      <protection/>
    </xf>
    <xf numFmtId="0" fontId="5" fillId="19" borderId="57" xfId="0" applyFont="1" applyBorder="1" applyAlignment="1" applyProtection="1">
      <alignment horizontal="left" vertical="center" wrapText="1"/>
      <protection/>
    </xf>
    <xf numFmtId="0" fontId="12" fillId="24" borderId="0" xfId="0" applyFont="1" applyBorder="1" applyAlignment="1" applyProtection="1">
      <alignment horizontal="center" vertical="center" wrapText="1"/>
      <protection/>
    </xf>
    <xf numFmtId="0" fontId="42" fillId="0" borderId="58" xfId="53" applyFont="1" applyFill="1" applyBorder="1" applyAlignment="1">
      <alignment vertical="center" wrapText="1"/>
      <protection/>
    </xf>
    <xf numFmtId="0" fontId="38" fillId="0" borderId="0" xfId="53" applyFont="1" applyBorder="1" applyAlignment="1">
      <alignment wrapText="1"/>
      <protection/>
    </xf>
    <xf numFmtId="4" fontId="38" fillId="0" borderId="36" xfId="53" applyNumberFormat="1" applyFont="1" applyBorder="1" applyAlignment="1">
      <alignment vertical="center"/>
      <protection/>
    </xf>
    <xf numFmtId="0" fontId="0" fillId="0" borderId="20" xfId="48" applyBorder="1" applyAlignment="1">
      <alignment vertical="center"/>
      <protection/>
    </xf>
    <xf numFmtId="0" fontId="42" fillId="7" borderId="38" xfId="53" applyFont="1" applyFill="1" applyBorder="1" applyAlignment="1">
      <alignment vertical="center"/>
      <protection/>
    </xf>
    <xf numFmtId="0" fontId="0" fillId="0" borderId="41" xfId="48" applyBorder="1" applyAlignment="1">
      <alignment vertical="center"/>
      <protection/>
    </xf>
    <xf numFmtId="0" fontId="42" fillId="7" borderId="59" xfId="53" applyFont="1" applyFill="1" applyBorder="1" applyAlignment="1">
      <alignment vertical="center"/>
      <protection/>
    </xf>
    <xf numFmtId="0" fontId="0" fillId="0" borderId="43" xfId="48" applyBorder="1" applyAlignment="1">
      <alignment vertical="center"/>
      <protection/>
    </xf>
    <xf numFmtId="4" fontId="38" fillId="0" borderId="60" xfId="53" applyNumberFormat="1" applyFont="1" applyBorder="1" applyAlignment="1">
      <alignment vertical="center"/>
      <protection/>
    </xf>
    <xf numFmtId="0" fontId="36" fillId="0" borderId="48" xfId="53" applyFont="1" applyBorder="1" applyAlignment="1">
      <alignment vertical="center"/>
      <protection/>
    </xf>
    <xf numFmtId="0" fontId="38" fillId="0" borderId="36" xfId="53" applyFont="1" applyBorder="1" applyAlignment="1">
      <alignment vertical="center"/>
      <protection/>
    </xf>
    <xf numFmtId="0" fontId="43" fillId="0" borderId="59" xfId="53" applyFont="1" applyFill="1" applyBorder="1" applyAlignment="1">
      <alignment horizontal="center" vertical="center"/>
      <protection/>
    </xf>
    <xf numFmtId="0" fontId="0" fillId="0" borderId="43" xfId="48" applyBorder="1" applyAlignment="1">
      <alignment horizontal="center" vertical="center"/>
      <protection/>
    </xf>
    <xf numFmtId="0" fontId="38" fillId="0" borderId="58" xfId="53" applyFont="1" applyBorder="1" applyAlignment="1">
      <alignment vertical="center"/>
      <protection/>
    </xf>
    <xf numFmtId="0" fontId="38" fillId="0" borderId="61" xfId="53" applyFont="1" applyFill="1" applyBorder="1" applyAlignment="1">
      <alignment vertical="center"/>
      <protection/>
    </xf>
    <xf numFmtId="0" fontId="0" fillId="0" borderId="62" xfId="48" applyBorder="1" applyAlignment="1">
      <alignment vertical="center"/>
      <protection/>
    </xf>
    <xf numFmtId="0" fontId="38" fillId="0" borderId="63" xfId="53" applyFont="1" applyFill="1" applyBorder="1" applyAlignment="1">
      <alignment vertical="center"/>
      <protection/>
    </xf>
    <xf numFmtId="0" fontId="0" fillId="0" borderId="64" xfId="48" applyBorder="1" applyAlignment="1">
      <alignment vertical="center"/>
      <protection/>
    </xf>
    <xf numFmtId="0" fontId="38" fillId="0" borderId="59" xfId="53" applyFont="1" applyFill="1" applyBorder="1" applyAlignment="1">
      <alignment vertical="center"/>
      <protection/>
    </xf>
    <xf numFmtId="0" fontId="44" fillId="0" borderId="0" xfId="53" applyFont="1" applyBorder="1" applyAlignment="1">
      <alignment vertical="center"/>
      <protection/>
    </xf>
    <xf numFmtId="0" fontId="38" fillId="0" borderId="65" xfId="53" applyFont="1" applyBorder="1" applyAlignment="1">
      <alignment vertical="center"/>
      <protection/>
    </xf>
    <xf numFmtId="0" fontId="0" fillId="0" borderId="31" xfId="48" applyBorder="1" applyAlignment="1">
      <alignment vertical="center"/>
      <protection/>
    </xf>
    <xf numFmtId="0" fontId="38" fillId="0" borderId="33" xfId="53" applyFont="1" applyBorder="1" applyAlignment="1">
      <alignment vertical="center"/>
      <protection/>
    </xf>
    <xf numFmtId="0" fontId="0" fillId="0" borderId="34" xfId="48" applyBorder="1" applyAlignment="1">
      <alignment vertical="center"/>
      <protection/>
    </xf>
    <xf numFmtId="49" fontId="38" fillId="0" borderId="0" xfId="53" applyNumberFormat="1" applyFont="1" applyBorder="1" applyAlignment="1">
      <alignment vertical="center"/>
      <protection/>
    </xf>
    <xf numFmtId="0" fontId="36" fillId="0" borderId="0" xfId="53" applyAlignment="1">
      <alignment vertical="center"/>
      <protection/>
    </xf>
    <xf numFmtId="0" fontId="36" fillId="0" borderId="0" xfId="53" applyAlignment="1">
      <alignment/>
      <protection/>
    </xf>
    <xf numFmtId="49" fontId="38" fillId="0" borderId="0" xfId="53" applyNumberFormat="1" applyFont="1" applyAlignment="1">
      <alignment/>
      <protection/>
    </xf>
    <xf numFmtId="0" fontId="38" fillId="0" borderId="0" xfId="53" applyFont="1" applyBorder="1" applyAlignment="1">
      <alignment horizontal="justify" vertical="center" wrapText="1"/>
      <protection/>
    </xf>
    <xf numFmtId="0" fontId="38" fillId="0" borderId="39" xfId="53" applyFont="1" applyBorder="1" applyAlignment="1">
      <alignment horizontal="justify" vertical="center" wrapText="1"/>
      <protection/>
    </xf>
    <xf numFmtId="0" fontId="45" fillId="0" borderId="0" xfId="53" applyFont="1" applyBorder="1" applyAlignment="1">
      <alignment wrapText="1"/>
      <protection/>
    </xf>
    <xf numFmtId="0" fontId="36" fillId="0" borderId="20" xfId="53" applyFont="1" applyBorder="1" applyAlignment="1">
      <alignment vertical="center"/>
      <protection/>
    </xf>
    <xf numFmtId="0" fontId="44" fillId="0" borderId="50" xfId="53" applyFont="1" applyFill="1" applyBorder="1" applyAlignment="1">
      <alignment vertical="center"/>
      <protection/>
    </xf>
    <xf numFmtId="0" fontId="10" fillId="0" borderId="0" xfId="52" applyFont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financování - příloha do výsledků hospodaření" xfId="48"/>
    <cellStyle name="normální_List1" xfId="49"/>
    <cellStyle name="normální_Objednávky veřejných služeb" xfId="50"/>
    <cellStyle name="normální_Objednávky VS 2012" xfId="51"/>
    <cellStyle name="normální_Soupis příloh 2008" xfId="52"/>
    <cellStyle name="normální_Tabulka tř  8 (výsledek r  2011)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9">
      <selection activeCell="H28" sqref="H28"/>
    </sheetView>
  </sheetViews>
  <sheetFormatPr defaultColWidth="9.140625" defaultRowHeight="12.75"/>
  <cols>
    <col min="1" max="1" width="14.7109375" style="133" customWidth="1"/>
    <col min="2" max="2" width="77.7109375" style="133" customWidth="1"/>
    <col min="3" max="16384" width="9.140625" style="133" customWidth="1"/>
  </cols>
  <sheetData>
    <row r="1" ht="59.25" customHeight="1">
      <c r="B1" s="269" t="s">
        <v>149</v>
      </c>
    </row>
    <row r="2" spans="1:2" ht="15.75">
      <c r="A2" s="134" t="s">
        <v>492</v>
      </c>
      <c r="B2" s="135"/>
    </row>
    <row r="3" spans="1:2" ht="15">
      <c r="A3" s="135"/>
      <c r="B3" s="136" t="s">
        <v>496</v>
      </c>
    </row>
    <row r="4" spans="1:2" ht="15">
      <c r="A4" s="135"/>
      <c r="B4" s="136" t="s">
        <v>493</v>
      </c>
    </row>
    <row r="5" spans="1:2" ht="15">
      <c r="A5" s="135"/>
      <c r="B5" s="136"/>
    </row>
    <row r="6" spans="1:2" ht="15">
      <c r="A6" s="135"/>
      <c r="B6" s="136" t="s">
        <v>515</v>
      </c>
    </row>
    <row r="7" spans="1:2" ht="15">
      <c r="A7" s="135"/>
      <c r="B7" s="136" t="s">
        <v>494</v>
      </c>
    </row>
    <row r="8" spans="1:2" ht="15">
      <c r="A8" s="135"/>
      <c r="B8" s="136"/>
    </row>
    <row r="9" spans="1:2" ht="15">
      <c r="A9" s="135"/>
      <c r="B9" s="136" t="s">
        <v>516</v>
      </c>
    </row>
    <row r="10" spans="1:2" ht="15">
      <c r="A10" s="135"/>
      <c r="B10" s="136" t="s">
        <v>353</v>
      </c>
    </row>
    <row r="11" spans="1:2" ht="15">
      <c r="A11" s="135"/>
      <c r="B11" s="136"/>
    </row>
    <row r="12" spans="1:2" ht="15">
      <c r="A12" s="135"/>
      <c r="B12" s="136" t="s">
        <v>517</v>
      </c>
    </row>
    <row r="13" spans="1:2" ht="15">
      <c r="A13" s="135"/>
      <c r="B13" s="136" t="s">
        <v>354</v>
      </c>
    </row>
    <row r="14" spans="1:2" ht="15">
      <c r="A14" s="135"/>
      <c r="B14" s="136"/>
    </row>
    <row r="15" spans="1:2" ht="15">
      <c r="A15" s="135"/>
      <c r="B15" s="136" t="s">
        <v>518</v>
      </c>
    </row>
    <row r="16" spans="1:2" ht="15">
      <c r="A16" s="135"/>
      <c r="B16" s="136" t="s">
        <v>355</v>
      </c>
    </row>
    <row r="17" spans="1:2" ht="15">
      <c r="A17" s="135"/>
      <c r="B17" s="136"/>
    </row>
    <row r="18" spans="1:2" ht="15">
      <c r="A18" s="135"/>
      <c r="B18" s="136" t="s">
        <v>519</v>
      </c>
    </row>
    <row r="19" spans="1:2" ht="15">
      <c r="A19" s="135"/>
      <c r="B19" s="136" t="s">
        <v>356</v>
      </c>
    </row>
    <row r="20" spans="1:2" ht="15">
      <c r="A20" s="135"/>
      <c r="B20" s="136"/>
    </row>
    <row r="21" spans="1:2" ht="15">
      <c r="A21" s="135"/>
      <c r="B21" s="136" t="s">
        <v>520</v>
      </c>
    </row>
    <row r="22" spans="1:2" ht="15">
      <c r="A22" s="135"/>
      <c r="B22" s="136" t="s">
        <v>357</v>
      </c>
    </row>
    <row r="23" spans="1:2" ht="15">
      <c r="A23" s="135"/>
      <c r="B23" s="136"/>
    </row>
    <row r="24" spans="1:2" ht="15">
      <c r="A24" s="135"/>
      <c r="B24" s="136" t="s">
        <v>521</v>
      </c>
    </row>
    <row r="25" spans="1:2" ht="15">
      <c r="A25" s="135"/>
      <c r="B25" s="136" t="s">
        <v>358</v>
      </c>
    </row>
    <row r="26" spans="1:2" ht="15">
      <c r="A26" s="135"/>
      <c r="B26" s="136"/>
    </row>
    <row r="27" spans="1:2" ht="15">
      <c r="A27" s="135"/>
      <c r="B27" s="136" t="s">
        <v>522</v>
      </c>
    </row>
    <row r="28" spans="1:2" ht="15">
      <c r="A28" s="135"/>
      <c r="B28" s="136" t="s">
        <v>359</v>
      </c>
    </row>
    <row r="29" spans="1:2" ht="15">
      <c r="A29" s="135"/>
      <c r="B29" s="136"/>
    </row>
    <row r="30" spans="1:2" ht="15">
      <c r="A30" s="135"/>
      <c r="B30" s="136" t="s">
        <v>523</v>
      </c>
    </row>
    <row r="31" spans="1:2" ht="15">
      <c r="A31" s="135"/>
      <c r="B31" s="136" t="s">
        <v>360</v>
      </c>
    </row>
    <row r="32" spans="1:2" ht="15">
      <c r="A32" s="135"/>
      <c r="B32" s="136"/>
    </row>
    <row r="33" spans="1:2" ht="15">
      <c r="A33" s="135"/>
      <c r="B33" s="136" t="s">
        <v>350</v>
      </c>
    </row>
    <row r="34" spans="1:2" ht="15">
      <c r="A34" s="135"/>
      <c r="B34" s="136" t="s">
        <v>361</v>
      </c>
    </row>
    <row r="35" spans="1:2" ht="15">
      <c r="A35" s="135"/>
      <c r="B35" s="136"/>
    </row>
    <row r="36" spans="1:2" ht="15">
      <c r="A36" s="135"/>
      <c r="B36" s="137" t="s">
        <v>524</v>
      </c>
    </row>
    <row r="37" spans="1:2" ht="15">
      <c r="A37" s="135"/>
      <c r="B37" s="136" t="s">
        <v>362</v>
      </c>
    </row>
    <row r="38" spans="1:2" ht="15">
      <c r="A38" s="135"/>
      <c r="B38" s="136"/>
    </row>
    <row r="39" spans="1:2" ht="15">
      <c r="A39" s="135"/>
      <c r="B39" s="136" t="s">
        <v>525</v>
      </c>
    </row>
    <row r="40" spans="1:2" ht="15">
      <c r="A40" s="135"/>
      <c r="B40" s="136" t="s">
        <v>363</v>
      </c>
    </row>
    <row r="41" spans="1:2" ht="15">
      <c r="A41" s="135"/>
      <c r="B41" s="136"/>
    </row>
    <row r="42" spans="1:2" ht="15.75">
      <c r="A42" s="134" t="s">
        <v>351</v>
      </c>
      <c r="B42" s="136"/>
    </row>
    <row r="43" spans="1:2" ht="15">
      <c r="A43" s="135"/>
      <c r="B43" s="136" t="s">
        <v>527</v>
      </c>
    </row>
    <row r="44" ht="15">
      <c r="B44" s="135" t="s">
        <v>759</v>
      </c>
    </row>
    <row r="45" ht="15">
      <c r="B45" s="135"/>
    </row>
    <row r="46" spans="1:2" ht="15.75">
      <c r="A46" s="134" t="s">
        <v>495</v>
      </c>
      <c r="B46" s="136"/>
    </row>
    <row r="47" spans="1:2" ht="15">
      <c r="A47" s="135"/>
      <c r="B47" s="136" t="s">
        <v>526</v>
      </c>
    </row>
    <row r="48" spans="1:2" ht="15">
      <c r="A48" s="135"/>
      <c r="B48" s="136" t="s">
        <v>760</v>
      </c>
    </row>
    <row r="49" spans="1:2" ht="15">
      <c r="A49" s="135"/>
      <c r="B49" s="136"/>
    </row>
    <row r="50" spans="1:10" ht="15.75">
      <c r="A50" s="134" t="s">
        <v>352</v>
      </c>
      <c r="B50" s="136"/>
      <c r="J50" s="136"/>
    </row>
    <row r="51" spans="1:2" ht="15">
      <c r="A51" s="135"/>
      <c r="B51" s="136" t="s">
        <v>1288</v>
      </c>
    </row>
    <row r="52" spans="1:2" ht="15">
      <c r="A52" s="135"/>
      <c r="B52" s="136" t="s">
        <v>500</v>
      </c>
    </row>
    <row r="53" spans="1:2" ht="15">
      <c r="A53" s="135"/>
      <c r="B53" s="136"/>
    </row>
    <row r="54" spans="10:11" ht="15">
      <c r="J54" s="135"/>
      <c r="K54" s="136"/>
    </row>
    <row r="56" ht="15.75">
      <c r="B56" s="134"/>
    </row>
    <row r="57" ht="15.75">
      <c r="B57" s="134"/>
    </row>
    <row r="58" spans="1:2" ht="15">
      <c r="A58" s="135"/>
      <c r="B58" s="135"/>
    </row>
    <row r="59" spans="1:2" ht="15">
      <c r="A59" s="135"/>
      <c r="B59" s="135"/>
    </row>
    <row r="60" spans="1:2" ht="15">
      <c r="A60" s="135"/>
      <c r="B60" s="135"/>
    </row>
    <row r="61" spans="1:2" ht="15">
      <c r="A61" s="135"/>
      <c r="B61" s="135"/>
    </row>
    <row r="62" spans="1:2" ht="15">
      <c r="A62" s="135"/>
      <c r="B62" s="135"/>
    </row>
    <row r="63" spans="1:2" ht="15">
      <c r="A63" s="135"/>
      <c r="B63" s="135"/>
    </row>
    <row r="64" spans="1:2" ht="15">
      <c r="A64" s="135"/>
      <c r="B64" s="135"/>
    </row>
    <row r="65" spans="1:2" ht="15">
      <c r="A65" s="135"/>
      <c r="B65" s="135"/>
    </row>
    <row r="66" spans="1:2" ht="15">
      <c r="A66" s="135"/>
      <c r="B66" s="135"/>
    </row>
    <row r="67" spans="1:2" ht="15">
      <c r="A67" s="135"/>
      <c r="B67" s="138"/>
    </row>
    <row r="68" spans="1:2" ht="15">
      <c r="A68" s="135"/>
      <c r="B68" s="135"/>
    </row>
    <row r="69" spans="1:2" ht="15">
      <c r="A69" s="135"/>
      <c r="B69" s="135"/>
    </row>
    <row r="70" spans="1:2" ht="15">
      <c r="A70" s="135"/>
      <c r="B70" s="135"/>
    </row>
    <row r="71" ht="15">
      <c r="B71" s="135"/>
    </row>
  </sheetData>
  <printOptions/>
  <pageMargins left="0.57" right="0.19" top="0.984251968503937" bottom="0.984251968503937" header="0.61" footer="0.5118110236220472"/>
  <pageSetup horizontalDpi="600" verticalDpi="600" orientation="portrait" paperSize="9" scale="85" r:id="rId1"/>
  <headerFooter alignWithMargins="0">
    <oddHeader>&amp;R&amp;"Arial,Tučné"&amp;12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G37"/>
  <sheetViews>
    <sheetView zoomScaleSheetLayoutView="100" workbookViewId="0" topLeftCell="A1">
      <selection activeCell="C1" sqref="C1:D1"/>
    </sheetView>
  </sheetViews>
  <sheetFormatPr defaultColWidth="9.140625" defaultRowHeight="12.75"/>
  <cols>
    <col min="1" max="1" width="9.57421875" style="42" customWidth="1"/>
    <col min="2" max="2" width="33.28125" style="42" customWidth="1"/>
    <col min="3" max="3" width="10.140625" style="42" customWidth="1"/>
    <col min="4" max="4" width="10.7109375" style="42" customWidth="1"/>
    <col min="5" max="5" width="11.8515625" style="42" customWidth="1"/>
    <col min="6" max="6" width="9.00390625" style="42" customWidth="1"/>
    <col min="7" max="7" width="46.7109375" style="42" customWidth="1"/>
  </cols>
  <sheetData>
    <row r="1" spans="1:7" ht="34.5" thickBot="1">
      <c r="A1" s="28" t="s">
        <v>131</v>
      </c>
      <c r="B1" s="29" t="s">
        <v>132</v>
      </c>
      <c r="C1" s="2" t="s">
        <v>528</v>
      </c>
      <c r="D1" s="2" t="s">
        <v>232</v>
      </c>
      <c r="E1" s="29" t="s">
        <v>135</v>
      </c>
      <c r="F1" s="29" t="s">
        <v>136</v>
      </c>
      <c r="G1" s="30" t="s">
        <v>137</v>
      </c>
    </row>
    <row r="2" spans="1:7" ht="12.75">
      <c r="A2" s="234" t="s">
        <v>949</v>
      </c>
      <c r="B2" s="234"/>
      <c r="C2" s="234"/>
      <c r="D2" s="234"/>
      <c r="E2" s="234"/>
      <c r="F2" s="234"/>
      <c r="G2" s="234"/>
    </row>
    <row r="3" spans="1:7" ht="12.75">
      <c r="A3" s="233" t="s">
        <v>950</v>
      </c>
      <c r="B3" s="233"/>
      <c r="C3" s="233"/>
      <c r="D3" s="233"/>
      <c r="E3" s="233"/>
      <c r="F3" s="233"/>
      <c r="G3" s="233"/>
    </row>
    <row r="4" spans="1:7" ht="24">
      <c r="A4" s="31" t="s">
        <v>138</v>
      </c>
      <c r="B4" s="32" t="s">
        <v>1359</v>
      </c>
      <c r="C4" s="33">
        <v>101700</v>
      </c>
      <c r="D4" s="33">
        <v>101700</v>
      </c>
      <c r="E4" s="34">
        <v>101700</v>
      </c>
      <c r="F4" s="35">
        <v>1</v>
      </c>
      <c r="G4" s="36" t="s">
        <v>951</v>
      </c>
    </row>
    <row r="5" spans="1:7" ht="24">
      <c r="A5" s="31" t="s">
        <v>138</v>
      </c>
      <c r="B5" s="32" t="s">
        <v>1359</v>
      </c>
      <c r="C5" s="33">
        <v>0</v>
      </c>
      <c r="D5" s="33">
        <v>1044</v>
      </c>
      <c r="E5" s="34">
        <v>1044</v>
      </c>
      <c r="F5" s="35">
        <v>1</v>
      </c>
      <c r="G5" s="36" t="s">
        <v>952</v>
      </c>
    </row>
    <row r="6" spans="1:7" ht="24">
      <c r="A6" s="31" t="s">
        <v>138</v>
      </c>
      <c r="B6" s="32" t="s">
        <v>1359</v>
      </c>
      <c r="C6" s="33">
        <v>0</v>
      </c>
      <c r="D6" s="33">
        <v>3760</v>
      </c>
      <c r="E6" s="34">
        <v>3760</v>
      </c>
      <c r="F6" s="35">
        <v>1</v>
      </c>
      <c r="G6" s="36" t="s">
        <v>208</v>
      </c>
    </row>
    <row r="7" spans="1:7" ht="17.25" customHeight="1">
      <c r="A7" s="231" t="s">
        <v>209</v>
      </c>
      <c r="B7" s="231"/>
      <c r="C7" s="37">
        <v>101700</v>
      </c>
      <c r="D7" s="37">
        <v>106504</v>
      </c>
      <c r="E7" s="37">
        <v>106504</v>
      </c>
      <c r="F7" s="38">
        <v>1</v>
      </c>
      <c r="G7" s="39" t="s">
        <v>138</v>
      </c>
    </row>
    <row r="8" spans="1:7" ht="12.75">
      <c r="A8" s="234" t="s">
        <v>210</v>
      </c>
      <c r="B8" s="234"/>
      <c r="C8" s="234"/>
      <c r="D8" s="234"/>
      <c r="E8" s="234"/>
      <c r="F8" s="234"/>
      <c r="G8" s="234"/>
    </row>
    <row r="9" spans="1:7" ht="12.75">
      <c r="A9" s="233" t="s">
        <v>950</v>
      </c>
      <c r="B9" s="233"/>
      <c r="C9" s="233"/>
      <c r="D9" s="233"/>
      <c r="E9" s="233"/>
      <c r="F9" s="233"/>
      <c r="G9" s="233"/>
    </row>
    <row r="10" spans="1:7" ht="24">
      <c r="A10" s="31" t="s">
        <v>138</v>
      </c>
      <c r="B10" s="32" t="s">
        <v>1359</v>
      </c>
      <c r="C10" s="33">
        <v>4100</v>
      </c>
      <c r="D10" s="33">
        <v>4100</v>
      </c>
      <c r="E10" s="34">
        <v>4100</v>
      </c>
      <c r="F10" s="35">
        <v>1</v>
      </c>
      <c r="G10" s="36" t="s">
        <v>211</v>
      </c>
    </row>
    <row r="11" spans="1:7" ht="24">
      <c r="A11" s="31" t="s">
        <v>138</v>
      </c>
      <c r="B11" s="32" t="s">
        <v>1359</v>
      </c>
      <c r="C11" s="33">
        <v>0</v>
      </c>
      <c r="D11" s="33">
        <v>50</v>
      </c>
      <c r="E11" s="34">
        <v>50</v>
      </c>
      <c r="F11" s="35">
        <v>1</v>
      </c>
      <c r="G11" s="36" t="s">
        <v>212</v>
      </c>
    </row>
    <row r="12" spans="1:7" ht="20.25" customHeight="1">
      <c r="A12" s="231" t="s">
        <v>213</v>
      </c>
      <c r="B12" s="231"/>
      <c r="C12" s="37">
        <v>4100</v>
      </c>
      <c r="D12" s="37">
        <v>4150</v>
      </c>
      <c r="E12" s="37">
        <v>4150</v>
      </c>
      <c r="F12" s="38">
        <v>1</v>
      </c>
      <c r="G12" s="39" t="s">
        <v>138</v>
      </c>
    </row>
    <row r="13" spans="1:7" ht="12.75">
      <c r="A13" s="234" t="s">
        <v>214</v>
      </c>
      <c r="B13" s="234"/>
      <c r="C13" s="234"/>
      <c r="D13" s="234"/>
      <c r="E13" s="234"/>
      <c r="F13" s="234"/>
      <c r="G13" s="234"/>
    </row>
    <row r="14" spans="1:7" ht="12.75">
      <c r="A14" s="233" t="s">
        <v>215</v>
      </c>
      <c r="B14" s="233"/>
      <c r="C14" s="233"/>
      <c r="D14" s="233"/>
      <c r="E14" s="233"/>
      <c r="F14" s="233"/>
      <c r="G14" s="233"/>
    </row>
    <row r="15" spans="1:7" ht="24">
      <c r="A15" s="31" t="s">
        <v>138</v>
      </c>
      <c r="B15" s="32" t="s">
        <v>1359</v>
      </c>
      <c r="C15" s="33">
        <v>37400</v>
      </c>
      <c r="D15" s="33">
        <v>38047</v>
      </c>
      <c r="E15" s="34">
        <v>38047</v>
      </c>
      <c r="F15" s="35">
        <v>1</v>
      </c>
      <c r="G15" s="36" t="s">
        <v>216</v>
      </c>
    </row>
    <row r="16" spans="1:7" ht="24">
      <c r="A16" s="31" t="s">
        <v>138</v>
      </c>
      <c r="B16" s="32" t="s">
        <v>1359</v>
      </c>
      <c r="C16" s="33">
        <v>0</v>
      </c>
      <c r="D16" s="33">
        <v>228</v>
      </c>
      <c r="E16" s="34">
        <v>228</v>
      </c>
      <c r="F16" s="35">
        <v>1</v>
      </c>
      <c r="G16" s="36" t="s">
        <v>217</v>
      </c>
    </row>
    <row r="17" spans="1:7" ht="24">
      <c r="A17" s="31" t="s">
        <v>138</v>
      </c>
      <c r="B17" s="32" t="s">
        <v>1359</v>
      </c>
      <c r="C17" s="33">
        <v>0</v>
      </c>
      <c r="D17" s="33">
        <v>690</v>
      </c>
      <c r="E17" s="34">
        <v>690</v>
      </c>
      <c r="F17" s="35">
        <v>1</v>
      </c>
      <c r="G17" s="36" t="s">
        <v>218</v>
      </c>
    </row>
    <row r="18" spans="1:7" ht="24">
      <c r="A18" s="31" t="s">
        <v>138</v>
      </c>
      <c r="B18" s="32" t="s">
        <v>1359</v>
      </c>
      <c r="C18" s="33">
        <v>0</v>
      </c>
      <c r="D18" s="33">
        <v>900</v>
      </c>
      <c r="E18" s="34">
        <v>900</v>
      </c>
      <c r="F18" s="35">
        <v>1</v>
      </c>
      <c r="G18" s="36" t="s">
        <v>219</v>
      </c>
    </row>
    <row r="19" spans="1:7" ht="24">
      <c r="A19" s="31" t="s">
        <v>138</v>
      </c>
      <c r="B19" s="32" t="s">
        <v>1359</v>
      </c>
      <c r="C19" s="33">
        <v>0</v>
      </c>
      <c r="D19" s="33">
        <v>300</v>
      </c>
      <c r="E19" s="34">
        <v>300</v>
      </c>
      <c r="F19" s="35">
        <v>1</v>
      </c>
      <c r="G19" s="36" t="s">
        <v>348</v>
      </c>
    </row>
    <row r="20" spans="1:7" ht="19.5" customHeight="1">
      <c r="A20" s="231" t="s">
        <v>220</v>
      </c>
      <c r="B20" s="231"/>
      <c r="C20" s="37">
        <v>37400</v>
      </c>
      <c r="D20" s="37">
        <v>40165</v>
      </c>
      <c r="E20" s="37">
        <v>40165</v>
      </c>
      <c r="F20" s="38">
        <v>1</v>
      </c>
      <c r="G20" s="39" t="s">
        <v>138</v>
      </c>
    </row>
    <row r="21" spans="1:7" ht="12.75">
      <c r="A21" s="234" t="s">
        <v>221</v>
      </c>
      <c r="B21" s="234"/>
      <c r="C21" s="234"/>
      <c r="D21" s="234"/>
      <c r="E21" s="234"/>
      <c r="F21" s="234"/>
      <c r="G21" s="234"/>
    </row>
    <row r="22" spans="1:7" ht="12.75">
      <c r="A22" s="233" t="s">
        <v>222</v>
      </c>
      <c r="B22" s="233"/>
      <c r="C22" s="233"/>
      <c r="D22" s="233"/>
      <c r="E22" s="233"/>
      <c r="F22" s="233"/>
      <c r="G22" s="233"/>
    </row>
    <row r="23" spans="1:7" ht="24">
      <c r="A23" s="31" t="s">
        <v>138</v>
      </c>
      <c r="B23" s="32" t="s">
        <v>1359</v>
      </c>
      <c r="C23" s="33">
        <v>16000</v>
      </c>
      <c r="D23" s="33">
        <v>15950</v>
      </c>
      <c r="E23" s="34">
        <v>15950</v>
      </c>
      <c r="F23" s="35">
        <v>1</v>
      </c>
      <c r="G23" s="36" t="s">
        <v>223</v>
      </c>
    </row>
    <row r="24" spans="1:7" ht="24">
      <c r="A24" s="31" t="s">
        <v>138</v>
      </c>
      <c r="B24" s="32" t="s">
        <v>1359</v>
      </c>
      <c r="C24" s="33">
        <v>0</v>
      </c>
      <c r="D24" s="33">
        <v>2159</v>
      </c>
      <c r="E24" s="34">
        <v>2159</v>
      </c>
      <c r="F24" s="35">
        <v>1</v>
      </c>
      <c r="G24" s="36" t="s">
        <v>158</v>
      </c>
    </row>
    <row r="25" spans="1:7" ht="18.75" customHeight="1">
      <c r="A25" s="231" t="s">
        <v>224</v>
      </c>
      <c r="B25" s="231"/>
      <c r="C25" s="37">
        <v>16000</v>
      </c>
      <c r="D25" s="37">
        <v>18109</v>
      </c>
      <c r="E25" s="37">
        <v>18109</v>
      </c>
      <c r="F25" s="38">
        <v>1</v>
      </c>
      <c r="G25" s="39" t="s">
        <v>138</v>
      </c>
    </row>
    <row r="26" spans="1:7" ht="12.75">
      <c r="A26" s="234" t="s">
        <v>225</v>
      </c>
      <c r="B26" s="234"/>
      <c r="C26" s="234"/>
      <c r="D26" s="234"/>
      <c r="E26" s="234"/>
      <c r="F26" s="234"/>
      <c r="G26" s="234"/>
    </row>
    <row r="27" spans="1:7" ht="12.75">
      <c r="A27" s="233" t="s">
        <v>226</v>
      </c>
      <c r="B27" s="233"/>
      <c r="C27" s="233"/>
      <c r="D27" s="233"/>
      <c r="E27" s="233"/>
      <c r="F27" s="233"/>
      <c r="G27" s="233"/>
    </row>
    <row r="28" spans="1:7" ht="24">
      <c r="A28" s="31" t="s">
        <v>138</v>
      </c>
      <c r="B28" s="32" t="s">
        <v>1359</v>
      </c>
      <c r="C28" s="33">
        <v>3500</v>
      </c>
      <c r="D28" s="33">
        <v>3500</v>
      </c>
      <c r="E28" s="34">
        <v>3500</v>
      </c>
      <c r="F28" s="35">
        <v>1</v>
      </c>
      <c r="G28" s="36" t="s">
        <v>227</v>
      </c>
    </row>
    <row r="29" spans="1:7" ht="16.5" customHeight="1">
      <c r="A29" s="231" t="s">
        <v>228</v>
      </c>
      <c r="B29" s="231"/>
      <c r="C29" s="37">
        <v>3500</v>
      </c>
      <c r="D29" s="37">
        <v>3500</v>
      </c>
      <c r="E29" s="37">
        <v>3500</v>
      </c>
      <c r="F29" s="38">
        <v>1</v>
      </c>
      <c r="G29" s="39" t="s">
        <v>138</v>
      </c>
    </row>
    <row r="30" spans="1:7" ht="12.75">
      <c r="A30" s="234" t="s">
        <v>229</v>
      </c>
      <c r="B30" s="234"/>
      <c r="C30" s="234"/>
      <c r="D30" s="234"/>
      <c r="E30" s="234"/>
      <c r="F30" s="234"/>
      <c r="G30" s="234"/>
    </row>
    <row r="31" spans="1:7" ht="12.75">
      <c r="A31" s="233" t="s">
        <v>801</v>
      </c>
      <c r="B31" s="233"/>
      <c r="C31" s="233"/>
      <c r="D31" s="233"/>
      <c r="E31" s="233"/>
      <c r="F31" s="233"/>
      <c r="G31" s="233"/>
    </row>
    <row r="32" spans="1:7" ht="24">
      <c r="A32" s="31" t="s">
        <v>138</v>
      </c>
      <c r="B32" s="32" t="s">
        <v>1359</v>
      </c>
      <c r="C32" s="33">
        <v>22600</v>
      </c>
      <c r="D32" s="33">
        <v>22600</v>
      </c>
      <c r="E32" s="34">
        <v>22600</v>
      </c>
      <c r="F32" s="35">
        <v>1</v>
      </c>
      <c r="G32" s="36" t="s">
        <v>230</v>
      </c>
    </row>
    <row r="33" spans="1:7" ht="24">
      <c r="A33" s="31" t="s">
        <v>138</v>
      </c>
      <c r="B33" s="32" t="s">
        <v>1359</v>
      </c>
      <c r="C33" s="33">
        <v>0</v>
      </c>
      <c r="D33" s="33">
        <v>1388</v>
      </c>
      <c r="E33" s="34">
        <v>1388</v>
      </c>
      <c r="F33" s="35">
        <v>1</v>
      </c>
      <c r="G33" s="36" t="s">
        <v>231</v>
      </c>
    </row>
    <row r="34" spans="1:7" ht="24">
      <c r="A34" s="31" t="s">
        <v>138</v>
      </c>
      <c r="B34" s="32" t="s">
        <v>198</v>
      </c>
      <c r="C34" s="33">
        <v>0</v>
      </c>
      <c r="D34" s="33">
        <v>304</v>
      </c>
      <c r="E34" s="34">
        <v>304</v>
      </c>
      <c r="F34" s="35">
        <v>1</v>
      </c>
      <c r="G34" s="36" t="s">
        <v>199</v>
      </c>
    </row>
    <row r="35" spans="1:7" ht="36">
      <c r="A35" s="31" t="s">
        <v>138</v>
      </c>
      <c r="B35" s="32" t="s">
        <v>198</v>
      </c>
      <c r="C35" s="33">
        <v>0</v>
      </c>
      <c r="D35" s="33">
        <v>9</v>
      </c>
      <c r="E35" s="34">
        <v>9</v>
      </c>
      <c r="F35" s="35">
        <v>1</v>
      </c>
      <c r="G35" s="36" t="s">
        <v>200</v>
      </c>
    </row>
    <row r="36" spans="1:7" ht="16.5" customHeight="1">
      <c r="A36" s="231" t="s">
        <v>201</v>
      </c>
      <c r="B36" s="231"/>
      <c r="C36" s="37">
        <v>22600</v>
      </c>
      <c r="D36" s="37">
        <v>24301</v>
      </c>
      <c r="E36" s="37">
        <v>24301</v>
      </c>
      <c r="F36" s="38">
        <v>1</v>
      </c>
      <c r="G36" s="39" t="s">
        <v>138</v>
      </c>
    </row>
    <row r="37" spans="1:7" ht="30.75" customHeight="1">
      <c r="A37" s="231" t="s">
        <v>202</v>
      </c>
      <c r="B37" s="231"/>
      <c r="C37" s="40">
        <v>185300</v>
      </c>
      <c r="D37" s="40">
        <v>196729</v>
      </c>
      <c r="E37" s="40">
        <v>196729</v>
      </c>
      <c r="F37" s="41">
        <v>1</v>
      </c>
      <c r="G37" s="39" t="s">
        <v>138</v>
      </c>
    </row>
  </sheetData>
  <mergeCells count="19">
    <mergeCell ref="A7:B7"/>
    <mergeCell ref="A2:G2"/>
    <mergeCell ref="A3:G3"/>
    <mergeCell ref="A12:B12"/>
    <mergeCell ref="A13:G13"/>
    <mergeCell ref="A8:G8"/>
    <mergeCell ref="A9:G9"/>
    <mergeCell ref="A21:G21"/>
    <mergeCell ref="A22:G22"/>
    <mergeCell ref="A20:B20"/>
    <mergeCell ref="A14:G14"/>
    <mergeCell ref="A29:B29"/>
    <mergeCell ref="A26:G26"/>
    <mergeCell ref="A27:G27"/>
    <mergeCell ref="A25:B25"/>
    <mergeCell ref="A37:B37"/>
    <mergeCell ref="A36:B36"/>
    <mergeCell ref="A30:G30"/>
    <mergeCell ref="A31:G31"/>
  </mergeCells>
  <printOptions/>
  <pageMargins left="0.75" right="0.75" top="1" bottom="1" header="0.5" footer="0.5"/>
  <pageSetup firstPageNumber="47" useFirstPageNumber="1" horizontalDpi="300" verticalDpi="300" orientation="landscape" pageOrder="overThenDown" paperSize="9" r:id="rId1"/>
  <headerFooter alignWithMargins="0">
    <oddHeader>&amp;L&amp;"Arial,Tučné"v tis. Kč&amp;C&amp;"Arial,Tučné"Příspěvkové organizace - rok 2013 - individuální příslib</oddHeader>
    <oddFooter>&amp;C&amp;P</oddFooter>
  </headerFooter>
  <rowBreaks count="1" manualBreakCount="1">
    <brk id="2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G40"/>
  <sheetViews>
    <sheetView workbookViewId="0" topLeftCell="A13">
      <selection activeCell="H36" sqref="H36"/>
    </sheetView>
  </sheetViews>
  <sheetFormatPr defaultColWidth="9.140625" defaultRowHeight="12.75"/>
  <cols>
    <col min="1" max="1" width="4.421875" style="74" customWidth="1"/>
    <col min="2" max="2" width="25.421875" style="74" customWidth="1"/>
    <col min="3" max="3" width="9.7109375" style="74" customWidth="1"/>
    <col min="4" max="4" width="10.28125" style="74" customWidth="1"/>
    <col min="5" max="5" width="10.7109375" style="74" customWidth="1"/>
    <col min="6" max="6" width="8.140625" style="74" customWidth="1"/>
    <col min="7" max="7" width="42.57421875" style="74" customWidth="1"/>
  </cols>
  <sheetData>
    <row r="1" spans="1:7" ht="34.5" thickBot="1">
      <c r="A1" s="1" t="s">
        <v>203</v>
      </c>
      <c r="B1" s="2" t="s">
        <v>132</v>
      </c>
      <c r="C1" s="2" t="s">
        <v>528</v>
      </c>
      <c r="D1" s="2" t="s">
        <v>232</v>
      </c>
      <c r="E1" s="2" t="s">
        <v>135</v>
      </c>
      <c r="F1" s="2" t="s">
        <v>136</v>
      </c>
      <c r="G1" s="15" t="s">
        <v>137</v>
      </c>
    </row>
    <row r="2" spans="1:7" ht="17.25" customHeight="1">
      <c r="A2" s="230" t="s">
        <v>204</v>
      </c>
      <c r="B2" s="230"/>
      <c r="C2" s="230"/>
      <c r="D2" s="230"/>
      <c r="E2" s="230"/>
      <c r="F2" s="230"/>
      <c r="G2" s="230"/>
    </row>
    <row r="3" spans="1:7" ht="12.75">
      <c r="A3" s="229" t="s">
        <v>1343</v>
      </c>
      <c r="B3" s="229"/>
      <c r="C3" s="229"/>
      <c r="D3" s="229"/>
      <c r="E3" s="229"/>
      <c r="F3" s="229"/>
      <c r="G3" s="229"/>
    </row>
    <row r="4" spans="1:7" ht="22.5">
      <c r="A4" s="3" t="s">
        <v>138</v>
      </c>
      <c r="B4" s="13" t="s">
        <v>205</v>
      </c>
      <c r="C4" s="4">
        <v>2929</v>
      </c>
      <c r="D4" s="4">
        <v>2839</v>
      </c>
      <c r="E4" s="5">
        <v>2839</v>
      </c>
      <c r="F4" s="6">
        <v>1</v>
      </c>
      <c r="G4" s="14" t="s">
        <v>206</v>
      </c>
    </row>
    <row r="5" spans="1:7" ht="22.5">
      <c r="A5" s="3" t="s">
        <v>138</v>
      </c>
      <c r="B5" s="13" t="s">
        <v>205</v>
      </c>
      <c r="C5" s="4">
        <v>792</v>
      </c>
      <c r="D5" s="4">
        <v>776</v>
      </c>
      <c r="E5" s="5">
        <v>776</v>
      </c>
      <c r="F5" s="6">
        <v>1</v>
      </c>
      <c r="G5" s="14" t="s">
        <v>207</v>
      </c>
    </row>
    <row r="6" spans="1:7" ht="22.5">
      <c r="A6" s="3" t="s">
        <v>138</v>
      </c>
      <c r="B6" s="13" t="s">
        <v>205</v>
      </c>
      <c r="C6" s="4">
        <v>2844</v>
      </c>
      <c r="D6" s="4">
        <v>2552</v>
      </c>
      <c r="E6" s="5">
        <v>2552</v>
      </c>
      <c r="F6" s="6">
        <v>1</v>
      </c>
      <c r="G6" s="14" t="s">
        <v>623</v>
      </c>
    </row>
    <row r="7" spans="1:7" ht="22.5">
      <c r="A7" s="3" t="s">
        <v>138</v>
      </c>
      <c r="B7" s="13" t="s">
        <v>205</v>
      </c>
      <c r="C7" s="4">
        <v>2196</v>
      </c>
      <c r="D7" s="4">
        <v>2142</v>
      </c>
      <c r="E7" s="5">
        <v>2142</v>
      </c>
      <c r="F7" s="6">
        <v>1</v>
      </c>
      <c r="G7" s="14" t="s">
        <v>624</v>
      </c>
    </row>
    <row r="8" spans="1:7" ht="22.5">
      <c r="A8" s="3" t="s">
        <v>138</v>
      </c>
      <c r="B8" s="13" t="s">
        <v>205</v>
      </c>
      <c r="C8" s="4">
        <v>1536</v>
      </c>
      <c r="D8" s="4">
        <v>1506</v>
      </c>
      <c r="E8" s="5">
        <v>1506</v>
      </c>
      <c r="F8" s="6">
        <v>1</v>
      </c>
      <c r="G8" s="14" t="s">
        <v>625</v>
      </c>
    </row>
    <row r="9" spans="1:7" ht="22.5">
      <c r="A9" s="3" t="s">
        <v>138</v>
      </c>
      <c r="B9" s="13" t="s">
        <v>205</v>
      </c>
      <c r="C9" s="4">
        <v>2987</v>
      </c>
      <c r="D9" s="4">
        <v>2927</v>
      </c>
      <c r="E9" s="5">
        <v>2927</v>
      </c>
      <c r="F9" s="6">
        <v>1</v>
      </c>
      <c r="G9" s="14" t="s">
        <v>626</v>
      </c>
    </row>
    <row r="10" spans="1:7" ht="22.5">
      <c r="A10" s="3" t="s">
        <v>138</v>
      </c>
      <c r="B10" s="13" t="s">
        <v>205</v>
      </c>
      <c r="C10" s="4">
        <v>2765</v>
      </c>
      <c r="D10" s="4">
        <v>2699</v>
      </c>
      <c r="E10" s="5">
        <v>2699</v>
      </c>
      <c r="F10" s="6">
        <v>1</v>
      </c>
      <c r="G10" s="14" t="s">
        <v>627</v>
      </c>
    </row>
    <row r="11" spans="1:7" ht="22.5">
      <c r="A11" s="3" t="s">
        <v>138</v>
      </c>
      <c r="B11" s="13" t="s">
        <v>205</v>
      </c>
      <c r="C11" s="4">
        <v>2380</v>
      </c>
      <c r="D11" s="4">
        <v>2332</v>
      </c>
      <c r="E11" s="5">
        <v>2332</v>
      </c>
      <c r="F11" s="6">
        <v>1</v>
      </c>
      <c r="G11" s="14" t="s">
        <v>628</v>
      </c>
    </row>
    <row r="12" spans="1:7" ht="22.5">
      <c r="A12" s="3" t="s">
        <v>138</v>
      </c>
      <c r="B12" s="13" t="s">
        <v>205</v>
      </c>
      <c r="C12" s="4">
        <v>3140</v>
      </c>
      <c r="D12" s="4">
        <v>3483</v>
      </c>
      <c r="E12" s="5">
        <v>3483</v>
      </c>
      <c r="F12" s="6">
        <v>1</v>
      </c>
      <c r="G12" s="14" t="s">
        <v>629</v>
      </c>
    </row>
    <row r="13" spans="1:7" ht="22.5">
      <c r="A13" s="3" t="s">
        <v>138</v>
      </c>
      <c r="B13" s="13" t="s">
        <v>205</v>
      </c>
      <c r="C13" s="4">
        <v>2826</v>
      </c>
      <c r="D13" s="4">
        <v>1220</v>
      </c>
      <c r="E13" s="5">
        <v>1220</v>
      </c>
      <c r="F13" s="6">
        <v>1</v>
      </c>
      <c r="G13" s="14" t="s">
        <v>630</v>
      </c>
    </row>
    <row r="14" spans="1:7" ht="22.5">
      <c r="A14" s="3" t="s">
        <v>138</v>
      </c>
      <c r="B14" s="13" t="s">
        <v>205</v>
      </c>
      <c r="C14" s="4">
        <v>2206</v>
      </c>
      <c r="D14" s="4">
        <v>2161</v>
      </c>
      <c r="E14" s="5">
        <v>2161</v>
      </c>
      <c r="F14" s="6">
        <v>1</v>
      </c>
      <c r="G14" s="14" t="s">
        <v>631</v>
      </c>
    </row>
    <row r="15" spans="1:7" ht="22.5">
      <c r="A15" s="3" t="s">
        <v>138</v>
      </c>
      <c r="B15" s="13" t="s">
        <v>205</v>
      </c>
      <c r="C15" s="4">
        <v>1558</v>
      </c>
      <c r="D15" s="4">
        <v>1527</v>
      </c>
      <c r="E15" s="5">
        <v>1527</v>
      </c>
      <c r="F15" s="6">
        <v>1</v>
      </c>
      <c r="G15" s="14" t="s">
        <v>632</v>
      </c>
    </row>
    <row r="16" spans="1:7" ht="12.75">
      <c r="A16" s="228" t="s">
        <v>1352</v>
      </c>
      <c r="B16" s="228"/>
      <c r="C16" s="4">
        <v>28159</v>
      </c>
      <c r="D16" s="4">
        <v>26164</v>
      </c>
      <c r="E16" s="5">
        <v>26164</v>
      </c>
      <c r="F16" s="6">
        <v>1</v>
      </c>
      <c r="G16" s="14" t="s">
        <v>138</v>
      </c>
    </row>
    <row r="17" spans="1:7" ht="12.75">
      <c r="A17" s="229" t="s">
        <v>430</v>
      </c>
      <c r="B17" s="229"/>
      <c r="C17" s="229"/>
      <c r="D17" s="229"/>
      <c r="E17" s="229"/>
      <c r="F17" s="229"/>
      <c r="G17" s="229"/>
    </row>
    <row r="18" spans="1:7" ht="22.5">
      <c r="A18" s="3" t="s">
        <v>138</v>
      </c>
      <c r="B18" s="13" t="s">
        <v>205</v>
      </c>
      <c r="C18" s="4">
        <v>7664</v>
      </c>
      <c r="D18" s="4">
        <v>7009</v>
      </c>
      <c r="E18" s="5">
        <v>7009</v>
      </c>
      <c r="F18" s="6">
        <v>1</v>
      </c>
      <c r="G18" s="14" t="s">
        <v>633</v>
      </c>
    </row>
    <row r="19" spans="1:7" ht="22.5">
      <c r="A19" s="3" t="s">
        <v>138</v>
      </c>
      <c r="B19" s="13" t="s">
        <v>205</v>
      </c>
      <c r="C19" s="4">
        <v>5109</v>
      </c>
      <c r="D19" s="4">
        <v>4775</v>
      </c>
      <c r="E19" s="5">
        <v>4775</v>
      </c>
      <c r="F19" s="6">
        <v>1</v>
      </c>
      <c r="G19" s="14" t="s">
        <v>634</v>
      </c>
    </row>
    <row r="20" spans="1:7" ht="22.5">
      <c r="A20" s="3" t="s">
        <v>138</v>
      </c>
      <c r="B20" s="13" t="s">
        <v>205</v>
      </c>
      <c r="C20" s="4">
        <v>6957</v>
      </c>
      <c r="D20" s="4">
        <v>4696</v>
      </c>
      <c r="E20" s="5">
        <v>4696</v>
      </c>
      <c r="F20" s="6">
        <v>1</v>
      </c>
      <c r="G20" s="14" t="s">
        <v>635</v>
      </c>
    </row>
    <row r="21" spans="1:7" ht="22.5">
      <c r="A21" s="3" t="s">
        <v>138</v>
      </c>
      <c r="B21" s="13" t="s">
        <v>205</v>
      </c>
      <c r="C21" s="4">
        <v>6607</v>
      </c>
      <c r="D21" s="4">
        <v>6689</v>
      </c>
      <c r="E21" s="5">
        <v>6689</v>
      </c>
      <c r="F21" s="6">
        <v>1</v>
      </c>
      <c r="G21" s="14" t="s">
        <v>636</v>
      </c>
    </row>
    <row r="22" spans="1:7" ht="22.5">
      <c r="A22" s="3" t="s">
        <v>138</v>
      </c>
      <c r="B22" s="13" t="s">
        <v>205</v>
      </c>
      <c r="C22" s="4">
        <v>3998</v>
      </c>
      <c r="D22" s="4">
        <v>3917</v>
      </c>
      <c r="E22" s="5">
        <v>3917</v>
      </c>
      <c r="F22" s="6">
        <v>1</v>
      </c>
      <c r="G22" s="14" t="s">
        <v>637</v>
      </c>
    </row>
    <row r="23" spans="1:7" ht="22.5">
      <c r="A23" s="3" t="s">
        <v>138</v>
      </c>
      <c r="B23" s="13" t="s">
        <v>205</v>
      </c>
      <c r="C23" s="4">
        <v>7767</v>
      </c>
      <c r="D23" s="4">
        <v>7510</v>
      </c>
      <c r="E23" s="5">
        <v>7510</v>
      </c>
      <c r="F23" s="6">
        <v>1</v>
      </c>
      <c r="G23" s="14" t="s">
        <v>638</v>
      </c>
    </row>
    <row r="24" spans="1:7" ht="22.5">
      <c r="A24" s="3" t="s">
        <v>138</v>
      </c>
      <c r="B24" s="13" t="s">
        <v>205</v>
      </c>
      <c r="C24" s="4">
        <v>4208</v>
      </c>
      <c r="D24" s="4">
        <v>3777</v>
      </c>
      <c r="E24" s="5">
        <v>3777</v>
      </c>
      <c r="F24" s="6">
        <v>1</v>
      </c>
      <c r="G24" s="14" t="s">
        <v>639</v>
      </c>
    </row>
    <row r="25" spans="1:7" ht="26.25" customHeight="1">
      <c r="A25" s="3" t="s">
        <v>138</v>
      </c>
      <c r="B25" s="13" t="s">
        <v>205</v>
      </c>
      <c r="C25" s="4">
        <v>4460</v>
      </c>
      <c r="D25" s="4">
        <f>4369+115+653</f>
        <v>5137</v>
      </c>
      <c r="E25" s="5">
        <f>D25</f>
        <v>5137</v>
      </c>
      <c r="F25" s="6">
        <v>1</v>
      </c>
      <c r="G25" s="14" t="s">
        <v>899</v>
      </c>
    </row>
    <row r="26" spans="1:7" ht="33.75">
      <c r="A26" s="3" t="s">
        <v>138</v>
      </c>
      <c r="B26" s="13" t="s">
        <v>205</v>
      </c>
      <c r="C26" s="4">
        <v>11583</v>
      </c>
      <c r="D26" s="4">
        <f>11349+354</f>
        <v>11703</v>
      </c>
      <c r="E26" s="5">
        <f>D26</f>
        <v>11703</v>
      </c>
      <c r="F26" s="6">
        <v>1</v>
      </c>
      <c r="G26" s="14" t="s">
        <v>900</v>
      </c>
    </row>
    <row r="27" spans="1:7" ht="22.5">
      <c r="A27" s="3" t="s">
        <v>138</v>
      </c>
      <c r="B27" s="13" t="s">
        <v>205</v>
      </c>
      <c r="C27" s="4">
        <v>5943</v>
      </c>
      <c r="D27" s="4">
        <v>5672</v>
      </c>
      <c r="E27" s="5">
        <v>5672</v>
      </c>
      <c r="F27" s="6">
        <v>1</v>
      </c>
      <c r="G27" s="14" t="s">
        <v>640</v>
      </c>
    </row>
    <row r="28" spans="1:7" ht="22.5">
      <c r="A28" s="3" t="s">
        <v>138</v>
      </c>
      <c r="B28" s="13" t="s">
        <v>205</v>
      </c>
      <c r="C28" s="4">
        <v>11399</v>
      </c>
      <c r="D28" s="4">
        <v>10533</v>
      </c>
      <c r="E28" s="5">
        <v>10533</v>
      </c>
      <c r="F28" s="6">
        <v>1</v>
      </c>
      <c r="G28" s="14" t="s">
        <v>641</v>
      </c>
    </row>
    <row r="29" spans="1:7" ht="22.5">
      <c r="A29" s="3" t="s">
        <v>138</v>
      </c>
      <c r="B29" s="13" t="s">
        <v>205</v>
      </c>
      <c r="C29" s="4">
        <v>14603</v>
      </c>
      <c r="D29" s="4">
        <v>13686</v>
      </c>
      <c r="E29" s="5">
        <v>13686</v>
      </c>
      <c r="F29" s="6">
        <v>1</v>
      </c>
      <c r="G29" s="14" t="s">
        <v>642</v>
      </c>
    </row>
    <row r="30" spans="1:7" ht="22.5">
      <c r="A30" s="3" t="s">
        <v>138</v>
      </c>
      <c r="B30" s="13" t="s">
        <v>205</v>
      </c>
      <c r="C30" s="4">
        <v>4320</v>
      </c>
      <c r="D30" s="4">
        <v>3732</v>
      </c>
      <c r="E30" s="5">
        <v>3732</v>
      </c>
      <c r="F30" s="6">
        <v>1</v>
      </c>
      <c r="G30" s="14" t="s">
        <v>643</v>
      </c>
    </row>
    <row r="31" spans="1:7" ht="22.5">
      <c r="A31" s="3" t="s">
        <v>138</v>
      </c>
      <c r="B31" s="13" t="s">
        <v>205</v>
      </c>
      <c r="C31" s="4">
        <v>3975</v>
      </c>
      <c r="D31" s="4">
        <v>3716</v>
      </c>
      <c r="E31" s="5">
        <v>3716</v>
      </c>
      <c r="F31" s="6">
        <v>1</v>
      </c>
      <c r="G31" s="14" t="s">
        <v>644</v>
      </c>
    </row>
    <row r="32" spans="1:7" ht="22.5">
      <c r="A32" s="3" t="s">
        <v>138</v>
      </c>
      <c r="B32" s="13" t="s">
        <v>205</v>
      </c>
      <c r="C32" s="4">
        <v>3680</v>
      </c>
      <c r="D32" s="4">
        <v>4198</v>
      </c>
      <c r="E32" s="5">
        <v>4198</v>
      </c>
      <c r="F32" s="6">
        <v>1</v>
      </c>
      <c r="G32" s="14" t="s">
        <v>645</v>
      </c>
    </row>
    <row r="33" spans="1:7" ht="22.5">
      <c r="A33" s="3" t="s">
        <v>138</v>
      </c>
      <c r="B33" s="13" t="s">
        <v>205</v>
      </c>
      <c r="C33" s="4">
        <v>5560</v>
      </c>
      <c r="D33" s="4">
        <v>5447</v>
      </c>
      <c r="E33" s="5">
        <v>5447</v>
      </c>
      <c r="F33" s="6">
        <v>1</v>
      </c>
      <c r="G33" s="14" t="s">
        <v>646</v>
      </c>
    </row>
    <row r="34" spans="1:7" ht="22.5">
      <c r="A34" s="3" t="s">
        <v>138</v>
      </c>
      <c r="B34" s="13" t="s">
        <v>205</v>
      </c>
      <c r="C34" s="4">
        <v>6128</v>
      </c>
      <c r="D34" s="4">
        <v>6004</v>
      </c>
      <c r="E34" s="5">
        <v>6004</v>
      </c>
      <c r="F34" s="6">
        <v>1</v>
      </c>
      <c r="G34" s="14" t="s">
        <v>647</v>
      </c>
    </row>
    <row r="35" spans="1:7" ht="22.5">
      <c r="A35" s="3" t="s">
        <v>138</v>
      </c>
      <c r="B35" s="13" t="s">
        <v>205</v>
      </c>
      <c r="C35" s="4">
        <v>5301</v>
      </c>
      <c r="D35" s="4">
        <f>5193+191+33</f>
        <v>5417</v>
      </c>
      <c r="E35" s="5">
        <f>D35</f>
        <v>5417</v>
      </c>
      <c r="F35" s="6">
        <v>1</v>
      </c>
      <c r="G35" s="14" t="s">
        <v>396</v>
      </c>
    </row>
    <row r="36" spans="1:7" ht="12.75">
      <c r="A36" s="228" t="s">
        <v>432</v>
      </c>
      <c r="B36" s="228"/>
      <c r="C36" s="4">
        <v>119262</v>
      </c>
      <c r="D36" s="4">
        <f>SUM(D18:D35)</f>
        <v>113618</v>
      </c>
      <c r="E36" s="5">
        <f>SUM(E18:E35)</f>
        <v>113618</v>
      </c>
      <c r="F36" s="6">
        <v>1</v>
      </c>
      <c r="G36" s="14" t="s">
        <v>138</v>
      </c>
    </row>
    <row r="37" spans="1:7" ht="12.75">
      <c r="A37" s="229" t="s">
        <v>648</v>
      </c>
      <c r="B37" s="229"/>
      <c r="C37" s="229"/>
      <c r="D37" s="229"/>
      <c r="E37" s="229"/>
      <c r="F37" s="229"/>
      <c r="G37" s="229"/>
    </row>
    <row r="38" spans="1:7" ht="22.5">
      <c r="A38" s="3" t="s">
        <v>138</v>
      </c>
      <c r="B38" s="13" t="s">
        <v>205</v>
      </c>
      <c r="C38" s="4">
        <v>780</v>
      </c>
      <c r="D38" s="4">
        <f>763+219</f>
        <v>982</v>
      </c>
      <c r="E38" s="5">
        <f>D38</f>
        <v>982</v>
      </c>
      <c r="F38" s="6">
        <v>1</v>
      </c>
      <c r="G38" s="14" t="s">
        <v>395</v>
      </c>
    </row>
    <row r="39" spans="1:7" ht="12.75">
      <c r="A39" s="228" t="s">
        <v>649</v>
      </c>
      <c r="B39" s="228"/>
      <c r="C39" s="4">
        <v>780</v>
      </c>
      <c r="D39" s="4">
        <f>D38</f>
        <v>982</v>
      </c>
      <c r="E39" s="5">
        <f>E38</f>
        <v>982</v>
      </c>
      <c r="F39" s="6">
        <v>1</v>
      </c>
      <c r="G39" s="14" t="s">
        <v>138</v>
      </c>
    </row>
    <row r="40" spans="1:7" ht="45.75" customHeight="1">
      <c r="A40" s="227" t="s">
        <v>650</v>
      </c>
      <c r="B40" s="227"/>
      <c r="C40" s="7">
        <v>148201</v>
      </c>
      <c r="D40" s="7">
        <f>D39+D36+D16</f>
        <v>140764</v>
      </c>
      <c r="E40" s="7">
        <f>E39+E36+E16</f>
        <v>140764</v>
      </c>
      <c r="F40" s="8">
        <v>1</v>
      </c>
      <c r="G40" s="73" t="s">
        <v>901</v>
      </c>
    </row>
  </sheetData>
  <mergeCells count="8">
    <mergeCell ref="A17:G17"/>
    <mergeCell ref="A16:B16"/>
    <mergeCell ref="A2:G2"/>
    <mergeCell ref="A3:G3"/>
    <mergeCell ref="A40:B40"/>
    <mergeCell ref="A39:B39"/>
    <mergeCell ref="A36:B36"/>
    <mergeCell ref="A37:G37"/>
  </mergeCells>
  <printOptions/>
  <pageMargins left="0.58" right="0.37" top="0.79" bottom="0.6" header="0.5" footer="0.32"/>
  <pageSetup horizontalDpi="300" verticalDpi="300" orientation="portrait" pageOrder="overThenDown" paperSize="9" scale="85" r:id="rId1"/>
  <headerFooter alignWithMargins="0">
    <oddHeader>&amp;L&amp;"Arial,Tučné"v tis. Kč&amp;C&amp;"Arial,Tučné"Příspěvkové organizace - školské subjekty - rok 2013</oddHeader>
    <oddFooter>&amp;C49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I5"/>
  <sheetViews>
    <sheetView workbookViewId="0" topLeftCell="A1">
      <selection activeCell="I22" sqref="I22"/>
    </sheetView>
  </sheetViews>
  <sheetFormatPr defaultColWidth="9.140625" defaultRowHeight="12.75"/>
  <cols>
    <col min="1" max="1" width="9.57421875" style="42" customWidth="1"/>
    <col min="2" max="2" width="10.57421875" style="42" customWidth="1"/>
    <col min="3" max="3" width="17.57421875" style="42" customWidth="1"/>
    <col min="4" max="4" width="9.57421875" style="42" customWidth="1"/>
    <col min="5" max="5" width="6.140625" style="42" customWidth="1"/>
    <col min="6" max="6" width="3.421875" style="42" customWidth="1"/>
    <col min="7" max="7" width="10.421875" style="42" customWidth="1"/>
    <col min="8" max="8" width="9.00390625" style="42" customWidth="1"/>
    <col min="9" max="9" width="43.28125" style="42" customWidth="1"/>
  </cols>
  <sheetData>
    <row r="1" spans="1:9" ht="41.25" customHeight="1" thickBot="1">
      <c r="A1" s="28" t="s">
        <v>131</v>
      </c>
      <c r="B1" s="210" t="s">
        <v>132</v>
      </c>
      <c r="C1" s="210"/>
      <c r="D1" s="29" t="s">
        <v>530</v>
      </c>
      <c r="E1" s="210" t="s">
        <v>531</v>
      </c>
      <c r="F1" s="210"/>
      <c r="G1" s="29" t="s">
        <v>135</v>
      </c>
      <c r="H1" s="29" t="s">
        <v>136</v>
      </c>
      <c r="I1" s="30" t="s">
        <v>137</v>
      </c>
    </row>
    <row r="2" spans="1:9" ht="15" customHeight="1">
      <c r="A2" s="233" t="s">
        <v>657</v>
      </c>
      <c r="B2" s="233"/>
      <c r="C2" s="233"/>
      <c r="D2" s="233"/>
      <c r="E2" s="233"/>
      <c r="F2" s="233"/>
      <c r="G2" s="233"/>
      <c r="H2" s="233"/>
      <c r="I2" s="233"/>
    </row>
    <row r="3" spans="1:9" ht="109.5" customHeight="1">
      <c r="A3" s="31" t="s">
        <v>138</v>
      </c>
      <c r="B3" s="209" t="s">
        <v>661</v>
      </c>
      <c r="C3" s="209"/>
      <c r="D3" s="33">
        <v>7980</v>
      </c>
      <c r="E3" s="211">
        <v>8046</v>
      </c>
      <c r="F3" s="211"/>
      <c r="G3" s="34">
        <v>5285</v>
      </c>
      <c r="H3" s="35">
        <v>0.6568999999999999</v>
      </c>
      <c r="I3" s="36" t="s">
        <v>349</v>
      </c>
    </row>
    <row r="4" spans="1:9" ht="15" customHeight="1">
      <c r="A4" s="232" t="s">
        <v>659</v>
      </c>
      <c r="B4" s="232"/>
      <c r="C4" s="232"/>
      <c r="D4" s="33">
        <v>7980</v>
      </c>
      <c r="E4" s="211">
        <v>8046</v>
      </c>
      <c r="F4" s="211"/>
      <c r="G4" s="34">
        <v>5285</v>
      </c>
      <c r="H4" s="35">
        <v>0.6568999999999999</v>
      </c>
      <c r="I4" s="36" t="s">
        <v>138</v>
      </c>
    </row>
    <row r="5" spans="1:9" ht="30" customHeight="1">
      <c r="A5" s="231" t="s">
        <v>651</v>
      </c>
      <c r="B5" s="231"/>
      <c r="C5" s="231"/>
      <c r="D5" s="40">
        <v>7980</v>
      </c>
      <c r="E5" s="212">
        <v>8046</v>
      </c>
      <c r="F5" s="212"/>
      <c r="G5" s="40">
        <v>5285</v>
      </c>
      <c r="H5" s="41">
        <v>0.6568999999999999</v>
      </c>
      <c r="I5" s="39" t="s">
        <v>138</v>
      </c>
    </row>
  </sheetData>
  <mergeCells count="9">
    <mergeCell ref="A4:C4"/>
    <mergeCell ref="E4:F4"/>
    <mergeCell ref="A5:C5"/>
    <mergeCell ref="E5:F5"/>
    <mergeCell ref="A2:I2"/>
    <mergeCell ref="B3:C3"/>
    <mergeCell ref="E3:F3"/>
    <mergeCell ref="B1:C1"/>
    <mergeCell ref="E1:F1"/>
  </mergeCells>
  <printOptions/>
  <pageMargins left="0.61" right="0.16" top="1.25" bottom="1" header="0.82" footer="0.5"/>
  <pageSetup horizontalDpi="300" verticalDpi="300" orientation="portrait" pageOrder="overThenDown" paperSize="9" scale="80" r:id="rId1"/>
  <headerFooter alignWithMargins="0">
    <oddHeader>&amp;L&amp;"Arial,Tučné"v tis. Kč&amp;C&amp;"Arial,Tučné"Plány rozvoje nad 1 mil. Kč - rok 2013</oddHeader>
    <oddFooter>&amp;C50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35"/>
  <sheetViews>
    <sheetView workbookViewId="0" topLeftCell="A1">
      <selection activeCell="L15" sqref="L15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30.421875" style="0" customWidth="1"/>
    <col min="4" max="4" width="11.140625" style="0" customWidth="1"/>
    <col min="5" max="5" width="11.421875" style="0" customWidth="1"/>
    <col min="6" max="6" width="11.57421875" style="0" customWidth="1"/>
    <col min="7" max="7" width="42.140625" style="0" customWidth="1"/>
  </cols>
  <sheetData>
    <row r="1" spans="1:7" ht="24.75" customHeight="1" thickBot="1">
      <c r="A1" s="235" t="s">
        <v>652</v>
      </c>
      <c r="B1" s="235"/>
      <c r="C1" s="235"/>
      <c r="D1" s="235"/>
      <c r="E1" s="235"/>
      <c r="F1" s="235"/>
      <c r="G1" s="235"/>
    </row>
    <row r="2" spans="1:7" ht="34.5" thickBot="1">
      <c r="A2" s="1" t="s">
        <v>131</v>
      </c>
      <c r="B2" s="214" t="s">
        <v>132</v>
      </c>
      <c r="C2" s="214"/>
      <c r="D2" s="2" t="s">
        <v>528</v>
      </c>
      <c r="E2" s="2" t="s">
        <v>232</v>
      </c>
      <c r="F2" s="2" t="s">
        <v>135</v>
      </c>
      <c r="G2" s="15" t="s">
        <v>137</v>
      </c>
    </row>
    <row r="3" spans="1:7" ht="12.75">
      <c r="A3" s="45"/>
      <c r="B3" s="45"/>
      <c r="C3" s="45"/>
      <c r="D3" s="45"/>
      <c r="E3" s="45"/>
      <c r="F3" s="45"/>
      <c r="G3" s="45"/>
    </row>
    <row r="4" spans="1:7" ht="12.75">
      <c r="A4" s="229" t="s">
        <v>943</v>
      </c>
      <c r="B4" s="229"/>
      <c r="C4" s="229"/>
      <c r="D4" s="229"/>
      <c r="E4" s="229"/>
      <c r="F4" s="229"/>
      <c r="G4" s="229"/>
    </row>
    <row r="5" spans="1:7" ht="12.75">
      <c r="A5" s="3" t="s">
        <v>138</v>
      </c>
      <c r="B5" s="213" t="s">
        <v>661</v>
      </c>
      <c r="C5" s="213"/>
      <c r="D5" s="4">
        <v>0</v>
      </c>
      <c r="E5" s="4">
        <v>0</v>
      </c>
      <c r="F5" s="5">
        <v>13</v>
      </c>
      <c r="G5" s="14" t="s">
        <v>138</v>
      </c>
    </row>
    <row r="6" spans="1:7" ht="12.75">
      <c r="A6" s="228" t="s">
        <v>656</v>
      </c>
      <c r="B6" s="228"/>
      <c r="C6" s="228"/>
      <c r="D6" s="4">
        <v>0</v>
      </c>
      <c r="E6" s="4">
        <v>0</v>
      </c>
      <c r="F6" s="5">
        <v>13</v>
      </c>
      <c r="G6" s="11" t="s">
        <v>138</v>
      </c>
    </row>
    <row r="7" spans="1:7" ht="12.75">
      <c r="A7" s="229" t="s">
        <v>139</v>
      </c>
      <c r="B7" s="229"/>
      <c r="C7" s="229"/>
      <c r="D7" s="229"/>
      <c r="E7" s="229"/>
      <c r="F7" s="229"/>
      <c r="G7" s="229"/>
    </row>
    <row r="8" spans="1:7" ht="12.75">
      <c r="A8" s="3" t="s">
        <v>138</v>
      </c>
      <c r="B8" s="213" t="s">
        <v>653</v>
      </c>
      <c r="C8" s="213"/>
      <c r="D8" s="4">
        <v>0</v>
      </c>
      <c r="E8" s="4">
        <v>0</v>
      </c>
      <c r="F8" s="5">
        <v>13</v>
      </c>
      <c r="G8" s="14" t="s">
        <v>138</v>
      </c>
    </row>
    <row r="9" spans="1:7" ht="12.75">
      <c r="A9" s="228" t="s">
        <v>654</v>
      </c>
      <c r="B9" s="228"/>
      <c r="C9" s="228"/>
      <c r="D9" s="4">
        <v>0</v>
      </c>
      <c r="E9" s="4">
        <v>0</v>
      </c>
      <c r="F9" s="5">
        <v>13</v>
      </c>
      <c r="G9" s="11" t="s">
        <v>138</v>
      </c>
    </row>
    <row r="10" spans="1:7" ht="12.75">
      <c r="A10" s="229" t="s">
        <v>140</v>
      </c>
      <c r="B10" s="229"/>
      <c r="C10" s="229"/>
      <c r="D10" s="229"/>
      <c r="E10" s="229"/>
      <c r="F10" s="229"/>
      <c r="G10" s="229"/>
    </row>
    <row r="11" spans="1:7" ht="12.75">
      <c r="A11" s="3" t="s">
        <v>138</v>
      </c>
      <c r="B11" s="213" t="s">
        <v>661</v>
      </c>
      <c r="C11" s="213"/>
      <c r="D11" s="4">
        <v>0</v>
      </c>
      <c r="E11" s="4">
        <v>0</v>
      </c>
      <c r="F11" s="5">
        <v>1481</v>
      </c>
      <c r="G11" s="14" t="s">
        <v>138</v>
      </c>
    </row>
    <row r="12" spans="1:7" ht="12.75">
      <c r="A12" s="3" t="s">
        <v>138</v>
      </c>
      <c r="B12" s="213" t="s">
        <v>653</v>
      </c>
      <c r="C12" s="213"/>
      <c r="D12" s="4">
        <v>0</v>
      </c>
      <c r="E12" s="4">
        <v>0</v>
      </c>
      <c r="F12" s="5">
        <v>1946</v>
      </c>
      <c r="G12" s="14" t="s">
        <v>138</v>
      </c>
    </row>
    <row r="13" spans="1:7" ht="12.75">
      <c r="A13" s="228" t="s">
        <v>692</v>
      </c>
      <c r="B13" s="228"/>
      <c r="C13" s="228"/>
      <c r="D13" s="4">
        <v>0</v>
      </c>
      <c r="E13" s="4">
        <v>0</v>
      </c>
      <c r="F13" s="5">
        <v>3428</v>
      </c>
      <c r="G13" s="11" t="s">
        <v>138</v>
      </c>
    </row>
    <row r="14" spans="1:7" ht="12.75">
      <c r="A14" s="229" t="s">
        <v>693</v>
      </c>
      <c r="B14" s="229"/>
      <c r="C14" s="229"/>
      <c r="D14" s="229"/>
      <c r="E14" s="229"/>
      <c r="F14" s="229"/>
      <c r="G14" s="229"/>
    </row>
    <row r="15" spans="1:7" ht="12.75">
      <c r="A15" s="3" t="s">
        <v>138</v>
      </c>
      <c r="B15" s="213" t="s">
        <v>1127</v>
      </c>
      <c r="C15" s="213"/>
      <c r="D15" s="4">
        <v>0</v>
      </c>
      <c r="E15" s="4">
        <v>0</v>
      </c>
      <c r="F15" s="5">
        <v>4</v>
      </c>
      <c r="G15" s="14" t="s">
        <v>138</v>
      </c>
    </row>
    <row r="16" spans="1:7" ht="12.75">
      <c r="A16" s="3" t="s">
        <v>138</v>
      </c>
      <c r="B16" s="213" t="s">
        <v>661</v>
      </c>
      <c r="C16" s="213"/>
      <c r="D16" s="4">
        <v>0</v>
      </c>
      <c r="E16" s="4">
        <v>0</v>
      </c>
      <c r="F16" s="5">
        <v>2307</v>
      </c>
      <c r="G16" s="14" t="s">
        <v>138</v>
      </c>
    </row>
    <row r="17" spans="1:7" ht="12.75">
      <c r="A17" s="3" t="s">
        <v>138</v>
      </c>
      <c r="B17" s="213" t="s">
        <v>1128</v>
      </c>
      <c r="C17" s="213"/>
      <c r="D17" s="4">
        <v>0</v>
      </c>
      <c r="E17" s="4">
        <v>0</v>
      </c>
      <c r="F17" s="5">
        <v>182</v>
      </c>
      <c r="G17" s="14" t="s">
        <v>138</v>
      </c>
    </row>
    <row r="18" spans="1:7" ht="12.75">
      <c r="A18" s="3" t="s">
        <v>138</v>
      </c>
      <c r="B18" s="213" t="s">
        <v>1129</v>
      </c>
      <c r="C18" s="213"/>
      <c r="D18" s="4">
        <v>0</v>
      </c>
      <c r="E18" s="4">
        <v>0</v>
      </c>
      <c r="F18" s="5">
        <v>-132</v>
      </c>
      <c r="G18" s="14" t="s">
        <v>138</v>
      </c>
    </row>
    <row r="19" spans="1:7" ht="12.75">
      <c r="A19" s="3" t="s">
        <v>138</v>
      </c>
      <c r="B19" s="213" t="s">
        <v>653</v>
      </c>
      <c r="C19" s="213"/>
      <c r="D19" s="4">
        <v>0</v>
      </c>
      <c r="E19" s="4">
        <v>0</v>
      </c>
      <c r="F19" s="5">
        <v>8</v>
      </c>
      <c r="G19" s="14" t="s">
        <v>1130</v>
      </c>
    </row>
    <row r="20" spans="1:7" ht="12.75">
      <c r="A20" s="3" t="s">
        <v>138</v>
      </c>
      <c r="B20" s="213" t="s">
        <v>1125</v>
      </c>
      <c r="C20" s="213"/>
      <c r="D20" s="4">
        <v>0</v>
      </c>
      <c r="E20" s="4">
        <v>0</v>
      </c>
      <c r="F20" s="5">
        <v>17</v>
      </c>
      <c r="G20" s="14" t="s">
        <v>1131</v>
      </c>
    </row>
    <row r="21" spans="1:7" ht="12.75">
      <c r="A21" s="3" t="s">
        <v>138</v>
      </c>
      <c r="B21" s="213" t="s">
        <v>1126</v>
      </c>
      <c r="C21" s="213"/>
      <c r="D21" s="4">
        <v>0</v>
      </c>
      <c r="E21" s="4">
        <v>0</v>
      </c>
      <c r="F21" s="5">
        <v>2</v>
      </c>
      <c r="G21" s="14" t="s">
        <v>1131</v>
      </c>
    </row>
    <row r="22" spans="1:7" ht="12.75">
      <c r="A22" s="228" t="s">
        <v>694</v>
      </c>
      <c r="B22" s="228"/>
      <c r="C22" s="228"/>
      <c r="D22" s="4">
        <v>0</v>
      </c>
      <c r="E22" s="4">
        <v>0</v>
      </c>
      <c r="F22" s="5">
        <v>2388</v>
      </c>
      <c r="G22" s="11" t="s">
        <v>138</v>
      </c>
    </row>
    <row r="23" spans="1:7" ht="19.5" customHeight="1">
      <c r="A23" s="227" t="s">
        <v>1132</v>
      </c>
      <c r="B23" s="227"/>
      <c r="C23" s="227"/>
      <c r="D23" s="7">
        <v>0</v>
      </c>
      <c r="E23" s="7">
        <v>0</v>
      </c>
      <c r="F23" s="7">
        <v>5842</v>
      </c>
      <c r="G23" s="12" t="s">
        <v>138</v>
      </c>
    </row>
    <row r="24" spans="1:7" ht="23.25" customHeight="1" thickBot="1">
      <c r="A24" s="235" t="s">
        <v>1133</v>
      </c>
      <c r="B24" s="235"/>
      <c r="C24" s="235"/>
      <c r="D24" s="235"/>
      <c r="E24" s="235"/>
      <c r="F24" s="235"/>
      <c r="G24" s="235"/>
    </row>
    <row r="25" spans="1:7" ht="23.25" thickBot="1">
      <c r="A25" s="1" t="s">
        <v>131</v>
      </c>
      <c r="B25" s="214" t="s">
        <v>132</v>
      </c>
      <c r="C25" s="214"/>
      <c r="D25" s="2" t="s">
        <v>133</v>
      </c>
      <c r="E25" s="2" t="s">
        <v>134</v>
      </c>
      <c r="F25" s="2" t="s">
        <v>135</v>
      </c>
      <c r="G25" s="15" t="s">
        <v>137</v>
      </c>
    </row>
    <row r="26" spans="1:7" ht="12.75">
      <c r="A26" s="229" t="s">
        <v>141</v>
      </c>
      <c r="B26" s="229"/>
      <c r="C26" s="229"/>
      <c r="D26" s="229"/>
      <c r="E26" s="229"/>
      <c r="F26" s="229"/>
      <c r="G26" s="229"/>
    </row>
    <row r="27" spans="1:7" ht="12.75">
      <c r="A27" s="3" t="s">
        <v>138</v>
      </c>
      <c r="B27" s="213" t="s">
        <v>1125</v>
      </c>
      <c r="C27" s="213"/>
      <c r="D27" s="4">
        <v>0</v>
      </c>
      <c r="E27" s="4">
        <v>0</v>
      </c>
      <c r="F27" s="5">
        <v>53</v>
      </c>
      <c r="G27" s="14" t="s">
        <v>138</v>
      </c>
    </row>
    <row r="28" spans="1:7" ht="12.75">
      <c r="A28" s="3" t="s">
        <v>138</v>
      </c>
      <c r="B28" s="213" t="s">
        <v>1126</v>
      </c>
      <c r="C28" s="213"/>
      <c r="D28" s="4">
        <v>0</v>
      </c>
      <c r="E28" s="4">
        <v>0</v>
      </c>
      <c r="F28" s="5">
        <v>2</v>
      </c>
      <c r="G28" s="14" t="s">
        <v>138</v>
      </c>
    </row>
    <row r="29" spans="1:7" ht="12.75">
      <c r="A29" s="3" t="s">
        <v>138</v>
      </c>
      <c r="B29" s="213" t="s">
        <v>1134</v>
      </c>
      <c r="C29" s="213"/>
      <c r="D29" s="4">
        <v>0</v>
      </c>
      <c r="E29" s="4">
        <v>0</v>
      </c>
      <c r="F29" s="5">
        <v>1</v>
      </c>
      <c r="G29" s="14" t="s">
        <v>138</v>
      </c>
    </row>
    <row r="30" spans="1:7" ht="12.75">
      <c r="A30" s="3" t="s">
        <v>138</v>
      </c>
      <c r="B30" s="213" t="s">
        <v>661</v>
      </c>
      <c r="C30" s="213"/>
      <c r="D30" s="4">
        <v>0</v>
      </c>
      <c r="E30" s="4">
        <v>0</v>
      </c>
      <c r="F30" s="5">
        <v>645</v>
      </c>
      <c r="G30" s="14" t="s">
        <v>138</v>
      </c>
    </row>
    <row r="31" spans="1:7" ht="12.75">
      <c r="A31" s="3" t="s">
        <v>138</v>
      </c>
      <c r="B31" s="213" t="s">
        <v>1129</v>
      </c>
      <c r="C31" s="213"/>
      <c r="D31" s="4">
        <v>0</v>
      </c>
      <c r="E31" s="4">
        <v>0</v>
      </c>
      <c r="F31" s="5">
        <v>11</v>
      </c>
      <c r="G31" s="14" t="s">
        <v>138</v>
      </c>
    </row>
    <row r="32" spans="1:7" ht="12.75">
      <c r="A32" s="3" t="s">
        <v>138</v>
      </c>
      <c r="B32" s="213" t="s">
        <v>653</v>
      </c>
      <c r="C32" s="213"/>
      <c r="D32" s="4">
        <v>0</v>
      </c>
      <c r="E32" s="4">
        <v>0</v>
      </c>
      <c r="F32" s="5">
        <v>485</v>
      </c>
      <c r="G32" s="14" t="s">
        <v>138</v>
      </c>
    </row>
    <row r="33" spans="1:7" ht="12.75">
      <c r="A33" s="3" t="s">
        <v>138</v>
      </c>
      <c r="B33" s="213" t="s">
        <v>1135</v>
      </c>
      <c r="C33" s="213"/>
      <c r="D33" s="4">
        <v>0</v>
      </c>
      <c r="E33" s="4">
        <v>0</v>
      </c>
      <c r="F33" s="5">
        <v>30</v>
      </c>
      <c r="G33" s="14" t="s">
        <v>138</v>
      </c>
    </row>
    <row r="34" spans="1:7" ht="12.75">
      <c r="A34" s="228" t="s">
        <v>142</v>
      </c>
      <c r="B34" s="228"/>
      <c r="C34" s="228"/>
      <c r="D34" s="4">
        <v>0</v>
      </c>
      <c r="E34" s="4">
        <v>0</v>
      </c>
      <c r="F34" s="5">
        <v>1227</v>
      </c>
      <c r="G34" s="11" t="s">
        <v>138</v>
      </c>
    </row>
    <row r="35" spans="1:7" ht="21" customHeight="1">
      <c r="A35" s="227" t="s">
        <v>1136</v>
      </c>
      <c r="B35" s="227"/>
      <c r="C35" s="227"/>
      <c r="D35" s="7">
        <v>0</v>
      </c>
      <c r="E35" s="7">
        <v>0</v>
      </c>
      <c r="F35" s="7">
        <v>1227</v>
      </c>
      <c r="G35" s="12" t="s">
        <v>138</v>
      </c>
    </row>
  </sheetData>
  <mergeCells count="34">
    <mergeCell ref="A4:G4"/>
    <mergeCell ref="B5:C5"/>
    <mergeCell ref="A1:G1"/>
    <mergeCell ref="B2:C2"/>
    <mergeCell ref="B8:C8"/>
    <mergeCell ref="A9:C9"/>
    <mergeCell ref="A6:C6"/>
    <mergeCell ref="A7:G7"/>
    <mergeCell ref="B12:C12"/>
    <mergeCell ref="A13:C13"/>
    <mergeCell ref="A10:G10"/>
    <mergeCell ref="B11:C11"/>
    <mergeCell ref="B16:C16"/>
    <mergeCell ref="B17:C17"/>
    <mergeCell ref="B15:C15"/>
    <mergeCell ref="A14:G14"/>
    <mergeCell ref="B20:C20"/>
    <mergeCell ref="B21:C21"/>
    <mergeCell ref="B18:C18"/>
    <mergeCell ref="B19:C19"/>
    <mergeCell ref="B27:C27"/>
    <mergeCell ref="B25:C25"/>
    <mergeCell ref="A22:C22"/>
    <mergeCell ref="A23:C23"/>
    <mergeCell ref="A24:G24"/>
    <mergeCell ref="A26:G26"/>
    <mergeCell ref="A34:C34"/>
    <mergeCell ref="A35:C35"/>
    <mergeCell ref="B32:C32"/>
    <mergeCell ref="B33:C33"/>
    <mergeCell ref="B31:C31"/>
    <mergeCell ref="B30:C30"/>
    <mergeCell ref="B28:C28"/>
    <mergeCell ref="B29:C29"/>
  </mergeCells>
  <printOptions horizontalCentered="1"/>
  <pageMargins left="0.7480314960629921" right="0.7874015748031497" top="0.984251968503937" bottom="0.54" header="0.5118110236220472" footer="0.36"/>
  <pageSetup horizontalDpi="300" verticalDpi="300" orientation="landscape" pageOrder="overThenDown" paperSize="9" scale="88" r:id="rId1"/>
  <headerFooter alignWithMargins="0">
    <oddHeader>&amp;L&amp;"Arial,Tučné"v tis. Kč</oddHeader>
    <oddFooter>&amp;C51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I9" sqref="I8:I9"/>
    </sheetView>
  </sheetViews>
  <sheetFormatPr defaultColWidth="9.140625" defaultRowHeight="12.75"/>
  <cols>
    <col min="1" max="1" width="14.57421875" style="141" customWidth="1"/>
    <col min="2" max="2" width="29.140625" style="141" customWidth="1"/>
    <col min="3" max="3" width="15.57421875" style="141" customWidth="1"/>
    <col min="4" max="5" width="16.140625" style="141" customWidth="1"/>
    <col min="6" max="6" width="4.8515625" style="141" customWidth="1"/>
    <col min="7" max="7" width="15.00390625" style="141" customWidth="1"/>
    <col min="8" max="8" width="9.140625" style="141" customWidth="1"/>
    <col min="9" max="9" width="15.140625" style="141" customWidth="1"/>
    <col min="10" max="10" width="16.00390625" style="141" customWidth="1"/>
    <col min="11" max="11" width="14.00390625" style="141" customWidth="1"/>
    <col min="12" max="16384" width="9.140625" style="141" customWidth="1"/>
  </cols>
  <sheetData>
    <row r="1" spans="1:11" ht="18.75" customHeight="1" thickBot="1">
      <c r="A1" s="264" t="s">
        <v>70</v>
      </c>
      <c r="B1" s="264"/>
      <c r="C1" s="264"/>
      <c r="D1" s="264"/>
      <c r="E1" s="264"/>
      <c r="F1" s="139"/>
      <c r="G1" s="140"/>
      <c r="K1" s="142"/>
    </row>
    <row r="2" spans="1:11" ht="19.5" customHeight="1" thickBot="1">
      <c r="A2" s="256"/>
      <c r="B2" s="257"/>
      <c r="C2" s="143" t="s">
        <v>41</v>
      </c>
      <c r="D2" s="143" t="s">
        <v>42</v>
      </c>
      <c r="E2" s="144" t="s">
        <v>43</v>
      </c>
      <c r="F2" s="145"/>
      <c r="G2" s="146"/>
      <c r="K2" s="146"/>
    </row>
    <row r="3" spans="1:11" ht="19.5" customHeight="1">
      <c r="A3" s="147" t="s">
        <v>44</v>
      </c>
      <c r="B3" s="148"/>
      <c r="C3" s="148">
        <v>568400000</v>
      </c>
      <c r="D3" s="148">
        <v>568400000</v>
      </c>
      <c r="E3" s="149">
        <f>200000000+180000000+30000000+158400000</f>
        <v>568400000</v>
      </c>
      <c r="F3" s="150"/>
      <c r="G3" s="151"/>
      <c r="I3" s="152"/>
      <c r="J3" s="152"/>
      <c r="K3" s="151"/>
    </row>
    <row r="4" spans="1:11" ht="19.5" customHeight="1">
      <c r="A4" s="153" t="s">
        <v>45</v>
      </c>
      <c r="B4" s="154"/>
      <c r="C4" s="154">
        <v>0</v>
      </c>
      <c r="D4" s="154">
        <v>0</v>
      </c>
      <c r="E4" s="155">
        <v>0</v>
      </c>
      <c r="F4" s="156"/>
      <c r="G4" s="151"/>
      <c r="K4" s="157"/>
    </row>
    <row r="5" spans="1:11" ht="19.5" customHeight="1">
      <c r="A5" s="153" t="s">
        <v>46</v>
      </c>
      <c r="B5" s="154"/>
      <c r="C5" s="158">
        <v>0</v>
      </c>
      <c r="D5" s="154">
        <v>12032948.52</v>
      </c>
      <c r="E5" s="155">
        <f>-8595584.62+1990554.79</f>
        <v>-6605029.829999999</v>
      </c>
      <c r="F5" s="150"/>
      <c r="G5" s="157"/>
      <c r="I5" s="152"/>
      <c r="J5" s="152"/>
      <c r="K5" s="157"/>
    </row>
    <row r="6" spans="1:11" ht="30" customHeight="1" thickBot="1">
      <c r="A6" s="159" t="s">
        <v>47</v>
      </c>
      <c r="B6" s="160"/>
      <c r="C6" s="161">
        <f>SUM(C3:C5)</f>
        <v>568400000</v>
      </c>
      <c r="D6" s="162">
        <f>SUM(D3:D5)</f>
        <v>580432948.52</v>
      </c>
      <c r="E6" s="163">
        <f>SUM(E3:E5)</f>
        <v>561794970.17</v>
      </c>
      <c r="F6" s="164"/>
      <c r="G6" s="164"/>
      <c r="H6" s="165"/>
      <c r="I6" s="166"/>
      <c r="J6" s="166"/>
      <c r="K6" s="164"/>
    </row>
    <row r="7" spans="1:7" ht="13.5" customHeight="1" thickBot="1">
      <c r="A7" s="249"/>
      <c r="B7" s="249"/>
      <c r="C7" s="167"/>
      <c r="D7" s="167"/>
      <c r="E7" s="167"/>
      <c r="F7" s="156"/>
      <c r="G7" s="140"/>
    </row>
    <row r="8" spans="1:7" ht="19.5" customHeight="1" thickBot="1">
      <c r="A8" s="247" t="s">
        <v>48</v>
      </c>
      <c r="B8" s="248"/>
      <c r="C8" s="168" t="s">
        <v>49</v>
      </c>
      <c r="D8" s="169" t="s">
        <v>50</v>
      </c>
      <c r="E8" s="170" t="s">
        <v>51</v>
      </c>
      <c r="F8" s="171"/>
      <c r="G8" s="140"/>
    </row>
    <row r="9" spans="1:10" ht="19.5" customHeight="1">
      <c r="A9" s="250" t="s">
        <v>52</v>
      </c>
      <c r="B9" s="251"/>
      <c r="C9" s="172">
        <v>10768947.11</v>
      </c>
      <c r="D9" s="172">
        <f>17463185.33+1122494.45+168474.99</f>
        <v>18754154.769999996</v>
      </c>
      <c r="E9" s="173">
        <f>C9-D9</f>
        <v>-7985207.659999996</v>
      </c>
      <c r="F9" s="174"/>
      <c r="G9" s="140"/>
      <c r="I9" s="152"/>
      <c r="J9" s="152"/>
    </row>
    <row r="10" spans="1:10" ht="19.5" customHeight="1" thickBot="1">
      <c r="A10" s="252" t="s">
        <v>53</v>
      </c>
      <c r="B10" s="253"/>
      <c r="C10" s="175">
        <f>1264001.41+1267266.32+440419.42</f>
        <v>2971687.15</v>
      </c>
      <c r="D10" s="175">
        <f>112610.1+3100221.8+369232.21</f>
        <v>3582064.11</v>
      </c>
      <c r="E10" s="176">
        <f>C10-D10</f>
        <v>-610376.96</v>
      </c>
      <c r="F10" s="174"/>
      <c r="G10" s="140"/>
      <c r="I10" s="152"/>
      <c r="J10" s="152"/>
    </row>
    <row r="11" spans="1:10" ht="19.5" customHeight="1" thickBot="1">
      <c r="A11" s="254" t="s">
        <v>54</v>
      </c>
      <c r="B11" s="243"/>
      <c r="C11" s="177">
        <f>C9+C10</f>
        <v>13740634.26</v>
      </c>
      <c r="D11" s="177">
        <f>D9+D10</f>
        <v>22336218.879999995</v>
      </c>
      <c r="E11" s="178">
        <f>SUM(E9:E10)</f>
        <v>-8595584.619999997</v>
      </c>
      <c r="F11" s="171"/>
      <c r="G11" s="157"/>
      <c r="I11" s="152"/>
      <c r="J11" s="152"/>
    </row>
    <row r="12" spans="1:9" ht="19.5" customHeight="1">
      <c r="A12" s="255"/>
      <c r="B12" s="255"/>
      <c r="C12" s="179"/>
      <c r="D12" s="179"/>
      <c r="E12" s="180"/>
      <c r="F12" s="181"/>
      <c r="G12" s="151"/>
      <c r="I12" s="152"/>
    </row>
    <row r="13" spans="1:9" ht="19.5" customHeight="1" thickBot="1">
      <c r="A13" s="265" t="s">
        <v>907</v>
      </c>
      <c r="B13" s="265"/>
      <c r="C13" s="265"/>
      <c r="D13" s="265"/>
      <c r="E13" s="265"/>
      <c r="F13" s="181"/>
      <c r="G13" s="140"/>
      <c r="I13" s="182"/>
    </row>
    <row r="14" spans="1:7" ht="19.5" customHeight="1" thickBot="1">
      <c r="A14" s="256" t="s">
        <v>55</v>
      </c>
      <c r="B14" s="257"/>
      <c r="C14" s="143" t="s">
        <v>41</v>
      </c>
      <c r="D14" s="143" t="s">
        <v>42</v>
      </c>
      <c r="E14" s="183" t="s">
        <v>43</v>
      </c>
      <c r="F14" s="151"/>
      <c r="G14" s="140"/>
    </row>
    <row r="15" spans="1:10" ht="19.5" customHeight="1">
      <c r="A15" s="258" t="s">
        <v>56</v>
      </c>
      <c r="B15" s="259"/>
      <c r="C15" s="148">
        <v>-30000000</v>
      </c>
      <c r="D15" s="148">
        <v>-30000000</v>
      </c>
      <c r="E15" s="149">
        <v>-30000000</v>
      </c>
      <c r="F15" s="151"/>
      <c r="G15" s="151"/>
      <c r="I15" s="152"/>
      <c r="J15" s="152"/>
    </row>
    <row r="16" spans="1:10" ht="19.5" customHeight="1">
      <c r="A16" s="246" t="s">
        <v>57</v>
      </c>
      <c r="B16" s="239"/>
      <c r="C16" s="154">
        <v>-125000000</v>
      </c>
      <c r="D16" s="154">
        <v>-120000000</v>
      </c>
      <c r="E16" s="155">
        <v>-120000000</v>
      </c>
      <c r="F16" s="151"/>
      <c r="G16" s="140"/>
      <c r="I16" s="152"/>
      <c r="J16" s="152"/>
    </row>
    <row r="17" spans="1:10" ht="19.5" customHeight="1">
      <c r="A17" s="246" t="s">
        <v>58</v>
      </c>
      <c r="B17" s="239"/>
      <c r="C17" s="154">
        <v>-11765000</v>
      </c>
      <c r="D17" s="154">
        <v>-11765000</v>
      </c>
      <c r="E17" s="155">
        <v>-11765000</v>
      </c>
      <c r="F17" s="151"/>
      <c r="G17" s="151"/>
      <c r="I17" s="152"/>
      <c r="J17" s="152"/>
    </row>
    <row r="18" spans="1:10" ht="19.5" customHeight="1">
      <c r="A18" s="238" t="s">
        <v>59</v>
      </c>
      <c r="B18" s="239"/>
      <c r="C18" s="184">
        <v>-704000</v>
      </c>
      <c r="D18" s="184">
        <v>-704000</v>
      </c>
      <c r="E18" s="185">
        <v>-703243</v>
      </c>
      <c r="F18" s="151"/>
      <c r="G18" s="151"/>
      <c r="I18" s="152"/>
      <c r="J18" s="152"/>
    </row>
    <row r="19" spans="1:10" ht="19.5" customHeight="1">
      <c r="A19" s="238" t="s">
        <v>60</v>
      </c>
      <c r="B19" s="239"/>
      <c r="C19" s="184">
        <v>-176000</v>
      </c>
      <c r="D19" s="184">
        <v>-176000</v>
      </c>
      <c r="E19" s="185">
        <v>-175691</v>
      </c>
      <c r="F19" s="151"/>
      <c r="G19" s="151"/>
      <c r="I19" s="152"/>
      <c r="J19" s="152"/>
    </row>
    <row r="20" spans="1:10" ht="19.5" customHeight="1">
      <c r="A20" s="238" t="s">
        <v>56</v>
      </c>
      <c r="B20" s="267"/>
      <c r="C20" s="184">
        <v>-35000000</v>
      </c>
      <c r="D20" s="184">
        <v>-35000000</v>
      </c>
      <c r="E20" s="185">
        <v>-35000000</v>
      </c>
      <c r="F20" s="151"/>
      <c r="G20" s="151"/>
      <c r="I20" s="152"/>
      <c r="J20" s="152"/>
    </row>
    <row r="21" spans="1:10" ht="19.5" customHeight="1" thickBot="1">
      <c r="A21" s="244" t="s">
        <v>56</v>
      </c>
      <c r="B21" s="245"/>
      <c r="C21" s="186">
        <v>-176000000</v>
      </c>
      <c r="D21" s="186">
        <v>-150000000</v>
      </c>
      <c r="E21" s="187">
        <v>-150000000</v>
      </c>
      <c r="F21" s="151"/>
      <c r="G21" s="151"/>
      <c r="I21" s="152"/>
      <c r="J21" s="152"/>
    </row>
    <row r="22" spans="1:10" ht="30" customHeight="1" thickBot="1">
      <c r="A22" s="240" t="s">
        <v>61</v>
      </c>
      <c r="B22" s="241"/>
      <c r="C22" s="161">
        <f>SUM(C15:C21)</f>
        <v>-378645000</v>
      </c>
      <c r="D22" s="162">
        <f>SUM(D15:D21)</f>
        <v>-347645000</v>
      </c>
      <c r="E22" s="163">
        <f>SUM(E15:E21)</f>
        <v>-347643934</v>
      </c>
      <c r="F22" s="188"/>
      <c r="G22" s="189"/>
      <c r="I22" s="152"/>
      <c r="J22" s="152"/>
    </row>
    <row r="23" spans="1:10" ht="11.25" customHeight="1" thickBot="1">
      <c r="A23" s="268"/>
      <c r="B23" s="268"/>
      <c r="C23" s="190"/>
      <c r="D23" s="191"/>
      <c r="E23" s="192"/>
      <c r="F23" s="193"/>
      <c r="G23" s="193"/>
      <c r="I23" s="152"/>
      <c r="J23" s="152"/>
    </row>
    <row r="24" spans="1:10" ht="30" customHeight="1" thickBot="1">
      <c r="A24" s="242" t="s">
        <v>62</v>
      </c>
      <c r="B24" s="243"/>
      <c r="C24" s="194">
        <f>SUM(C6+C22)</f>
        <v>189755000</v>
      </c>
      <c r="D24" s="195">
        <f>D6+D22</f>
        <v>232787948.51999998</v>
      </c>
      <c r="E24" s="196">
        <f>E6+E22</f>
        <v>214151036.16999996</v>
      </c>
      <c r="F24" s="197"/>
      <c r="G24" s="189"/>
      <c r="I24" s="152"/>
      <c r="J24" s="152"/>
    </row>
    <row r="25" spans="1:7" ht="12.75" customHeight="1">
      <c r="A25" s="236"/>
      <c r="B25" s="236"/>
      <c r="C25" s="164"/>
      <c r="D25" s="164"/>
      <c r="E25" s="164"/>
      <c r="F25" s="197"/>
      <c r="G25" s="198"/>
    </row>
    <row r="26" spans="1:10" ht="15.75" customHeight="1">
      <c r="A26" s="266" t="s">
        <v>446</v>
      </c>
      <c r="B26" s="266"/>
      <c r="C26" s="266"/>
      <c r="D26" s="266"/>
      <c r="E26" s="266"/>
      <c r="F26" s="151"/>
      <c r="G26" s="140"/>
      <c r="I26" s="152"/>
      <c r="J26" s="152"/>
    </row>
    <row r="27" spans="1:7" ht="7.5" customHeight="1">
      <c r="A27" s="237"/>
      <c r="B27" s="237"/>
      <c r="C27" s="199"/>
      <c r="D27" s="199"/>
      <c r="E27" s="199"/>
      <c r="F27" s="151"/>
      <c r="G27" s="140"/>
    </row>
    <row r="28" spans="1:7" ht="12.75">
      <c r="A28" s="260" t="s">
        <v>63</v>
      </c>
      <c r="B28" s="261"/>
      <c r="C28" s="140"/>
      <c r="D28" s="140"/>
      <c r="E28" s="200">
        <v>82350000</v>
      </c>
      <c r="F28" s="151"/>
      <c r="G28" s="201"/>
    </row>
    <row r="29" spans="1:7" ht="12.75">
      <c r="A29" s="260" t="s">
        <v>64</v>
      </c>
      <c r="B29" s="261"/>
      <c r="C29" s="140"/>
      <c r="D29" s="140"/>
      <c r="E29" s="200">
        <v>1456779</v>
      </c>
      <c r="F29" s="151"/>
      <c r="G29" s="201"/>
    </row>
    <row r="30" spans="1:7" ht="13.5">
      <c r="A30" s="260" t="s">
        <v>65</v>
      </c>
      <c r="B30" s="261"/>
      <c r="C30" s="202"/>
      <c r="D30" s="202"/>
      <c r="E30" s="200">
        <v>1350000000</v>
      </c>
      <c r="F30" s="203"/>
      <c r="G30" s="204"/>
    </row>
    <row r="31" spans="1:7" ht="12.75">
      <c r="A31" s="260" t="s">
        <v>66</v>
      </c>
      <c r="B31" s="262"/>
      <c r="C31" s="205"/>
      <c r="D31" s="206"/>
      <c r="E31" s="200">
        <v>30000000</v>
      </c>
      <c r="F31" s="205"/>
      <c r="G31" s="207"/>
    </row>
    <row r="32" spans="1:6" ht="12.75">
      <c r="A32" s="260" t="s">
        <v>67</v>
      </c>
      <c r="B32" s="262"/>
      <c r="C32" s="205"/>
      <c r="D32" s="205"/>
      <c r="E32" s="200">
        <v>105000000</v>
      </c>
      <c r="F32" s="205"/>
    </row>
    <row r="33" spans="1:6" ht="12.75">
      <c r="A33" s="263" t="s">
        <v>68</v>
      </c>
      <c r="B33" s="262"/>
      <c r="C33" s="205"/>
      <c r="D33" s="205"/>
      <c r="E33" s="200">
        <v>84000000</v>
      </c>
      <c r="F33" s="205"/>
    </row>
    <row r="34" spans="1:6" ht="12.75">
      <c r="A34" s="263" t="s">
        <v>68</v>
      </c>
      <c r="B34" s="262"/>
      <c r="C34" s="205"/>
      <c r="D34" s="205"/>
      <c r="E34" s="200">
        <v>180000000</v>
      </c>
      <c r="F34" s="205"/>
    </row>
    <row r="35" spans="1:6" ht="12.75">
      <c r="A35" s="263" t="s">
        <v>69</v>
      </c>
      <c r="B35" s="262"/>
      <c r="C35" s="205"/>
      <c r="D35" s="205"/>
      <c r="E35" s="200">
        <v>158400000</v>
      </c>
      <c r="F35" s="205"/>
    </row>
    <row r="36" spans="1:6" ht="12.75">
      <c r="A36" s="205"/>
      <c r="B36" s="205"/>
      <c r="C36" s="205"/>
      <c r="D36" s="205"/>
      <c r="E36" s="205"/>
      <c r="F36" s="205"/>
    </row>
    <row r="37" spans="1:6" ht="12.75">
      <c r="A37" s="205"/>
      <c r="B37" s="205"/>
      <c r="C37" s="205"/>
      <c r="D37" s="205"/>
      <c r="E37" s="205"/>
      <c r="F37" s="205"/>
    </row>
  </sheetData>
  <mergeCells count="31">
    <mergeCell ref="A28:B28"/>
    <mergeCell ref="A29:B29"/>
    <mergeCell ref="A1:E1"/>
    <mergeCell ref="A13:E13"/>
    <mergeCell ref="A26:E26"/>
    <mergeCell ref="A20:B20"/>
    <mergeCell ref="A19:B19"/>
    <mergeCell ref="A2:B2"/>
    <mergeCell ref="A23:B23"/>
    <mergeCell ref="A16:B16"/>
    <mergeCell ref="A30:B30"/>
    <mergeCell ref="A31:B31"/>
    <mergeCell ref="A32:B32"/>
    <mergeCell ref="A35:B35"/>
    <mergeCell ref="A33:B33"/>
    <mergeCell ref="A34:B34"/>
    <mergeCell ref="A17:B17"/>
    <mergeCell ref="A8:B8"/>
    <mergeCell ref="A7:B7"/>
    <mergeCell ref="A9:B9"/>
    <mergeCell ref="A10:B10"/>
    <mergeCell ref="A11:B11"/>
    <mergeCell ref="A12:B12"/>
    <mergeCell ref="A14:B14"/>
    <mergeCell ref="A15:B15"/>
    <mergeCell ref="A25:B25"/>
    <mergeCell ref="A27:B27"/>
    <mergeCell ref="A18:B18"/>
    <mergeCell ref="A22:B22"/>
    <mergeCell ref="A24:B24"/>
    <mergeCell ref="A21:B21"/>
  </mergeCells>
  <printOptions/>
  <pageMargins left="0.7874015748031497" right="0.1968503937007874" top="1.7716535433070868" bottom="0.984251968503937" header="0.84" footer="0.5118110236220472"/>
  <pageSetup firstPageNumber="42" useFirstPageNumber="1" horizontalDpi="600" verticalDpi="600" orientation="portrait" paperSize="9" scale="97" r:id="rId1"/>
  <headerFooter alignWithMargins="0">
    <oddHeader>&amp;C&amp;"Arial CE,Tučné"&amp;12Tř. 8 - FINANCOVÁNÍ v roce 2013
( v Kč )</oddHeader>
    <oddFooter>&amp;C52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24">
      <selection activeCell="M36" sqref="M35:M36"/>
    </sheetView>
  </sheetViews>
  <sheetFormatPr defaultColWidth="9.140625" defaultRowHeight="12.75"/>
  <cols>
    <col min="1" max="1" width="5.00390625" style="0" customWidth="1"/>
    <col min="2" max="2" width="9.00390625" style="0" hidden="1" customWidth="1"/>
    <col min="3" max="3" width="40.7109375" style="0" customWidth="1"/>
    <col min="4" max="4" width="16.7109375" style="0" customWidth="1"/>
    <col min="5" max="5" width="8.7109375" style="0" customWidth="1"/>
    <col min="6" max="6" width="8.140625" style="0" customWidth="1"/>
    <col min="7" max="7" width="8.28125" style="0" customWidth="1"/>
    <col min="8" max="8" width="8.421875" style="0" customWidth="1"/>
    <col min="9" max="9" width="9.28125" style="0" customWidth="1"/>
    <col min="10" max="10" width="2.8515625" style="0" customWidth="1"/>
    <col min="11" max="11" width="5.00390625" style="0" customWidth="1"/>
    <col min="13" max="13" width="17.421875" style="0" customWidth="1"/>
    <col min="14" max="14" width="40.421875" style="0" customWidth="1"/>
    <col min="15" max="15" width="10.00390625" style="0" bestFit="1" customWidth="1"/>
  </cols>
  <sheetData>
    <row r="1" spans="1:11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3.5" customHeight="1">
      <c r="A2" s="45"/>
      <c r="B2" s="219" t="s">
        <v>702</v>
      </c>
      <c r="C2" s="219"/>
      <c r="D2" s="219"/>
      <c r="E2" s="219"/>
      <c r="F2" s="219"/>
      <c r="G2" s="219"/>
      <c r="H2" s="219"/>
      <c r="I2" s="219"/>
      <c r="J2" s="219"/>
      <c r="K2" s="45"/>
    </row>
    <row r="3" spans="1:11" ht="6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" customHeight="1">
      <c r="A4" s="45"/>
      <c r="B4" s="220" t="s">
        <v>703</v>
      </c>
      <c r="C4" s="220"/>
      <c r="D4" s="220"/>
      <c r="E4" s="220"/>
      <c r="F4" s="220"/>
      <c r="G4" s="220"/>
      <c r="H4" s="220"/>
      <c r="I4" s="220"/>
      <c r="J4" s="220"/>
      <c r="K4" s="45"/>
    </row>
    <row r="5" spans="1:11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31.5" customHeight="1">
      <c r="A6" s="45"/>
      <c r="B6" s="84" t="s">
        <v>704</v>
      </c>
      <c r="C6" s="84" t="s">
        <v>603</v>
      </c>
      <c r="D6" s="84" t="s">
        <v>705</v>
      </c>
      <c r="E6" s="221" t="s">
        <v>706</v>
      </c>
      <c r="F6" s="221"/>
      <c r="G6" s="221" t="s">
        <v>707</v>
      </c>
      <c r="H6" s="221"/>
      <c r="I6" s="221" t="s">
        <v>708</v>
      </c>
      <c r="J6" s="221"/>
      <c r="K6" s="45"/>
    </row>
    <row r="7" spans="1:11" ht="19.5" customHeight="1">
      <c r="A7" s="45"/>
      <c r="B7" s="85">
        <v>10</v>
      </c>
      <c r="C7" s="86" t="s">
        <v>709</v>
      </c>
      <c r="D7" s="87">
        <v>15506000</v>
      </c>
      <c r="E7" s="222">
        <v>11270950</v>
      </c>
      <c r="F7" s="222"/>
      <c r="G7" s="222">
        <v>11162353.62</v>
      </c>
      <c r="H7" s="222"/>
      <c r="I7" s="223">
        <v>99.04</v>
      </c>
      <c r="J7" s="223"/>
      <c r="K7" s="45"/>
    </row>
    <row r="8" spans="1:11" ht="19.5" customHeight="1">
      <c r="A8" s="45"/>
      <c r="B8" s="85">
        <v>20</v>
      </c>
      <c r="C8" s="86" t="s">
        <v>710</v>
      </c>
      <c r="D8" s="87">
        <v>1930000</v>
      </c>
      <c r="E8" s="222">
        <v>20844660.1</v>
      </c>
      <c r="F8" s="222"/>
      <c r="G8" s="222">
        <v>19856381.15</v>
      </c>
      <c r="H8" s="222"/>
      <c r="I8" s="223">
        <v>95.26</v>
      </c>
      <c r="J8" s="223"/>
      <c r="K8" s="45"/>
    </row>
    <row r="9" spans="1:11" ht="19.5" customHeight="1">
      <c r="A9" s="45"/>
      <c r="B9" s="85">
        <v>30</v>
      </c>
      <c r="C9" s="86" t="s">
        <v>711</v>
      </c>
      <c r="D9" s="87">
        <v>2676000</v>
      </c>
      <c r="E9" s="222">
        <v>3419175</v>
      </c>
      <c r="F9" s="222"/>
      <c r="G9" s="222">
        <v>2973433.63</v>
      </c>
      <c r="H9" s="222"/>
      <c r="I9" s="223">
        <v>86.96</v>
      </c>
      <c r="J9" s="223"/>
      <c r="K9" s="45"/>
    </row>
    <row r="10" spans="1:11" ht="19.5" customHeight="1">
      <c r="A10" s="45"/>
      <c r="B10" s="85">
        <v>40</v>
      </c>
      <c r="C10" s="86" t="s">
        <v>712</v>
      </c>
      <c r="D10" s="87">
        <v>56000</v>
      </c>
      <c r="E10" s="222">
        <v>118710</v>
      </c>
      <c r="F10" s="222"/>
      <c r="G10" s="222">
        <v>103803.82</v>
      </c>
      <c r="H10" s="222"/>
      <c r="I10" s="223">
        <v>87.44</v>
      </c>
      <c r="J10" s="223"/>
      <c r="K10" s="45"/>
    </row>
    <row r="11" spans="1:11" ht="19.5" customHeight="1">
      <c r="A11" s="45"/>
      <c r="B11" s="85">
        <v>50</v>
      </c>
      <c r="C11" s="86" t="s">
        <v>713</v>
      </c>
      <c r="D11" s="87">
        <v>69372000</v>
      </c>
      <c r="E11" s="222">
        <v>67469501.56</v>
      </c>
      <c r="F11" s="222"/>
      <c r="G11" s="222">
        <v>51574744.7</v>
      </c>
      <c r="H11" s="222"/>
      <c r="I11" s="223">
        <v>76.44</v>
      </c>
      <c r="J11" s="223"/>
      <c r="K11" s="45"/>
    </row>
    <row r="12" spans="1:11" ht="19.5" customHeight="1">
      <c r="A12" s="45"/>
      <c r="B12" s="85">
        <v>60</v>
      </c>
      <c r="C12" s="86" t="s">
        <v>714</v>
      </c>
      <c r="D12" s="87">
        <v>20000</v>
      </c>
      <c r="E12" s="222">
        <v>20000</v>
      </c>
      <c r="F12" s="222"/>
      <c r="G12" s="222">
        <v>16179</v>
      </c>
      <c r="H12" s="222"/>
      <c r="I12" s="223">
        <v>80.9</v>
      </c>
      <c r="J12" s="223"/>
      <c r="K12" s="45"/>
    </row>
    <row r="13" spans="1:11" ht="19.5" customHeight="1">
      <c r="A13" s="45"/>
      <c r="B13" s="85">
        <v>70</v>
      </c>
      <c r="C13" s="86" t="s">
        <v>715</v>
      </c>
      <c r="D13" s="87">
        <v>6049000</v>
      </c>
      <c r="E13" s="222">
        <v>6320250.46</v>
      </c>
      <c r="F13" s="222"/>
      <c r="G13" s="222">
        <v>5829698.92</v>
      </c>
      <c r="H13" s="222"/>
      <c r="I13" s="223">
        <v>92.24</v>
      </c>
      <c r="J13" s="223"/>
      <c r="K13" s="45"/>
    </row>
    <row r="14" spans="1:11" ht="19.5" customHeight="1">
      <c r="A14" s="45"/>
      <c r="B14" s="85">
        <v>80</v>
      </c>
      <c r="C14" s="86" t="s">
        <v>716</v>
      </c>
      <c r="D14" s="87">
        <v>1208000</v>
      </c>
      <c r="E14" s="222">
        <v>1140000</v>
      </c>
      <c r="F14" s="222"/>
      <c r="G14" s="222">
        <v>963281.47</v>
      </c>
      <c r="H14" s="222"/>
      <c r="I14" s="223">
        <v>84.5</v>
      </c>
      <c r="J14" s="223"/>
      <c r="K14" s="45"/>
    </row>
    <row r="15" spans="1:11" ht="19.5" customHeight="1">
      <c r="A15" s="45"/>
      <c r="B15" s="85">
        <v>90</v>
      </c>
      <c r="C15" s="86" t="s">
        <v>717</v>
      </c>
      <c r="D15" s="87">
        <v>429000</v>
      </c>
      <c r="E15" s="222">
        <v>423000</v>
      </c>
      <c r="F15" s="222"/>
      <c r="G15" s="222">
        <v>207904.78</v>
      </c>
      <c r="H15" s="222"/>
      <c r="I15" s="223">
        <v>49.15</v>
      </c>
      <c r="J15" s="223"/>
      <c r="K15" s="45"/>
    </row>
    <row r="16" spans="1:11" ht="19.5" customHeight="1">
      <c r="A16" s="45"/>
      <c r="B16" s="85">
        <v>100</v>
      </c>
      <c r="C16" s="86" t="s">
        <v>718</v>
      </c>
      <c r="D16" s="87">
        <v>16331000</v>
      </c>
      <c r="E16" s="222">
        <v>16792623.05</v>
      </c>
      <c r="F16" s="222"/>
      <c r="G16" s="222">
        <v>16331725.25</v>
      </c>
      <c r="H16" s="222"/>
      <c r="I16" s="223">
        <v>97.26</v>
      </c>
      <c r="J16" s="223"/>
      <c r="K16" s="45"/>
    </row>
    <row r="17" spans="1:11" ht="19.5" customHeight="1">
      <c r="A17" s="45"/>
      <c r="B17" s="85">
        <v>110</v>
      </c>
      <c r="C17" s="86" t="s">
        <v>719</v>
      </c>
      <c r="D17" s="87">
        <v>22916000</v>
      </c>
      <c r="E17" s="222">
        <v>25503290</v>
      </c>
      <c r="F17" s="222"/>
      <c r="G17" s="222">
        <v>23592515.49</v>
      </c>
      <c r="H17" s="222"/>
      <c r="I17" s="223">
        <v>92.51</v>
      </c>
      <c r="J17" s="223"/>
      <c r="K17" s="45"/>
    </row>
    <row r="18" spans="1:11" ht="19.5" customHeight="1">
      <c r="A18" s="45"/>
      <c r="B18" s="85">
        <v>120</v>
      </c>
      <c r="C18" s="86" t="s">
        <v>720</v>
      </c>
      <c r="D18" s="87">
        <v>4735000</v>
      </c>
      <c r="E18" s="222">
        <f>6302708.8-1565606.8</f>
        <v>4737102</v>
      </c>
      <c r="F18" s="222"/>
      <c r="G18" s="222">
        <f>6116036.82-1565606.8</f>
        <v>4550430.0200000005</v>
      </c>
      <c r="H18" s="222"/>
      <c r="I18" s="223">
        <v>97.04</v>
      </c>
      <c r="J18" s="223"/>
      <c r="K18" s="45"/>
    </row>
    <row r="19" spans="1:11" ht="19.5" customHeight="1">
      <c r="A19" s="45"/>
      <c r="B19" s="85">
        <v>130</v>
      </c>
      <c r="C19" s="86" t="s">
        <v>721</v>
      </c>
      <c r="D19" s="87">
        <v>11122000</v>
      </c>
      <c r="E19" s="222">
        <v>9970721.04</v>
      </c>
      <c r="F19" s="222"/>
      <c r="G19" s="222">
        <v>7255428.99</v>
      </c>
      <c r="H19" s="222"/>
      <c r="I19" s="223">
        <v>72.77</v>
      </c>
      <c r="J19" s="223"/>
      <c r="K19" s="45"/>
    </row>
    <row r="20" spans="1:11" ht="19.5" customHeight="1">
      <c r="A20" s="45"/>
      <c r="B20" s="85">
        <v>140</v>
      </c>
      <c r="C20" s="86" t="s">
        <v>722</v>
      </c>
      <c r="D20" s="87">
        <v>107375000</v>
      </c>
      <c r="E20" s="222">
        <v>104078872</v>
      </c>
      <c r="F20" s="222"/>
      <c r="G20" s="222">
        <v>96926398.03</v>
      </c>
      <c r="H20" s="222"/>
      <c r="I20" s="223">
        <v>93.13</v>
      </c>
      <c r="J20" s="223"/>
      <c r="K20" s="45"/>
    </row>
    <row r="21" spans="1:11" ht="19.5" customHeight="1">
      <c r="A21" s="45"/>
      <c r="B21" s="85">
        <v>150</v>
      </c>
      <c r="C21" s="86" t="s">
        <v>723</v>
      </c>
      <c r="D21" s="87">
        <v>9500000</v>
      </c>
      <c r="E21" s="222">
        <v>10470361</v>
      </c>
      <c r="F21" s="222"/>
      <c r="G21" s="222">
        <v>9797594.86</v>
      </c>
      <c r="H21" s="222"/>
      <c r="I21" s="223">
        <v>93.58</v>
      </c>
      <c r="J21" s="223"/>
      <c r="K21" s="45"/>
    </row>
    <row r="22" spans="1:11" ht="19.5" customHeight="1">
      <c r="A22" s="45"/>
      <c r="B22" s="85">
        <v>160</v>
      </c>
      <c r="C22" s="86" t="s">
        <v>724</v>
      </c>
      <c r="D22" s="87">
        <v>25451000</v>
      </c>
      <c r="E22" s="222">
        <v>32802746.79</v>
      </c>
      <c r="F22" s="222"/>
      <c r="G22" s="222">
        <v>32463947.04</v>
      </c>
      <c r="H22" s="222"/>
      <c r="I22" s="223">
        <v>98.97</v>
      </c>
      <c r="J22" s="223"/>
      <c r="K22" s="45"/>
    </row>
    <row r="23" spans="1:11" ht="19.5" customHeight="1">
      <c r="A23" s="45"/>
      <c r="B23" s="85">
        <v>170</v>
      </c>
      <c r="C23" s="86" t="s">
        <v>725</v>
      </c>
      <c r="D23" s="87">
        <v>8712000</v>
      </c>
      <c r="E23" s="222">
        <v>10587314.11</v>
      </c>
      <c r="F23" s="222"/>
      <c r="G23" s="222">
        <v>10265061.47</v>
      </c>
      <c r="H23" s="222"/>
      <c r="I23" s="223">
        <v>96.96</v>
      </c>
      <c r="J23" s="223"/>
      <c r="K23" s="45"/>
    </row>
    <row r="24" spans="1:11" ht="19.5" customHeight="1">
      <c r="A24" s="45"/>
      <c r="B24" s="85">
        <v>180</v>
      </c>
      <c r="C24" s="86" t="s">
        <v>726</v>
      </c>
      <c r="D24" s="87">
        <v>3000000</v>
      </c>
      <c r="E24" s="222">
        <v>3632206</v>
      </c>
      <c r="F24" s="222"/>
      <c r="G24" s="222">
        <v>3533782.04</v>
      </c>
      <c r="H24" s="222"/>
      <c r="I24" s="223">
        <v>97.29</v>
      </c>
      <c r="J24" s="223"/>
      <c r="K24" s="45"/>
    </row>
    <row r="25" spans="1:11" ht="19.5" customHeight="1">
      <c r="A25" s="45"/>
      <c r="B25" s="85">
        <v>190</v>
      </c>
      <c r="C25" s="86" t="s">
        <v>727</v>
      </c>
      <c r="D25" s="87">
        <v>2408000</v>
      </c>
      <c r="E25" s="222">
        <v>6238000</v>
      </c>
      <c r="F25" s="222"/>
      <c r="G25" s="222">
        <v>5974836.96</v>
      </c>
      <c r="H25" s="222"/>
      <c r="I25" s="223">
        <v>95.78</v>
      </c>
      <c r="J25" s="223"/>
      <c r="K25" s="45"/>
    </row>
    <row r="26" spans="1:13" ht="19.5" customHeight="1">
      <c r="A26" s="45"/>
      <c r="B26" s="85">
        <v>200</v>
      </c>
      <c r="C26" s="88" t="s">
        <v>728</v>
      </c>
      <c r="D26" s="80">
        <v>308796000</v>
      </c>
      <c r="E26" s="224">
        <v>337405089.91</v>
      </c>
      <c r="F26" s="224"/>
      <c r="G26" s="224">
        <f>SUM(G7:H25)</f>
        <v>303379501.24000007</v>
      </c>
      <c r="H26" s="224"/>
      <c r="I26" s="225">
        <v>90.38</v>
      </c>
      <c r="J26" s="225"/>
      <c r="K26" s="45"/>
      <c r="M26" s="81"/>
    </row>
    <row r="27" spans="1:11" ht="19.5" customHeight="1">
      <c r="A27" s="45"/>
      <c r="B27" s="85">
        <v>270</v>
      </c>
      <c r="C27" s="86" t="s">
        <v>729</v>
      </c>
      <c r="D27" s="87">
        <v>343119000</v>
      </c>
      <c r="E27" s="222">
        <v>363642940</v>
      </c>
      <c r="F27" s="222"/>
      <c r="G27" s="222">
        <v>361281180.05</v>
      </c>
      <c r="H27" s="222"/>
      <c r="I27" s="223">
        <v>99.35</v>
      </c>
      <c r="J27" s="223"/>
      <c r="K27" s="45"/>
    </row>
    <row r="28" spans="1:11" ht="19.5" customHeight="1">
      <c r="A28" s="45"/>
      <c r="B28" s="85">
        <v>280</v>
      </c>
      <c r="C28" s="86" t="s">
        <v>730</v>
      </c>
      <c r="D28" s="87">
        <v>45357000</v>
      </c>
      <c r="E28" s="222">
        <v>41769363.98</v>
      </c>
      <c r="F28" s="222"/>
      <c r="G28" s="222">
        <v>41082748.06</v>
      </c>
      <c r="H28" s="222"/>
      <c r="I28" s="223">
        <v>98.36</v>
      </c>
      <c r="J28" s="223"/>
      <c r="K28" s="45"/>
    </row>
    <row r="29" spans="1:11" ht="19.5" customHeight="1">
      <c r="A29" s="45"/>
      <c r="B29" s="85">
        <v>290</v>
      </c>
      <c r="C29" s="86" t="s">
        <v>731</v>
      </c>
      <c r="D29" s="87">
        <v>76480000</v>
      </c>
      <c r="E29" s="222">
        <v>96449237.9</v>
      </c>
      <c r="F29" s="222"/>
      <c r="G29" s="222">
        <v>96265216.8</v>
      </c>
      <c r="H29" s="222"/>
      <c r="I29" s="223">
        <v>99.81</v>
      </c>
      <c r="J29" s="223"/>
      <c r="K29" s="45"/>
    </row>
    <row r="30" spans="1:11" ht="19.5" customHeight="1">
      <c r="A30" s="45"/>
      <c r="B30" s="85">
        <v>291</v>
      </c>
      <c r="C30" s="86" t="s">
        <v>1145</v>
      </c>
      <c r="D30" s="87">
        <v>76300000</v>
      </c>
      <c r="E30" s="222">
        <v>78216835</v>
      </c>
      <c r="F30" s="222"/>
      <c r="G30" s="222">
        <v>78216835</v>
      </c>
      <c r="H30" s="222"/>
      <c r="I30" s="223">
        <v>100</v>
      </c>
      <c r="J30" s="223"/>
      <c r="K30" s="45"/>
    </row>
    <row r="31" spans="1:11" ht="19.5" customHeight="1">
      <c r="A31" s="45"/>
      <c r="B31" s="85">
        <v>300</v>
      </c>
      <c r="C31" s="86" t="s">
        <v>1146</v>
      </c>
      <c r="D31" s="87">
        <v>3667000</v>
      </c>
      <c r="E31" s="222">
        <v>3205000</v>
      </c>
      <c r="F31" s="222"/>
      <c r="G31" s="222">
        <v>3180862.33</v>
      </c>
      <c r="H31" s="222"/>
      <c r="I31" s="223">
        <v>99.25</v>
      </c>
      <c r="J31" s="223"/>
      <c r="K31" s="45"/>
    </row>
    <row r="32" spans="1:11" ht="19.5" customHeight="1">
      <c r="A32" s="45"/>
      <c r="B32" s="85">
        <v>310</v>
      </c>
      <c r="C32" s="86" t="s">
        <v>1147</v>
      </c>
      <c r="D32" s="87">
        <v>490719000</v>
      </c>
      <c r="E32" s="222">
        <v>488593357.54</v>
      </c>
      <c r="F32" s="222"/>
      <c r="G32" s="222">
        <v>488149414.35</v>
      </c>
      <c r="H32" s="222"/>
      <c r="I32" s="223">
        <v>99.91</v>
      </c>
      <c r="J32" s="223"/>
      <c r="K32" s="45"/>
    </row>
    <row r="33" spans="1:11" ht="19.5" customHeight="1">
      <c r="A33" s="45"/>
      <c r="B33" s="85">
        <v>311</v>
      </c>
      <c r="C33" s="86" t="s">
        <v>1148</v>
      </c>
      <c r="D33" s="87">
        <v>7980000</v>
      </c>
      <c r="E33" s="222">
        <v>8046000</v>
      </c>
      <c r="F33" s="222"/>
      <c r="G33" s="222">
        <v>5285159</v>
      </c>
      <c r="H33" s="222"/>
      <c r="I33" s="223">
        <v>65.69</v>
      </c>
      <c r="J33" s="223"/>
      <c r="K33" s="45"/>
    </row>
    <row r="34" spans="1:11" ht="19.5" customHeight="1">
      <c r="A34" s="45"/>
      <c r="B34" s="85">
        <v>320</v>
      </c>
      <c r="C34" s="86" t="s">
        <v>1149</v>
      </c>
      <c r="D34" s="87">
        <v>148201000</v>
      </c>
      <c r="E34" s="222">
        <f>139198279+1565606.8</f>
        <v>140763885.8</v>
      </c>
      <c r="F34" s="222"/>
      <c r="G34" s="222">
        <f>139198279+1565606.8</f>
        <v>140763885.8</v>
      </c>
      <c r="H34" s="222"/>
      <c r="I34" s="223">
        <v>100</v>
      </c>
      <c r="J34" s="223"/>
      <c r="K34" s="45"/>
    </row>
    <row r="35" spans="1:11" ht="19.5" customHeight="1">
      <c r="A35" s="45"/>
      <c r="B35" s="85">
        <v>330</v>
      </c>
      <c r="C35" s="86" t="s">
        <v>1150</v>
      </c>
      <c r="D35" s="87">
        <v>185300000</v>
      </c>
      <c r="E35" s="222">
        <v>196728977.84</v>
      </c>
      <c r="F35" s="222"/>
      <c r="G35" s="222">
        <v>196728977.84</v>
      </c>
      <c r="H35" s="222"/>
      <c r="I35" s="223">
        <v>100</v>
      </c>
      <c r="J35" s="223"/>
      <c r="K35" s="45"/>
    </row>
    <row r="36" spans="1:11" ht="19.5" customHeight="1">
      <c r="A36" s="45"/>
      <c r="B36" s="85">
        <v>340</v>
      </c>
      <c r="C36" s="86" t="s">
        <v>1151</v>
      </c>
      <c r="D36" s="87">
        <v>0</v>
      </c>
      <c r="E36" s="222">
        <v>0</v>
      </c>
      <c r="F36" s="222"/>
      <c r="G36" s="222">
        <v>7069260.44</v>
      </c>
      <c r="H36" s="222"/>
      <c r="I36" s="223">
        <v>0</v>
      </c>
      <c r="J36" s="223"/>
      <c r="K36" s="45"/>
    </row>
    <row r="37" spans="1:11" ht="19.5" customHeight="1">
      <c r="A37" s="45"/>
      <c r="B37" s="85">
        <v>350</v>
      </c>
      <c r="C37" s="86" t="s">
        <v>1152</v>
      </c>
      <c r="D37" s="87">
        <v>-30000000</v>
      </c>
      <c r="E37" s="222">
        <v>-30000000</v>
      </c>
      <c r="F37" s="222"/>
      <c r="G37" s="222">
        <v>-23549572.65</v>
      </c>
      <c r="H37" s="222"/>
      <c r="I37" s="223">
        <v>78.5</v>
      </c>
      <c r="J37" s="223"/>
      <c r="K37" s="45"/>
    </row>
    <row r="38" spans="1:14" ht="19.5" customHeight="1">
      <c r="A38" s="45"/>
      <c r="B38" s="85">
        <v>360</v>
      </c>
      <c r="C38" s="88" t="s">
        <v>1153</v>
      </c>
      <c r="D38" s="80">
        <v>1655919000</v>
      </c>
      <c r="E38" s="224">
        <v>1723255081.17</v>
      </c>
      <c r="F38" s="224"/>
      <c r="G38" s="224">
        <f>SUM(G26:H37)</f>
        <v>1697853468.26</v>
      </c>
      <c r="H38" s="224"/>
      <c r="I38" s="225">
        <v>98.53</v>
      </c>
      <c r="J38" s="225"/>
      <c r="K38" s="45"/>
      <c r="M38" s="81"/>
      <c r="N38" s="81"/>
    </row>
    <row r="39" spans="1:11" ht="19.5" customHeight="1">
      <c r="A39" s="45"/>
      <c r="B39" s="85">
        <v>370</v>
      </c>
      <c r="C39" s="86" t="s">
        <v>1154</v>
      </c>
      <c r="D39" s="87">
        <v>652504000</v>
      </c>
      <c r="E39" s="222">
        <v>643269513.54</v>
      </c>
      <c r="F39" s="222"/>
      <c r="G39" s="222">
        <v>613378000.69</v>
      </c>
      <c r="H39" s="222"/>
      <c r="I39" s="223">
        <v>95.35</v>
      </c>
      <c r="J39" s="223"/>
      <c r="K39" s="45"/>
    </row>
    <row r="40" spans="1:11" ht="19.5" customHeight="1">
      <c r="A40" s="45"/>
      <c r="B40" s="85">
        <v>371</v>
      </c>
      <c r="C40" s="86" t="s">
        <v>1155</v>
      </c>
      <c r="D40" s="87">
        <v>69013000</v>
      </c>
      <c r="E40" s="222">
        <v>69013000</v>
      </c>
      <c r="F40" s="222"/>
      <c r="G40" s="222">
        <v>69012927</v>
      </c>
      <c r="H40" s="222"/>
      <c r="I40" s="223">
        <v>100</v>
      </c>
      <c r="J40" s="223"/>
      <c r="K40" s="45"/>
    </row>
    <row r="41" spans="1:13" ht="19.5" customHeight="1">
      <c r="A41" s="45"/>
      <c r="B41" s="85">
        <v>379</v>
      </c>
      <c r="C41" s="88" t="s">
        <v>1156</v>
      </c>
      <c r="D41" s="80">
        <v>721517000</v>
      </c>
      <c r="E41" s="224">
        <v>712282513.54</v>
      </c>
      <c r="F41" s="224"/>
      <c r="G41" s="224">
        <v>682390927.69</v>
      </c>
      <c r="H41" s="224"/>
      <c r="I41" s="225">
        <v>95.8</v>
      </c>
      <c r="J41" s="225"/>
      <c r="K41" s="45"/>
      <c r="M41" s="81"/>
    </row>
    <row r="42" spans="1:13" ht="19.5" customHeight="1">
      <c r="A42" s="45"/>
      <c r="B42" s="85">
        <v>380</v>
      </c>
      <c r="C42" s="88" t="s">
        <v>1157</v>
      </c>
      <c r="D42" s="80">
        <v>2377436000</v>
      </c>
      <c r="E42" s="224">
        <v>2435537594.71</v>
      </c>
      <c r="F42" s="224"/>
      <c r="G42" s="224">
        <v>2380244395.95</v>
      </c>
      <c r="H42" s="224"/>
      <c r="I42" s="225">
        <v>97.73</v>
      </c>
      <c r="J42" s="225"/>
      <c r="K42" s="45"/>
      <c r="M42" s="81"/>
    </row>
    <row r="43" spans="1:11" ht="19.5" customHeight="1">
      <c r="A43" s="45"/>
      <c r="B43" s="85">
        <v>390</v>
      </c>
      <c r="C43" s="88" t="s">
        <v>1158</v>
      </c>
      <c r="D43" s="80">
        <v>2187681000</v>
      </c>
      <c r="E43" s="224">
        <v>2202749646.19</v>
      </c>
      <c r="F43" s="224"/>
      <c r="G43" s="224">
        <v>2166093359.78</v>
      </c>
      <c r="H43" s="224"/>
      <c r="I43" s="225">
        <v>98.34</v>
      </c>
      <c r="J43" s="225"/>
      <c r="K43" s="45"/>
    </row>
    <row r="44" spans="1:11" ht="19.5" customHeight="1">
      <c r="A44" s="45"/>
      <c r="B44" s="85">
        <v>400</v>
      </c>
      <c r="C44" s="86" t="s">
        <v>1159</v>
      </c>
      <c r="D44" s="87">
        <v>30000000</v>
      </c>
      <c r="E44" s="222">
        <v>30000000</v>
      </c>
      <c r="F44" s="222"/>
      <c r="G44" s="222">
        <v>30000000</v>
      </c>
      <c r="H44" s="222"/>
      <c r="I44" s="223"/>
      <c r="J44" s="223"/>
      <c r="K44" s="45"/>
    </row>
    <row r="45" spans="1:11" ht="19.5" customHeight="1">
      <c r="A45" s="45"/>
      <c r="B45" s="85">
        <v>410</v>
      </c>
      <c r="C45" s="86" t="s">
        <v>1160</v>
      </c>
      <c r="D45" s="87">
        <v>-30000000</v>
      </c>
      <c r="E45" s="222">
        <v>-30000000</v>
      </c>
      <c r="F45" s="222"/>
      <c r="G45" s="222">
        <v>-30000000</v>
      </c>
      <c r="H45" s="222"/>
      <c r="I45" s="223"/>
      <c r="J45" s="223"/>
      <c r="K45" s="45"/>
    </row>
    <row r="46" spans="1:11" ht="19.5" customHeight="1">
      <c r="A46" s="45"/>
      <c r="B46" s="85">
        <v>411</v>
      </c>
      <c r="C46" s="86" t="s">
        <v>1161</v>
      </c>
      <c r="D46" s="87">
        <v>158400000</v>
      </c>
      <c r="E46" s="222">
        <v>158400000</v>
      </c>
      <c r="F46" s="222"/>
      <c r="G46" s="222">
        <v>158400000</v>
      </c>
      <c r="H46" s="222"/>
      <c r="I46" s="223"/>
      <c r="J46" s="223"/>
      <c r="K46" s="45"/>
    </row>
    <row r="47" spans="1:11" ht="19.5" customHeight="1">
      <c r="A47" s="45"/>
      <c r="B47" s="85">
        <v>412</v>
      </c>
      <c r="C47" s="86" t="s">
        <v>1162</v>
      </c>
      <c r="D47" s="87">
        <v>-176000000</v>
      </c>
      <c r="E47" s="222">
        <v>-150000000</v>
      </c>
      <c r="F47" s="222"/>
      <c r="G47" s="222">
        <v>-150000000</v>
      </c>
      <c r="H47" s="222"/>
      <c r="I47" s="223"/>
      <c r="J47" s="223"/>
      <c r="K47" s="45"/>
    </row>
    <row r="48" spans="1:11" ht="19.5" customHeight="1">
      <c r="A48" s="45"/>
      <c r="B48" s="85">
        <v>420</v>
      </c>
      <c r="C48" s="86" t="s">
        <v>1163</v>
      </c>
      <c r="D48" s="87">
        <v>380000000</v>
      </c>
      <c r="E48" s="222">
        <v>380000000</v>
      </c>
      <c r="F48" s="222"/>
      <c r="G48" s="222">
        <v>380000000</v>
      </c>
      <c r="H48" s="222"/>
      <c r="I48" s="223"/>
      <c r="J48" s="223"/>
      <c r="K48" s="45"/>
    </row>
    <row r="49" spans="1:11" ht="19.5" customHeight="1">
      <c r="A49" s="45"/>
      <c r="B49" s="85">
        <v>430</v>
      </c>
      <c r="C49" s="86" t="s">
        <v>1164</v>
      </c>
      <c r="D49" s="87">
        <v>-172645000</v>
      </c>
      <c r="E49" s="222">
        <v>-167645000</v>
      </c>
      <c r="F49" s="222"/>
      <c r="G49" s="222">
        <v>-167643934</v>
      </c>
      <c r="H49" s="222"/>
      <c r="I49" s="223"/>
      <c r="J49" s="223"/>
      <c r="K49" s="45"/>
    </row>
    <row r="50" spans="1:13" ht="19.5" customHeight="1">
      <c r="A50" s="45"/>
      <c r="B50" s="85">
        <v>440</v>
      </c>
      <c r="C50" s="86" t="s">
        <v>1165</v>
      </c>
      <c r="D50" s="87">
        <v>0</v>
      </c>
      <c r="E50" s="222">
        <v>12032948.52</v>
      </c>
      <c r="F50" s="222"/>
      <c r="G50" s="222">
        <v>-6605029.83</v>
      </c>
      <c r="H50" s="222"/>
      <c r="I50" s="223"/>
      <c r="J50" s="223"/>
      <c r="K50" s="45"/>
      <c r="M50" s="81"/>
    </row>
    <row r="51" spans="1:11" ht="19.5" customHeight="1">
      <c r="A51" s="45"/>
      <c r="B51" s="85">
        <v>450</v>
      </c>
      <c r="C51" s="86" t="s">
        <v>1166</v>
      </c>
      <c r="D51" s="87">
        <v>0</v>
      </c>
      <c r="E51" s="222">
        <v>0</v>
      </c>
      <c r="F51" s="222"/>
      <c r="G51" s="222">
        <v>0</v>
      </c>
      <c r="H51" s="222"/>
      <c r="I51" s="223"/>
      <c r="J51" s="223"/>
      <c r="K51" s="45"/>
    </row>
    <row r="52" spans="1:11" ht="19.5" customHeight="1">
      <c r="A52" s="45"/>
      <c r="B52" s="85">
        <v>460</v>
      </c>
      <c r="C52" s="88" t="s">
        <v>1167</v>
      </c>
      <c r="D52" s="80">
        <v>189755000</v>
      </c>
      <c r="E52" s="224">
        <v>232787948.52</v>
      </c>
      <c r="F52" s="224"/>
      <c r="G52" s="224">
        <v>214151036.17</v>
      </c>
      <c r="H52" s="224"/>
      <c r="I52" s="225">
        <v>91.99</v>
      </c>
      <c r="J52" s="225"/>
      <c r="K52" s="45"/>
    </row>
    <row r="53" spans="1:11" ht="301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2.75" customHeight="1">
      <c r="A54" s="45"/>
      <c r="B54" s="45"/>
      <c r="C54" s="45"/>
      <c r="D54" s="45"/>
      <c r="E54" s="45"/>
      <c r="F54" s="226" t="s">
        <v>1168</v>
      </c>
      <c r="G54" s="226"/>
      <c r="H54" s="45"/>
      <c r="I54" s="45"/>
      <c r="J54" s="82">
        <v>41662</v>
      </c>
      <c r="K54" s="45"/>
    </row>
    <row r="55" spans="1:11" ht="19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</sheetData>
  <mergeCells count="144">
    <mergeCell ref="F54:G54"/>
    <mergeCell ref="E51:F51"/>
    <mergeCell ref="G51:H51"/>
    <mergeCell ref="I51:J51"/>
    <mergeCell ref="E52:F52"/>
    <mergeCell ref="G52:H52"/>
    <mergeCell ref="I52:J52"/>
    <mergeCell ref="E49:F49"/>
    <mergeCell ref="G49:H49"/>
    <mergeCell ref="I49:J49"/>
    <mergeCell ref="E50:F50"/>
    <mergeCell ref="G50:H50"/>
    <mergeCell ref="I50:J50"/>
    <mergeCell ref="E47:F47"/>
    <mergeCell ref="G47:H47"/>
    <mergeCell ref="I47:J47"/>
    <mergeCell ref="E48:F48"/>
    <mergeCell ref="G48:H48"/>
    <mergeCell ref="I48:J48"/>
    <mergeCell ref="E45:F45"/>
    <mergeCell ref="G45:H45"/>
    <mergeCell ref="I45:J45"/>
    <mergeCell ref="E46:F46"/>
    <mergeCell ref="G46:H46"/>
    <mergeCell ref="I46:J46"/>
    <mergeCell ref="E43:F43"/>
    <mergeCell ref="G43:H43"/>
    <mergeCell ref="I43:J43"/>
    <mergeCell ref="E44:F44"/>
    <mergeCell ref="G44:H44"/>
    <mergeCell ref="I44:J44"/>
    <mergeCell ref="E41:F41"/>
    <mergeCell ref="G41:H41"/>
    <mergeCell ref="I41:J41"/>
    <mergeCell ref="E42:F42"/>
    <mergeCell ref="G42:H42"/>
    <mergeCell ref="I42:J42"/>
    <mergeCell ref="E39:F39"/>
    <mergeCell ref="G39:H39"/>
    <mergeCell ref="I39:J39"/>
    <mergeCell ref="E40:F40"/>
    <mergeCell ref="G40:H40"/>
    <mergeCell ref="I40:J40"/>
    <mergeCell ref="E37:F37"/>
    <mergeCell ref="G37:H37"/>
    <mergeCell ref="I37:J37"/>
    <mergeCell ref="E38:F38"/>
    <mergeCell ref="G38:H38"/>
    <mergeCell ref="I38:J38"/>
    <mergeCell ref="E35:F35"/>
    <mergeCell ref="G35:H35"/>
    <mergeCell ref="I35:J35"/>
    <mergeCell ref="E36:F36"/>
    <mergeCell ref="G36:H36"/>
    <mergeCell ref="I36:J36"/>
    <mergeCell ref="E33:F33"/>
    <mergeCell ref="G33:H33"/>
    <mergeCell ref="I33:J33"/>
    <mergeCell ref="E34:F34"/>
    <mergeCell ref="G34:H34"/>
    <mergeCell ref="I34:J34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G12:H12"/>
    <mergeCell ref="I12:J12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B2:J2"/>
    <mergeCell ref="B4:J4"/>
    <mergeCell ref="E6:F6"/>
    <mergeCell ref="G6:H6"/>
    <mergeCell ref="I6:J6"/>
  </mergeCells>
  <printOptions/>
  <pageMargins left="0.7" right="0.75" top="0.17" bottom="0.17" header="0.17" footer="0.36"/>
  <pageSetup horizontalDpi="300" verticalDpi="300" orientation="portrait" pageOrder="overThenDown" paperSize="9" scale="80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2"/>
  <sheetViews>
    <sheetView workbookViewId="0" topLeftCell="A159">
      <selection activeCell="Q178" sqref="Q178"/>
    </sheetView>
  </sheetViews>
  <sheetFormatPr defaultColWidth="9.140625" defaultRowHeight="12.75"/>
  <cols>
    <col min="1" max="1" width="94.8515625" style="0" customWidth="1"/>
    <col min="2" max="2" width="13.421875" style="0" customWidth="1"/>
    <col min="3" max="3" width="13.7109375" style="0" customWidth="1"/>
    <col min="4" max="4" width="13.8515625" style="0" customWidth="1"/>
    <col min="5" max="5" width="6.7109375" style="0" customWidth="1"/>
    <col min="8" max="8" width="11.421875" style="0" customWidth="1"/>
  </cols>
  <sheetData>
    <row r="1" spans="1:5" ht="24.75" customHeight="1">
      <c r="A1" s="83" t="s">
        <v>1169</v>
      </c>
      <c r="B1" s="83" t="s">
        <v>705</v>
      </c>
      <c r="C1" s="83" t="s">
        <v>1170</v>
      </c>
      <c r="D1" s="83" t="s">
        <v>1171</v>
      </c>
      <c r="E1" s="83" t="s">
        <v>1172</v>
      </c>
    </row>
    <row r="2" spans="1:5" ht="24.75" customHeight="1">
      <c r="A2" s="13" t="s">
        <v>1173</v>
      </c>
      <c r="B2" s="89">
        <v>261608000</v>
      </c>
      <c r="C2" s="89">
        <v>273499070</v>
      </c>
      <c r="D2" s="89">
        <v>266312953.3</v>
      </c>
      <c r="E2" s="90">
        <f aca="true" t="shared" si="0" ref="E2:E11">D2/C2*100</f>
        <v>97.37252609305034</v>
      </c>
    </row>
    <row r="3" spans="1:5" ht="24.75" customHeight="1">
      <c r="A3" s="13" t="s">
        <v>1174</v>
      </c>
      <c r="B3" s="89">
        <v>16000000</v>
      </c>
      <c r="C3" s="89">
        <v>16000000</v>
      </c>
      <c r="D3" s="89">
        <v>27169013.9</v>
      </c>
      <c r="E3" s="90">
        <f t="shared" si="0"/>
        <v>169.806336875</v>
      </c>
    </row>
    <row r="4" spans="1:5" ht="24.75" customHeight="1">
      <c r="A4" s="13" t="s">
        <v>1175</v>
      </c>
      <c r="B4" s="89">
        <v>24305000</v>
      </c>
      <c r="C4" s="89">
        <v>24305000</v>
      </c>
      <c r="D4" s="89">
        <v>23792592.15</v>
      </c>
      <c r="E4" s="90">
        <f t="shared" si="0"/>
        <v>97.89175951450318</v>
      </c>
    </row>
    <row r="5" spans="1:5" ht="24.75" customHeight="1">
      <c r="A5" s="13" t="s">
        <v>1176</v>
      </c>
      <c r="B5" s="89">
        <v>223358000</v>
      </c>
      <c r="C5" s="89">
        <v>223358000</v>
      </c>
      <c r="D5" s="89">
        <v>228764964.13</v>
      </c>
      <c r="E5" s="90">
        <f t="shared" si="0"/>
        <v>102.42076134725417</v>
      </c>
    </row>
    <row r="6" spans="1:5" ht="24.75" customHeight="1">
      <c r="A6" s="13" t="s">
        <v>392</v>
      </c>
      <c r="B6" s="89">
        <v>111186000</v>
      </c>
      <c r="C6" s="89">
        <v>111186000</v>
      </c>
      <c r="D6" s="89">
        <v>62599000</v>
      </c>
      <c r="E6" s="90">
        <f t="shared" si="0"/>
        <v>56.30115302286259</v>
      </c>
    </row>
    <row r="7" spans="1:5" ht="24.75" customHeight="1">
      <c r="A7" s="13" t="s">
        <v>1177</v>
      </c>
      <c r="B7" s="89">
        <v>473737000</v>
      </c>
      <c r="C7" s="89">
        <v>473737000</v>
      </c>
      <c r="D7" s="89">
        <v>488626388.35</v>
      </c>
      <c r="E7" s="90">
        <f t="shared" si="0"/>
        <v>103.14296505233918</v>
      </c>
    </row>
    <row r="8" spans="1:5" ht="24.75" customHeight="1">
      <c r="A8" s="13" t="s">
        <v>1178</v>
      </c>
      <c r="B8" s="89">
        <v>80000000</v>
      </c>
      <c r="C8" s="89">
        <v>80000000</v>
      </c>
      <c r="D8" s="89">
        <v>77398131.22</v>
      </c>
      <c r="E8" s="90">
        <f t="shared" si="0"/>
        <v>96.747664025</v>
      </c>
    </row>
    <row r="9" spans="1:5" ht="24.75" customHeight="1">
      <c r="A9" s="91" t="s">
        <v>1179</v>
      </c>
      <c r="B9" s="92">
        <f>SUM(B2:B8)</f>
        <v>1190194000</v>
      </c>
      <c r="C9" s="92">
        <f>SUM(C2:C8)</f>
        <v>1202085070</v>
      </c>
      <c r="D9" s="92">
        <f>SUM(D2:D8)</f>
        <v>1174663043.05</v>
      </c>
      <c r="E9" s="93">
        <f t="shared" si="0"/>
        <v>97.71879481457997</v>
      </c>
    </row>
    <row r="10" spans="1:5" ht="24.75" customHeight="1">
      <c r="A10" s="13" t="s">
        <v>1180</v>
      </c>
      <c r="B10" s="89">
        <v>80000</v>
      </c>
      <c r="C10" s="89">
        <v>80000</v>
      </c>
      <c r="D10" s="89">
        <v>0</v>
      </c>
      <c r="E10" s="90">
        <f t="shared" si="0"/>
        <v>0</v>
      </c>
    </row>
    <row r="11" spans="1:5" ht="24.75" customHeight="1">
      <c r="A11" s="13" t="s">
        <v>1181</v>
      </c>
      <c r="B11" s="89">
        <v>500000</v>
      </c>
      <c r="C11" s="89">
        <v>1308072</v>
      </c>
      <c r="D11" s="89">
        <v>1518319</v>
      </c>
      <c r="E11" s="90">
        <f t="shared" si="0"/>
        <v>116.07304490884293</v>
      </c>
    </row>
    <row r="12" spans="1:5" ht="24.75" customHeight="1">
      <c r="A12" s="13" t="s">
        <v>1182</v>
      </c>
      <c r="B12" s="89">
        <v>0</v>
      </c>
      <c r="C12" s="89">
        <v>0</v>
      </c>
      <c r="D12" s="89">
        <v>81767</v>
      </c>
      <c r="E12" s="90">
        <v>0</v>
      </c>
    </row>
    <row r="13" spans="1:5" ht="24.75" customHeight="1">
      <c r="A13" s="13" t="s">
        <v>1183</v>
      </c>
      <c r="B13" s="89">
        <v>62000000</v>
      </c>
      <c r="C13" s="89">
        <v>62000000</v>
      </c>
      <c r="D13" s="89">
        <v>55660809.78</v>
      </c>
      <c r="E13" s="90">
        <f aca="true" t="shared" si="1" ref="E13:E18">D13/C13*100</f>
        <v>89.77549964516129</v>
      </c>
    </row>
    <row r="14" spans="1:5" ht="24.75" customHeight="1">
      <c r="A14" s="13" t="s">
        <v>1184</v>
      </c>
      <c r="B14" s="89">
        <v>2650000</v>
      </c>
      <c r="C14" s="89">
        <v>2650000</v>
      </c>
      <c r="D14" s="89">
        <v>2434647.66</v>
      </c>
      <c r="E14" s="90">
        <f t="shared" si="1"/>
        <v>91.87349660377359</v>
      </c>
    </row>
    <row r="15" spans="1:5" ht="24.75" customHeight="1">
      <c r="A15" s="13" t="s">
        <v>1185</v>
      </c>
      <c r="B15" s="89">
        <v>700000</v>
      </c>
      <c r="C15" s="89">
        <v>700000</v>
      </c>
      <c r="D15" s="89">
        <v>763665</v>
      </c>
      <c r="E15" s="90">
        <f t="shared" si="1"/>
        <v>109.09500000000001</v>
      </c>
    </row>
    <row r="16" spans="1:5" ht="24.75" customHeight="1">
      <c r="A16" s="13" t="s">
        <v>1186</v>
      </c>
      <c r="B16" s="89">
        <v>5300000</v>
      </c>
      <c r="C16" s="89">
        <v>5300000</v>
      </c>
      <c r="D16" s="89">
        <v>5724085.01</v>
      </c>
      <c r="E16" s="90">
        <f t="shared" si="1"/>
        <v>108.00160396226414</v>
      </c>
    </row>
    <row r="17" spans="1:5" ht="24.75" customHeight="1">
      <c r="A17" s="13" t="s">
        <v>1187</v>
      </c>
      <c r="B17" s="89">
        <v>10000</v>
      </c>
      <c r="C17" s="89">
        <v>10000</v>
      </c>
      <c r="D17" s="89">
        <v>13324</v>
      </c>
      <c r="E17" s="90">
        <f t="shared" si="1"/>
        <v>133.24</v>
      </c>
    </row>
    <row r="18" spans="1:5" ht="24.75" customHeight="1">
      <c r="A18" s="13" t="s">
        <v>1188</v>
      </c>
      <c r="B18" s="89">
        <v>1400000</v>
      </c>
      <c r="C18" s="89">
        <v>1400000</v>
      </c>
      <c r="D18" s="89">
        <v>1399444</v>
      </c>
      <c r="E18" s="90">
        <f t="shared" si="1"/>
        <v>99.96028571428572</v>
      </c>
    </row>
    <row r="19" spans="1:5" ht="24.75" customHeight="1">
      <c r="A19" s="13" t="s">
        <v>1189</v>
      </c>
      <c r="B19" s="89">
        <v>0</v>
      </c>
      <c r="C19" s="89">
        <v>0</v>
      </c>
      <c r="D19" s="89">
        <v>26055</v>
      </c>
      <c r="E19" s="90">
        <v>0</v>
      </c>
    </row>
    <row r="20" spans="1:5" ht="24.75" customHeight="1">
      <c r="A20" s="13" t="s">
        <v>1190</v>
      </c>
      <c r="B20" s="89">
        <v>4000000</v>
      </c>
      <c r="C20" s="89">
        <v>4000000</v>
      </c>
      <c r="D20" s="89">
        <v>4712081.68</v>
      </c>
      <c r="E20" s="90">
        <f>D20/C20*100</f>
        <v>117.802042</v>
      </c>
    </row>
    <row r="21" spans="1:5" ht="24.75" customHeight="1">
      <c r="A21" s="13" t="s">
        <v>1191</v>
      </c>
      <c r="B21" s="89">
        <v>2300000</v>
      </c>
      <c r="C21" s="89">
        <v>2300000</v>
      </c>
      <c r="D21" s="89">
        <v>2537250</v>
      </c>
      <c r="E21" s="90">
        <f>D21/C21*100</f>
        <v>110.31521739130434</v>
      </c>
    </row>
    <row r="22" spans="1:5" ht="24.75" customHeight="1">
      <c r="A22" s="13" t="s">
        <v>1192</v>
      </c>
      <c r="B22" s="89">
        <v>80000000</v>
      </c>
      <c r="C22" s="89">
        <v>80000000</v>
      </c>
      <c r="D22" s="89">
        <v>105965575.55</v>
      </c>
      <c r="E22" s="90">
        <f>D22/C22*100</f>
        <v>132.4569694375</v>
      </c>
    </row>
    <row r="23" spans="1:5" ht="24.75" customHeight="1">
      <c r="A23" s="13" t="s">
        <v>1193</v>
      </c>
      <c r="B23" s="89">
        <v>0</v>
      </c>
      <c r="C23" s="89">
        <v>0</v>
      </c>
      <c r="D23" s="89">
        <v>303000</v>
      </c>
      <c r="E23" s="90">
        <v>0</v>
      </c>
    </row>
    <row r="24" spans="1:5" ht="24.75" customHeight="1">
      <c r="A24" s="13" t="s">
        <v>1194</v>
      </c>
      <c r="B24" s="89">
        <v>150000</v>
      </c>
      <c r="C24" s="89">
        <v>150000</v>
      </c>
      <c r="D24" s="89">
        <v>159300</v>
      </c>
      <c r="E24" s="90">
        <f aca="true" t="shared" si="2" ref="E24:E33">D24/C24*100</f>
        <v>106.2</v>
      </c>
    </row>
    <row r="25" spans="1:5" ht="24.75" customHeight="1">
      <c r="A25" s="13" t="s">
        <v>393</v>
      </c>
      <c r="B25" s="89">
        <v>25412000</v>
      </c>
      <c r="C25" s="89">
        <v>25412000</v>
      </c>
      <c r="D25" s="89">
        <v>29534066</v>
      </c>
      <c r="E25" s="90">
        <f t="shared" si="2"/>
        <v>116.22094286164017</v>
      </c>
    </row>
    <row r="26" spans="1:5" ht="24.75" customHeight="1">
      <c r="A26" s="91" t="s">
        <v>1195</v>
      </c>
      <c r="B26" s="92">
        <f>SUM(B10:B25)</f>
        <v>184502000</v>
      </c>
      <c r="C26" s="92">
        <f>SUM(C10:C25)</f>
        <v>185310072</v>
      </c>
      <c r="D26" s="92">
        <f>SUM(D10:D25)</f>
        <v>210833389.68</v>
      </c>
      <c r="E26" s="93">
        <f t="shared" si="2"/>
        <v>113.77330298592729</v>
      </c>
    </row>
    <row r="27" spans="1:5" ht="24.75" customHeight="1">
      <c r="A27" s="94" t="s">
        <v>1196</v>
      </c>
      <c r="B27" s="95">
        <f>B9+B26</f>
        <v>1374696000</v>
      </c>
      <c r="C27" s="95">
        <f>C9+C26</f>
        <v>1387395142</v>
      </c>
      <c r="D27" s="95">
        <f>D9+D26</f>
        <v>1385496432.73</v>
      </c>
      <c r="E27" s="96">
        <f t="shared" si="2"/>
        <v>99.8631457461165</v>
      </c>
    </row>
    <row r="28" spans="1:5" ht="24.75" customHeight="1">
      <c r="A28" s="13" t="s">
        <v>1197</v>
      </c>
      <c r="B28" s="89">
        <v>1500000</v>
      </c>
      <c r="C28" s="89">
        <v>1500000</v>
      </c>
      <c r="D28" s="97">
        <v>1511891</v>
      </c>
      <c r="E28" s="90">
        <f t="shared" si="2"/>
        <v>100.79273333333335</v>
      </c>
    </row>
    <row r="29" spans="1:5" ht="24.75" customHeight="1">
      <c r="A29" s="13" t="s">
        <v>1198</v>
      </c>
      <c r="B29" s="89">
        <v>700000</v>
      </c>
      <c r="C29" s="89">
        <v>700000</v>
      </c>
      <c r="D29" s="97">
        <v>842695</v>
      </c>
      <c r="E29" s="90">
        <f t="shared" si="2"/>
        <v>120.385</v>
      </c>
    </row>
    <row r="30" spans="1:5" ht="24.75" customHeight="1">
      <c r="A30" s="13" t="s">
        <v>1199</v>
      </c>
      <c r="B30" s="89">
        <v>50000</v>
      </c>
      <c r="C30" s="89">
        <v>50000</v>
      </c>
      <c r="D30" s="97">
        <v>34400</v>
      </c>
      <c r="E30" s="90">
        <f t="shared" si="2"/>
        <v>68.8</v>
      </c>
    </row>
    <row r="31" spans="1:5" ht="24.75" customHeight="1">
      <c r="A31" s="13" t="s">
        <v>1200</v>
      </c>
      <c r="B31" s="89">
        <v>300000</v>
      </c>
      <c r="C31" s="89">
        <v>300000</v>
      </c>
      <c r="D31" s="97">
        <v>352638</v>
      </c>
      <c r="E31" s="90">
        <f t="shared" si="2"/>
        <v>117.54599999999999</v>
      </c>
    </row>
    <row r="32" spans="1:5" ht="24.75" customHeight="1">
      <c r="A32" s="13" t="s">
        <v>1201</v>
      </c>
      <c r="B32" s="89">
        <v>5000</v>
      </c>
      <c r="C32" s="89">
        <v>5000</v>
      </c>
      <c r="D32" s="97">
        <v>3661</v>
      </c>
      <c r="E32" s="90">
        <f t="shared" si="2"/>
        <v>73.22</v>
      </c>
    </row>
    <row r="33" spans="1:5" ht="24.75" customHeight="1">
      <c r="A33" s="13" t="s">
        <v>1202</v>
      </c>
      <c r="B33" s="89">
        <v>2000</v>
      </c>
      <c r="C33" s="89">
        <v>2000</v>
      </c>
      <c r="D33" s="97">
        <v>1707</v>
      </c>
      <c r="E33" s="90">
        <f t="shared" si="2"/>
        <v>85.35000000000001</v>
      </c>
    </row>
    <row r="34" spans="1:5" ht="24.75" customHeight="1">
      <c r="A34" s="13" t="s">
        <v>1203</v>
      </c>
      <c r="B34" s="89">
        <v>0</v>
      </c>
      <c r="C34" s="89">
        <v>0</v>
      </c>
      <c r="D34" s="97">
        <v>3436</v>
      </c>
      <c r="E34" s="90">
        <v>0</v>
      </c>
    </row>
    <row r="35" spans="1:5" ht="24.75" customHeight="1">
      <c r="A35" s="13" t="s">
        <v>1204</v>
      </c>
      <c r="B35" s="89">
        <v>3349000</v>
      </c>
      <c r="C35" s="89">
        <v>3349000</v>
      </c>
      <c r="D35" s="97">
        <v>3098057</v>
      </c>
      <c r="E35" s="90">
        <f aca="true" t="shared" si="3" ref="E35:E41">D35/C35*100</f>
        <v>92.50692744102717</v>
      </c>
    </row>
    <row r="36" spans="1:5" ht="24.75" customHeight="1">
      <c r="A36" s="13" t="s">
        <v>1205</v>
      </c>
      <c r="B36" s="89">
        <v>2050000</v>
      </c>
      <c r="C36" s="89">
        <v>2050000</v>
      </c>
      <c r="D36" s="97">
        <v>1896353</v>
      </c>
      <c r="E36" s="90">
        <f t="shared" si="3"/>
        <v>92.5050243902439</v>
      </c>
    </row>
    <row r="37" spans="1:5" ht="24.75" customHeight="1">
      <c r="A37" s="13" t="s">
        <v>1206</v>
      </c>
      <c r="B37" s="89">
        <v>500000</v>
      </c>
      <c r="C37" s="89">
        <v>500000</v>
      </c>
      <c r="D37" s="97">
        <v>490000</v>
      </c>
      <c r="E37" s="90">
        <f t="shared" si="3"/>
        <v>98</v>
      </c>
    </row>
    <row r="38" spans="1:5" ht="24.75" customHeight="1">
      <c r="A38" s="13" t="s">
        <v>1207</v>
      </c>
      <c r="B38" s="89">
        <v>0</v>
      </c>
      <c r="C38" s="89">
        <v>84000</v>
      </c>
      <c r="D38" s="97">
        <v>84000</v>
      </c>
      <c r="E38" s="90">
        <f t="shared" si="3"/>
        <v>100</v>
      </c>
    </row>
    <row r="39" spans="1:5" ht="24.75" customHeight="1">
      <c r="A39" s="13" t="s">
        <v>1208</v>
      </c>
      <c r="B39" s="89">
        <v>0</v>
      </c>
      <c r="C39" s="89">
        <v>139500</v>
      </c>
      <c r="D39" s="97">
        <v>139500</v>
      </c>
      <c r="E39" s="90">
        <f t="shared" si="3"/>
        <v>100</v>
      </c>
    </row>
    <row r="40" spans="1:5" ht="24.75" customHeight="1">
      <c r="A40" s="13" t="s">
        <v>1209</v>
      </c>
      <c r="B40" s="89">
        <v>0</v>
      </c>
      <c r="C40" s="89">
        <v>50000</v>
      </c>
      <c r="D40" s="97">
        <v>50000</v>
      </c>
      <c r="E40" s="90">
        <f t="shared" si="3"/>
        <v>100</v>
      </c>
    </row>
    <row r="41" spans="1:5" ht="24.75" customHeight="1">
      <c r="A41" s="13" t="s">
        <v>1210</v>
      </c>
      <c r="B41" s="89">
        <v>0</v>
      </c>
      <c r="C41" s="89">
        <v>36300</v>
      </c>
      <c r="D41" s="97">
        <v>36300</v>
      </c>
      <c r="E41" s="90">
        <f t="shared" si="3"/>
        <v>100</v>
      </c>
    </row>
    <row r="42" spans="1:5" ht="24.75" customHeight="1">
      <c r="A42" s="13" t="s">
        <v>1211</v>
      </c>
      <c r="B42" s="89">
        <v>0</v>
      </c>
      <c r="C42" s="89">
        <v>0</v>
      </c>
      <c r="D42" s="97">
        <v>142.5</v>
      </c>
      <c r="E42" s="90">
        <v>0</v>
      </c>
    </row>
    <row r="43" spans="1:5" ht="24.75" customHeight="1">
      <c r="A43" s="13" t="s">
        <v>1212</v>
      </c>
      <c r="B43" s="89">
        <v>10000</v>
      </c>
      <c r="C43" s="89">
        <v>10000</v>
      </c>
      <c r="D43" s="97">
        <v>10553.6</v>
      </c>
      <c r="E43" s="90">
        <f>D43/C43*100</f>
        <v>105.536</v>
      </c>
    </row>
    <row r="44" spans="1:5" ht="33" customHeight="1">
      <c r="A44" s="13" t="s">
        <v>1213</v>
      </c>
      <c r="B44" s="89">
        <v>11879000</v>
      </c>
      <c r="C44" s="89">
        <v>10280750</v>
      </c>
      <c r="D44" s="97">
        <v>10280750</v>
      </c>
      <c r="E44" s="90">
        <f>D44/C44*100</f>
        <v>100</v>
      </c>
    </row>
    <row r="45" spans="1:5" ht="24.75" customHeight="1">
      <c r="A45" s="13" t="s">
        <v>1214</v>
      </c>
      <c r="B45" s="89">
        <v>0</v>
      </c>
      <c r="C45" s="89">
        <v>4400000</v>
      </c>
      <c r="D45" s="97">
        <v>4400000</v>
      </c>
      <c r="E45" s="90">
        <f>D45/C45*100</f>
        <v>100</v>
      </c>
    </row>
    <row r="46" spans="1:5" ht="24.75" customHeight="1">
      <c r="A46" s="13" t="s">
        <v>1215</v>
      </c>
      <c r="B46" s="89">
        <v>0</v>
      </c>
      <c r="C46" s="89">
        <v>3200000</v>
      </c>
      <c r="D46" s="97">
        <v>3200000</v>
      </c>
      <c r="E46" s="90">
        <f>D46/C46*100</f>
        <v>100</v>
      </c>
    </row>
    <row r="47" spans="1:5" ht="24.75" customHeight="1">
      <c r="A47" s="13" t="s">
        <v>1216</v>
      </c>
      <c r="B47" s="89">
        <v>0</v>
      </c>
      <c r="C47" s="89">
        <v>0</v>
      </c>
      <c r="D47" s="97">
        <v>198240.09</v>
      </c>
      <c r="E47" s="90">
        <v>0</v>
      </c>
    </row>
    <row r="48" spans="1:5" ht="24.75" customHeight="1">
      <c r="A48" s="13" t="s">
        <v>1217</v>
      </c>
      <c r="B48" s="89">
        <v>1300000</v>
      </c>
      <c r="C48" s="89">
        <v>1300000</v>
      </c>
      <c r="D48" s="97">
        <v>236385.73</v>
      </c>
      <c r="E48" s="90">
        <f>D48/C48*100</f>
        <v>18.183517692307692</v>
      </c>
    </row>
    <row r="49" spans="1:5" ht="24.75" customHeight="1">
      <c r="A49" s="13" t="s">
        <v>394</v>
      </c>
      <c r="B49" s="89">
        <v>0</v>
      </c>
      <c r="C49" s="98">
        <v>5753414.5</v>
      </c>
      <c r="D49" s="97">
        <v>5754377.5</v>
      </c>
      <c r="E49" s="90">
        <f>D49/C49*100</f>
        <v>100.0167378866932</v>
      </c>
    </row>
    <row r="50" spans="1:5" ht="24.75" customHeight="1">
      <c r="A50" s="13" t="s">
        <v>305</v>
      </c>
      <c r="B50" s="89">
        <v>0</v>
      </c>
      <c r="C50" s="89">
        <v>0</v>
      </c>
      <c r="D50" s="97">
        <v>851.59</v>
      </c>
      <c r="E50" s="90">
        <v>0</v>
      </c>
    </row>
    <row r="51" spans="1:5" ht="24.75" customHeight="1">
      <c r="A51" s="13" t="s">
        <v>306</v>
      </c>
      <c r="B51" s="89">
        <v>800000</v>
      </c>
      <c r="C51" s="89">
        <v>970000</v>
      </c>
      <c r="D51" s="97">
        <v>1088696.95</v>
      </c>
      <c r="E51" s="90">
        <f aca="true" t="shared" si="4" ref="E51:E56">D51/C51*100</f>
        <v>112.23679896907217</v>
      </c>
    </row>
    <row r="52" spans="1:5" ht="24.75" customHeight="1">
      <c r="A52" s="13" t="s">
        <v>307</v>
      </c>
      <c r="B52" s="89">
        <v>500000</v>
      </c>
      <c r="C52" s="89">
        <v>500000</v>
      </c>
      <c r="D52" s="97">
        <v>673080</v>
      </c>
      <c r="E52" s="90">
        <f t="shared" si="4"/>
        <v>134.616</v>
      </c>
    </row>
    <row r="53" spans="1:5" ht="24.75" customHeight="1">
      <c r="A53" s="13" t="s">
        <v>308</v>
      </c>
      <c r="B53" s="89">
        <v>6000000</v>
      </c>
      <c r="C53" s="89">
        <v>6000000</v>
      </c>
      <c r="D53" s="97">
        <v>5728003.63</v>
      </c>
      <c r="E53" s="90">
        <f t="shared" si="4"/>
        <v>95.46672716666666</v>
      </c>
    </row>
    <row r="54" spans="1:5" ht="24.75" customHeight="1">
      <c r="A54" s="13" t="s">
        <v>309</v>
      </c>
      <c r="B54" s="89">
        <v>4500000</v>
      </c>
      <c r="C54" s="89">
        <v>4500000</v>
      </c>
      <c r="D54" s="97">
        <v>5248589.12</v>
      </c>
      <c r="E54" s="90">
        <f t="shared" si="4"/>
        <v>116.63531377777778</v>
      </c>
    </row>
    <row r="55" spans="1:5" ht="24.75" customHeight="1">
      <c r="A55" s="13" t="s">
        <v>310</v>
      </c>
      <c r="B55" s="89">
        <v>190000</v>
      </c>
      <c r="C55" s="89">
        <v>190000</v>
      </c>
      <c r="D55" s="97">
        <v>237362.73</v>
      </c>
      <c r="E55" s="90">
        <f t="shared" si="4"/>
        <v>124.92775263157895</v>
      </c>
    </row>
    <row r="56" spans="1:5" ht="24.75" customHeight="1">
      <c r="A56" s="13" t="s">
        <v>311</v>
      </c>
      <c r="B56" s="89">
        <v>0</v>
      </c>
      <c r="C56" s="89">
        <v>2625598.66</v>
      </c>
      <c r="D56" s="97">
        <v>2625598.66</v>
      </c>
      <c r="E56" s="90">
        <f t="shared" si="4"/>
        <v>100</v>
      </c>
    </row>
    <row r="57" spans="1:5" ht="24.75" customHeight="1">
      <c r="A57" s="13" t="s">
        <v>312</v>
      </c>
      <c r="B57" s="89">
        <v>0</v>
      </c>
      <c r="C57" s="89">
        <v>0</v>
      </c>
      <c r="D57" s="97">
        <v>130442.44</v>
      </c>
      <c r="E57" s="90">
        <v>0</v>
      </c>
    </row>
    <row r="58" spans="1:5" ht="33" customHeight="1">
      <c r="A58" s="13" t="s">
        <v>1240</v>
      </c>
      <c r="B58" s="89">
        <v>0</v>
      </c>
      <c r="C58" s="89">
        <v>190639</v>
      </c>
      <c r="D58" s="97">
        <v>190639</v>
      </c>
      <c r="E58" s="90">
        <f>D58/C58*100</f>
        <v>100</v>
      </c>
    </row>
    <row r="59" spans="1:5" ht="33" customHeight="1">
      <c r="A59" s="13" t="s">
        <v>313</v>
      </c>
      <c r="B59" s="89">
        <v>0</v>
      </c>
      <c r="C59" s="89">
        <v>0</v>
      </c>
      <c r="D59" s="97">
        <v>1000000</v>
      </c>
      <c r="E59" s="90">
        <v>0</v>
      </c>
    </row>
    <row r="60" spans="1:5" ht="24.75" customHeight="1">
      <c r="A60" s="13" t="s">
        <v>314</v>
      </c>
      <c r="B60" s="89">
        <v>0</v>
      </c>
      <c r="C60" s="89">
        <v>0</v>
      </c>
      <c r="D60" s="97">
        <v>73336.02</v>
      </c>
      <c r="E60" s="90">
        <v>0</v>
      </c>
    </row>
    <row r="61" spans="1:5" ht="24.75" customHeight="1">
      <c r="A61" s="13" t="s">
        <v>315</v>
      </c>
      <c r="B61" s="89">
        <v>0</v>
      </c>
      <c r="C61" s="89">
        <v>0</v>
      </c>
      <c r="D61" s="97">
        <v>280</v>
      </c>
      <c r="E61" s="90">
        <v>0</v>
      </c>
    </row>
    <row r="62" spans="1:5" ht="24.75" customHeight="1">
      <c r="A62" s="13" t="s">
        <v>1241</v>
      </c>
      <c r="B62" s="89">
        <v>0</v>
      </c>
      <c r="C62" s="89">
        <v>43000</v>
      </c>
      <c r="D62" s="97">
        <v>43000</v>
      </c>
      <c r="E62" s="90">
        <f aca="true" t="shared" si="5" ref="E62:E69">D62/C62*100</f>
        <v>100</v>
      </c>
    </row>
    <row r="63" spans="1:5" ht="24.75" customHeight="1">
      <c r="A63" s="13" t="s">
        <v>316</v>
      </c>
      <c r="B63" s="89">
        <v>0</v>
      </c>
      <c r="C63" s="89">
        <v>386827</v>
      </c>
      <c r="D63" s="97">
        <v>513340</v>
      </c>
      <c r="E63" s="90">
        <f t="shared" si="5"/>
        <v>132.70531788111998</v>
      </c>
    </row>
    <row r="64" spans="1:5" ht="24.75" customHeight="1">
      <c r="A64" s="13" t="s">
        <v>317</v>
      </c>
      <c r="B64" s="89">
        <v>5219000</v>
      </c>
      <c r="C64" s="89">
        <v>5876754</v>
      </c>
      <c r="D64" s="97">
        <v>5876566.57</v>
      </c>
      <c r="E64" s="90">
        <f t="shared" si="5"/>
        <v>99.99681065431699</v>
      </c>
    </row>
    <row r="65" spans="1:5" ht="24.75" customHeight="1">
      <c r="A65" s="13" t="s">
        <v>732</v>
      </c>
      <c r="B65" s="89">
        <v>800000</v>
      </c>
      <c r="C65" s="89">
        <v>940000</v>
      </c>
      <c r="D65" s="97">
        <v>1201812.65</v>
      </c>
      <c r="E65" s="90">
        <f t="shared" si="5"/>
        <v>127.85240957446808</v>
      </c>
    </row>
    <row r="66" spans="1:5" ht="24.75" customHeight="1">
      <c r="A66" s="21" t="s">
        <v>733</v>
      </c>
      <c r="B66" s="98">
        <v>600000</v>
      </c>
      <c r="C66" s="97">
        <v>600000</v>
      </c>
      <c r="D66" s="97">
        <v>748550.89</v>
      </c>
      <c r="E66" s="99">
        <f t="shared" si="5"/>
        <v>124.75848166666668</v>
      </c>
    </row>
    <row r="67" spans="1:5" ht="24.75" customHeight="1">
      <c r="A67" s="21" t="s">
        <v>734</v>
      </c>
      <c r="B67" s="98">
        <v>0</v>
      </c>
      <c r="C67" s="98">
        <v>514182.96</v>
      </c>
      <c r="D67" s="97">
        <v>514182.96</v>
      </c>
      <c r="E67" s="99">
        <f t="shared" si="5"/>
        <v>100</v>
      </c>
    </row>
    <row r="68" spans="1:5" ht="24.75" customHeight="1">
      <c r="A68" s="100" t="s">
        <v>735</v>
      </c>
      <c r="B68" s="101">
        <v>0</v>
      </c>
      <c r="C68" s="98">
        <v>372723.3</v>
      </c>
      <c r="D68" s="97">
        <v>372723.3</v>
      </c>
      <c r="E68" s="99">
        <f t="shared" si="5"/>
        <v>100</v>
      </c>
    </row>
    <row r="69" spans="1:5" ht="24.75" customHeight="1">
      <c r="A69" s="100" t="s">
        <v>736</v>
      </c>
      <c r="B69" s="101">
        <v>0</v>
      </c>
      <c r="C69" s="98">
        <v>65774.7</v>
      </c>
      <c r="D69" s="97">
        <v>65774.7</v>
      </c>
      <c r="E69" s="99">
        <f t="shared" si="5"/>
        <v>100</v>
      </c>
    </row>
    <row r="70" spans="1:5" ht="24.75" customHeight="1">
      <c r="A70" s="13" t="s">
        <v>737</v>
      </c>
      <c r="B70" s="89">
        <v>0</v>
      </c>
      <c r="C70" s="89">
        <v>0</v>
      </c>
      <c r="D70" s="97">
        <v>-59141</v>
      </c>
      <c r="E70" s="90">
        <v>0</v>
      </c>
    </row>
    <row r="71" spans="1:5" ht="24.75" customHeight="1">
      <c r="A71" s="13" t="s">
        <v>738</v>
      </c>
      <c r="B71" s="89">
        <v>10000</v>
      </c>
      <c r="C71" s="89">
        <v>10000</v>
      </c>
      <c r="D71" s="97">
        <v>3303.5</v>
      </c>
      <c r="E71" s="90">
        <f>D71/C71*100</f>
        <v>33.035</v>
      </c>
    </row>
    <row r="72" spans="1:5" ht="24.75" customHeight="1">
      <c r="A72" s="13" t="s">
        <v>739</v>
      </c>
      <c r="B72" s="89">
        <v>0</v>
      </c>
      <c r="C72" s="89">
        <v>61985.04</v>
      </c>
      <c r="D72" s="102">
        <v>61985.04</v>
      </c>
      <c r="E72" s="90">
        <f>D72/C72*100</f>
        <v>100</v>
      </c>
    </row>
    <row r="73" spans="1:5" ht="24.75" customHeight="1">
      <c r="A73" s="13" t="s">
        <v>740</v>
      </c>
      <c r="B73" s="89">
        <v>0</v>
      </c>
      <c r="C73" s="89">
        <v>0</v>
      </c>
      <c r="D73" s="102">
        <v>382.18</v>
      </c>
      <c r="E73" s="90">
        <v>0</v>
      </c>
    </row>
    <row r="74" spans="1:5" ht="24.75" customHeight="1">
      <c r="A74" s="13" t="s">
        <v>741</v>
      </c>
      <c r="B74" s="89">
        <v>0</v>
      </c>
      <c r="C74" s="98">
        <v>130000</v>
      </c>
      <c r="D74" s="102">
        <v>130000</v>
      </c>
      <c r="E74" s="90">
        <f>D74/C74*100</f>
        <v>100</v>
      </c>
    </row>
    <row r="75" spans="1:5" ht="24.75" customHeight="1">
      <c r="A75" s="13" t="s">
        <v>742</v>
      </c>
      <c r="B75" s="89">
        <v>2000</v>
      </c>
      <c r="C75" s="89">
        <v>2000</v>
      </c>
      <c r="D75" s="102">
        <v>1400</v>
      </c>
      <c r="E75" s="90">
        <f>D75/C75*100</f>
        <v>70</v>
      </c>
    </row>
    <row r="76" spans="1:5" ht="24.75" customHeight="1">
      <c r="A76" s="13" t="s">
        <v>743</v>
      </c>
      <c r="B76" s="89">
        <v>0</v>
      </c>
      <c r="C76" s="89">
        <v>346772</v>
      </c>
      <c r="D76" s="102">
        <v>346772</v>
      </c>
      <c r="E76" s="90">
        <f>D76/C76*100</f>
        <v>100</v>
      </c>
    </row>
    <row r="77" spans="1:5" ht="24.75" customHeight="1">
      <c r="A77" s="13" t="s">
        <v>744</v>
      </c>
      <c r="B77" s="89">
        <v>10328000</v>
      </c>
      <c r="C77" s="89">
        <v>10328000</v>
      </c>
      <c r="D77" s="102">
        <v>8618357.5</v>
      </c>
      <c r="E77" s="90">
        <f>D77/C77*100</f>
        <v>83.44652885360186</v>
      </c>
    </row>
    <row r="78" spans="1:5" ht="24.75" customHeight="1">
      <c r="A78" s="13" t="s">
        <v>745</v>
      </c>
      <c r="B78" s="89">
        <v>0</v>
      </c>
      <c r="C78" s="89">
        <v>0</v>
      </c>
      <c r="D78" s="102">
        <v>4610</v>
      </c>
      <c r="E78" s="90">
        <v>0</v>
      </c>
    </row>
    <row r="79" spans="1:5" ht="24.75" customHeight="1">
      <c r="A79" s="13" t="s">
        <v>746</v>
      </c>
      <c r="B79" s="89">
        <v>0</v>
      </c>
      <c r="C79" s="89">
        <v>0</v>
      </c>
      <c r="D79" s="102">
        <v>27000</v>
      </c>
      <c r="E79" s="90">
        <v>0</v>
      </c>
    </row>
    <row r="80" spans="1:5" ht="24.75" customHeight="1">
      <c r="A80" s="94" t="s">
        <v>747</v>
      </c>
      <c r="B80" s="95">
        <f>SUM(B28:B79)</f>
        <v>50594000</v>
      </c>
      <c r="C80" s="95">
        <f>SUM(C28:C79)</f>
        <v>68364221.16</v>
      </c>
      <c r="D80" s="95">
        <f>SUM(D28:D79)</f>
        <v>68092587.85</v>
      </c>
      <c r="E80" s="96">
        <f>D80/C80*100</f>
        <v>99.60266744008644</v>
      </c>
    </row>
    <row r="81" spans="1:5" ht="24.75" customHeight="1">
      <c r="A81" s="103" t="s">
        <v>748</v>
      </c>
      <c r="B81" s="104">
        <v>0</v>
      </c>
      <c r="C81" s="104">
        <v>0</v>
      </c>
      <c r="D81" s="104">
        <v>95000</v>
      </c>
      <c r="E81" s="105">
        <v>0</v>
      </c>
    </row>
    <row r="82" spans="1:5" ht="24.75" customHeight="1">
      <c r="A82" s="94" t="s">
        <v>749</v>
      </c>
      <c r="B82" s="95">
        <f>SUM(B81:B81)</f>
        <v>0</v>
      </c>
      <c r="C82" s="95">
        <f>SUM(C81:C81)</f>
        <v>0</v>
      </c>
      <c r="D82" s="95">
        <f>SUM(D81:D81)</f>
        <v>95000</v>
      </c>
      <c r="E82" s="96">
        <v>0</v>
      </c>
    </row>
    <row r="83" spans="1:5" ht="24.75" customHeight="1">
      <c r="A83" s="13" t="s">
        <v>750</v>
      </c>
      <c r="B83" s="89">
        <v>73125000</v>
      </c>
      <c r="C83" s="102">
        <v>73286400</v>
      </c>
      <c r="D83" s="102">
        <v>73286400</v>
      </c>
      <c r="E83" s="90">
        <f aca="true" t="shared" si="6" ref="E83:E104">D83/C83*100</f>
        <v>100</v>
      </c>
    </row>
    <row r="84" spans="1:5" ht="24.75" customHeight="1">
      <c r="A84" s="106" t="s">
        <v>367</v>
      </c>
      <c r="B84" s="92">
        <f>SUM(B83)</f>
        <v>73125000</v>
      </c>
      <c r="C84" s="107">
        <f>SUM(C83)</f>
        <v>73286400</v>
      </c>
      <c r="D84" s="92">
        <f>SUM(D83)</f>
        <v>73286400</v>
      </c>
      <c r="E84" s="93">
        <f t="shared" si="6"/>
        <v>100</v>
      </c>
    </row>
    <row r="85" spans="1:5" ht="24.75" customHeight="1">
      <c r="A85" s="103" t="s">
        <v>751</v>
      </c>
      <c r="B85" s="104">
        <v>0</v>
      </c>
      <c r="C85" s="108">
        <v>2372000</v>
      </c>
      <c r="D85" s="104">
        <v>2372000</v>
      </c>
      <c r="E85" s="105">
        <f t="shared" si="6"/>
        <v>100</v>
      </c>
    </row>
    <row r="86" spans="1:5" ht="24.75" customHeight="1">
      <c r="A86" s="13" t="s">
        <v>752</v>
      </c>
      <c r="B86" s="89">
        <v>0</v>
      </c>
      <c r="C86" s="109">
        <v>2355000</v>
      </c>
      <c r="D86" s="102">
        <v>2355000</v>
      </c>
      <c r="E86" s="90">
        <f t="shared" si="6"/>
        <v>100</v>
      </c>
    </row>
    <row r="87" spans="1:5" ht="24.75" customHeight="1">
      <c r="A87" s="13" t="s">
        <v>0</v>
      </c>
      <c r="B87" s="89">
        <v>0</v>
      </c>
      <c r="C87" s="109">
        <v>7693.35</v>
      </c>
      <c r="D87" s="102">
        <v>7693.35</v>
      </c>
      <c r="E87" s="90">
        <f t="shared" si="6"/>
        <v>100</v>
      </c>
    </row>
    <row r="88" spans="1:5" ht="24.75" customHeight="1">
      <c r="A88" s="13" t="s">
        <v>1</v>
      </c>
      <c r="B88" s="89">
        <v>0</v>
      </c>
      <c r="C88" s="109">
        <v>295.8</v>
      </c>
      <c r="D88" s="102">
        <v>295.8</v>
      </c>
      <c r="E88" s="90">
        <f t="shared" si="6"/>
        <v>100</v>
      </c>
    </row>
    <row r="89" spans="1:5" ht="24.75" customHeight="1">
      <c r="A89" s="13" t="s">
        <v>2</v>
      </c>
      <c r="B89" s="89">
        <v>0</v>
      </c>
      <c r="C89" s="109">
        <v>444723</v>
      </c>
      <c r="D89" s="102">
        <v>444723</v>
      </c>
      <c r="E89" s="90">
        <f t="shared" si="6"/>
        <v>100</v>
      </c>
    </row>
    <row r="90" spans="1:5" ht="24.75" customHeight="1">
      <c r="A90" s="13" t="s">
        <v>3</v>
      </c>
      <c r="B90" s="89">
        <v>0</v>
      </c>
      <c r="C90" s="109">
        <v>1029814.44</v>
      </c>
      <c r="D90" s="102">
        <v>1029814.44</v>
      </c>
      <c r="E90" s="90">
        <f t="shared" si="6"/>
        <v>100</v>
      </c>
    </row>
    <row r="91" spans="1:5" ht="24.75" customHeight="1">
      <c r="A91" s="13" t="s">
        <v>4</v>
      </c>
      <c r="B91" s="89">
        <v>0</v>
      </c>
      <c r="C91" s="109">
        <v>181731.96</v>
      </c>
      <c r="D91" s="102">
        <v>181731.96</v>
      </c>
      <c r="E91" s="90">
        <f t="shared" si="6"/>
        <v>100</v>
      </c>
    </row>
    <row r="92" spans="1:5" ht="24.75" customHeight="1">
      <c r="A92" s="13" t="s">
        <v>5</v>
      </c>
      <c r="B92" s="89">
        <v>0</v>
      </c>
      <c r="C92" s="109">
        <v>574528.6</v>
      </c>
      <c r="D92" s="102">
        <v>574528.6</v>
      </c>
      <c r="E92" s="90">
        <f t="shared" si="6"/>
        <v>100</v>
      </c>
    </row>
    <row r="93" spans="1:5" ht="24.75" customHeight="1">
      <c r="A93" s="13" t="s">
        <v>6</v>
      </c>
      <c r="B93" s="89">
        <v>0</v>
      </c>
      <c r="C93" s="109">
        <v>101387.4</v>
      </c>
      <c r="D93" s="102">
        <v>101387.4</v>
      </c>
      <c r="E93" s="90">
        <f t="shared" si="6"/>
        <v>100</v>
      </c>
    </row>
    <row r="94" spans="1:5" ht="24.75" customHeight="1">
      <c r="A94" s="13" t="s">
        <v>24</v>
      </c>
      <c r="B94" s="89">
        <v>0</v>
      </c>
      <c r="C94" s="109">
        <v>11051597</v>
      </c>
      <c r="D94" s="102">
        <v>11051597</v>
      </c>
      <c r="E94" s="90">
        <f t="shared" si="6"/>
        <v>100</v>
      </c>
    </row>
    <row r="95" spans="1:5" ht="24.75" customHeight="1">
      <c r="A95" s="13" t="s">
        <v>25</v>
      </c>
      <c r="B95" s="89">
        <v>0</v>
      </c>
      <c r="C95" s="109">
        <v>58000</v>
      </c>
      <c r="D95" s="102">
        <v>58000</v>
      </c>
      <c r="E95" s="90">
        <f t="shared" si="6"/>
        <v>100</v>
      </c>
    </row>
    <row r="96" spans="1:5" ht="24.75" customHeight="1">
      <c r="A96" s="13" t="s">
        <v>26</v>
      </c>
      <c r="B96" s="89">
        <v>0</v>
      </c>
      <c r="C96" s="109">
        <v>495569</v>
      </c>
      <c r="D96" s="102">
        <v>495569</v>
      </c>
      <c r="E96" s="90">
        <f t="shared" si="6"/>
        <v>100</v>
      </c>
    </row>
    <row r="97" spans="1:5" ht="24.75" customHeight="1">
      <c r="A97" s="13" t="s">
        <v>27</v>
      </c>
      <c r="B97" s="89">
        <v>0</v>
      </c>
      <c r="C97" s="109">
        <v>449000</v>
      </c>
      <c r="D97" s="102">
        <v>449000</v>
      </c>
      <c r="E97" s="90">
        <f t="shared" si="6"/>
        <v>100</v>
      </c>
    </row>
    <row r="98" spans="1:5" ht="24.75" customHeight="1">
      <c r="A98" s="13" t="s">
        <v>28</v>
      </c>
      <c r="B98" s="89">
        <v>0</v>
      </c>
      <c r="C98" s="109">
        <v>96000</v>
      </c>
      <c r="D98" s="102">
        <v>96000</v>
      </c>
      <c r="E98" s="90">
        <f t="shared" si="6"/>
        <v>100</v>
      </c>
    </row>
    <row r="99" spans="1:5" ht="24.75" customHeight="1">
      <c r="A99" s="13" t="s">
        <v>29</v>
      </c>
      <c r="B99" s="89">
        <v>0</v>
      </c>
      <c r="C99" s="109">
        <v>959000</v>
      </c>
      <c r="D99" s="102">
        <v>959000</v>
      </c>
      <c r="E99" s="90">
        <f t="shared" si="6"/>
        <v>100</v>
      </c>
    </row>
    <row r="100" spans="1:5" ht="24.75" customHeight="1">
      <c r="A100" s="13" t="s">
        <v>30</v>
      </c>
      <c r="B100" s="89">
        <v>0</v>
      </c>
      <c r="C100" s="108">
        <v>2888000</v>
      </c>
      <c r="D100" s="97">
        <v>2888000</v>
      </c>
      <c r="E100" s="110">
        <f t="shared" si="6"/>
        <v>100</v>
      </c>
    </row>
    <row r="101" spans="1:5" ht="24.75" customHeight="1">
      <c r="A101" s="13" t="s">
        <v>31</v>
      </c>
      <c r="B101" s="89">
        <v>0</v>
      </c>
      <c r="C101" s="109">
        <v>107706.92</v>
      </c>
      <c r="D101" s="102">
        <v>107706.92</v>
      </c>
      <c r="E101" s="90">
        <f t="shared" si="6"/>
        <v>100</v>
      </c>
    </row>
    <row r="102" spans="1:5" ht="24.75" customHeight="1">
      <c r="A102" s="13" t="s">
        <v>32</v>
      </c>
      <c r="B102" s="89">
        <v>0</v>
      </c>
      <c r="C102" s="109">
        <v>1085000</v>
      </c>
      <c r="D102" s="102">
        <v>1085000</v>
      </c>
      <c r="E102" s="90">
        <f t="shared" si="6"/>
        <v>100</v>
      </c>
    </row>
    <row r="103" spans="1:5" ht="24.75" customHeight="1">
      <c r="A103" s="13" t="s">
        <v>33</v>
      </c>
      <c r="B103" s="89">
        <v>0</v>
      </c>
      <c r="C103" s="109">
        <v>5028.6</v>
      </c>
      <c r="D103" s="102">
        <v>5028.6</v>
      </c>
      <c r="E103" s="90">
        <f t="shared" si="6"/>
        <v>100</v>
      </c>
    </row>
    <row r="104" spans="1:5" ht="24.75" customHeight="1">
      <c r="A104" s="13" t="s">
        <v>34</v>
      </c>
      <c r="B104" s="89">
        <v>0</v>
      </c>
      <c r="C104" s="109">
        <v>1712.16</v>
      </c>
      <c r="D104" s="102">
        <v>1712.16</v>
      </c>
      <c r="E104" s="90">
        <f t="shared" si="6"/>
        <v>100</v>
      </c>
    </row>
    <row r="105" spans="1:5" ht="24.75" customHeight="1">
      <c r="A105" s="13" t="s">
        <v>35</v>
      </c>
      <c r="B105" s="89">
        <v>0</v>
      </c>
      <c r="C105" s="109">
        <v>4660000</v>
      </c>
      <c r="D105" s="102">
        <v>4660000</v>
      </c>
      <c r="E105" s="90">
        <v>100</v>
      </c>
    </row>
    <row r="106" spans="1:5" ht="24.75" customHeight="1">
      <c r="A106" s="13" t="s">
        <v>36</v>
      </c>
      <c r="B106" s="89">
        <v>0</v>
      </c>
      <c r="C106" s="109">
        <v>1356117</v>
      </c>
      <c r="D106" s="102">
        <v>1356117</v>
      </c>
      <c r="E106" s="90">
        <v>100</v>
      </c>
    </row>
    <row r="107" spans="1:5" ht="24.75" customHeight="1">
      <c r="A107" s="13" t="s">
        <v>37</v>
      </c>
      <c r="B107" s="89">
        <v>0</v>
      </c>
      <c r="C107" s="109">
        <v>2940984</v>
      </c>
      <c r="D107" s="102">
        <v>2940984</v>
      </c>
      <c r="E107" s="90">
        <f>D107/C107*100</f>
        <v>100</v>
      </c>
    </row>
    <row r="108" spans="1:5" ht="24.75" customHeight="1">
      <c r="A108" s="13" t="s">
        <v>38</v>
      </c>
      <c r="B108" s="89">
        <v>0</v>
      </c>
      <c r="C108" s="109">
        <v>1388046</v>
      </c>
      <c r="D108" s="102">
        <v>1388046</v>
      </c>
      <c r="E108" s="90">
        <v>100</v>
      </c>
    </row>
    <row r="109" spans="1:5" ht="24.75" customHeight="1">
      <c r="A109" s="21" t="s">
        <v>39</v>
      </c>
      <c r="B109" s="98">
        <v>0</v>
      </c>
      <c r="C109" s="108">
        <v>2539807</v>
      </c>
      <c r="D109" s="97">
        <v>2539807</v>
      </c>
      <c r="E109" s="90">
        <v>100</v>
      </c>
    </row>
    <row r="110" spans="1:5" ht="24.75" customHeight="1">
      <c r="A110" s="21" t="s">
        <v>40</v>
      </c>
      <c r="B110" s="98">
        <v>0</v>
      </c>
      <c r="C110" s="108">
        <v>617.95</v>
      </c>
      <c r="D110" s="97">
        <v>617.95</v>
      </c>
      <c r="E110" s="90">
        <v>100</v>
      </c>
    </row>
    <row r="111" spans="1:5" ht="24.75" customHeight="1">
      <c r="A111" s="13" t="s">
        <v>902</v>
      </c>
      <c r="B111" s="98">
        <v>0</v>
      </c>
      <c r="C111" s="108">
        <v>9144.57</v>
      </c>
      <c r="D111" s="97">
        <v>9144.57</v>
      </c>
      <c r="E111" s="90">
        <v>100</v>
      </c>
    </row>
    <row r="112" spans="1:5" ht="24.75" customHeight="1">
      <c r="A112" s="13" t="s">
        <v>903</v>
      </c>
      <c r="B112" s="89">
        <v>0</v>
      </c>
      <c r="C112" s="109">
        <v>2204761.87</v>
      </c>
      <c r="D112" s="102">
        <v>2204761.87</v>
      </c>
      <c r="E112" s="90">
        <f aca="true" t="shared" si="7" ref="E112:E143">D112/C112*100</f>
        <v>100</v>
      </c>
    </row>
    <row r="113" spans="1:5" ht="24.75" customHeight="1">
      <c r="A113" s="13" t="s">
        <v>904</v>
      </c>
      <c r="B113" s="89">
        <v>0</v>
      </c>
      <c r="C113" s="109">
        <v>314617.3</v>
      </c>
      <c r="D113" s="102">
        <v>314617.3</v>
      </c>
      <c r="E113" s="90">
        <f t="shared" si="7"/>
        <v>100</v>
      </c>
    </row>
    <row r="114" spans="1:5" ht="24.75" customHeight="1">
      <c r="A114" s="13" t="s">
        <v>905</v>
      </c>
      <c r="B114" s="89">
        <v>0</v>
      </c>
      <c r="C114" s="109">
        <v>350000</v>
      </c>
      <c r="D114" s="102">
        <v>350000</v>
      </c>
      <c r="E114" s="90">
        <f t="shared" si="7"/>
        <v>100</v>
      </c>
    </row>
    <row r="115" spans="1:5" ht="24.75" customHeight="1">
      <c r="A115" s="13" t="s">
        <v>906</v>
      </c>
      <c r="B115" s="89">
        <v>0</v>
      </c>
      <c r="C115" s="109">
        <v>690000</v>
      </c>
      <c r="D115" s="102">
        <v>690000</v>
      </c>
      <c r="E115" s="90">
        <f t="shared" si="7"/>
        <v>100</v>
      </c>
    </row>
    <row r="116" spans="1:5" ht="24.75" customHeight="1">
      <c r="A116" s="13" t="s">
        <v>1289</v>
      </c>
      <c r="B116" s="89">
        <v>0</v>
      </c>
      <c r="C116" s="109">
        <v>2158935</v>
      </c>
      <c r="D116" s="102">
        <v>2158935</v>
      </c>
      <c r="E116" s="90">
        <f t="shared" si="7"/>
        <v>100</v>
      </c>
    </row>
    <row r="117" spans="1:5" ht="24.75" customHeight="1">
      <c r="A117" s="13" t="s">
        <v>1290</v>
      </c>
      <c r="B117" s="89">
        <v>0</v>
      </c>
      <c r="C117" s="108">
        <v>618483</v>
      </c>
      <c r="D117" s="102">
        <v>618483</v>
      </c>
      <c r="E117" s="90">
        <f t="shared" si="7"/>
        <v>100</v>
      </c>
    </row>
    <row r="118" spans="1:5" ht="24.75" customHeight="1">
      <c r="A118" s="13" t="s">
        <v>1291</v>
      </c>
      <c r="B118" s="89">
        <v>0</v>
      </c>
      <c r="C118" s="108">
        <v>41610</v>
      </c>
      <c r="D118" s="102">
        <v>41610</v>
      </c>
      <c r="E118" s="90">
        <f t="shared" si="7"/>
        <v>100</v>
      </c>
    </row>
    <row r="119" spans="1:5" ht="24.75" customHeight="1">
      <c r="A119" s="13" t="s">
        <v>84</v>
      </c>
      <c r="B119" s="89">
        <v>0</v>
      </c>
      <c r="C119" s="109">
        <v>30000</v>
      </c>
      <c r="D119" s="102">
        <v>30000</v>
      </c>
      <c r="E119" s="90">
        <f t="shared" si="7"/>
        <v>100</v>
      </c>
    </row>
    <row r="120" spans="1:5" ht="24.75" customHeight="1">
      <c r="A120" s="13" t="s">
        <v>85</v>
      </c>
      <c r="B120" s="89">
        <v>0</v>
      </c>
      <c r="C120" s="109">
        <v>30000</v>
      </c>
      <c r="D120" s="102">
        <v>30000</v>
      </c>
      <c r="E120" s="90">
        <f t="shared" si="7"/>
        <v>100</v>
      </c>
    </row>
    <row r="121" spans="1:5" ht="24.75" customHeight="1">
      <c r="A121" s="13" t="s">
        <v>86</v>
      </c>
      <c r="B121" s="89">
        <v>0</v>
      </c>
      <c r="C121" s="109">
        <v>325000</v>
      </c>
      <c r="D121" s="102">
        <v>325000</v>
      </c>
      <c r="E121" s="90">
        <f t="shared" si="7"/>
        <v>100</v>
      </c>
    </row>
    <row r="122" spans="1:5" ht="24.75" customHeight="1">
      <c r="A122" s="13" t="s">
        <v>87</v>
      </c>
      <c r="B122" s="89">
        <v>0</v>
      </c>
      <c r="C122" s="109">
        <v>53109.06</v>
      </c>
      <c r="D122" s="102">
        <v>53109.06</v>
      </c>
      <c r="E122" s="90">
        <f t="shared" si="7"/>
        <v>100</v>
      </c>
    </row>
    <row r="123" spans="1:5" ht="24.75" customHeight="1">
      <c r="A123" s="13" t="s">
        <v>88</v>
      </c>
      <c r="B123" s="89">
        <v>0</v>
      </c>
      <c r="C123" s="109">
        <v>300951.34</v>
      </c>
      <c r="D123" s="102">
        <v>300951.34</v>
      </c>
      <c r="E123" s="90">
        <f t="shared" si="7"/>
        <v>100</v>
      </c>
    </row>
    <row r="124" spans="1:5" ht="24.75" customHeight="1">
      <c r="A124" s="13" t="s">
        <v>89</v>
      </c>
      <c r="B124" s="89">
        <v>0</v>
      </c>
      <c r="C124" s="109">
        <v>1272000</v>
      </c>
      <c r="D124" s="102">
        <v>1272000</v>
      </c>
      <c r="E124" s="90">
        <f t="shared" si="7"/>
        <v>100</v>
      </c>
    </row>
    <row r="125" spans="1:5" ht="24.75" customHeight="1">
      <c r="A125" s="13" t="s">
        <v>90</v>
      </c>
      <c r="B125" s="89">
        <v>0</v>
      </c>
      <c r="C125" s="109">
        <v>264123.04</v>
      </c>
      <c r="D125" s="102">
        <v>264123.04</v>
      </c>
      <c r="E125" s="90">
        <f t="shared" si="7"/>
        <v>100</v>
      </c>
    </row>
    <row r="126" spans="1:5" ht="24.75" customHeight="1">
      <c r="A126" s="13" t="s">
        <v>918</v>
      </c>
      <c r="B126" s="89">
        <v>0</v>
      </c>
      <c r="C126" s="109">
        <v>274983.31</v>
      </c>
      <c r="D126" s="102">
        <v>274983.31</v>
      </c>
      <c r="E126" s="90">
        <f t="shared" si="7"/>
        <v>100</v>
      </c>
    </row>
    <row r="127" spans="1:5" ht="24.75" customHeight="1">
      <c r="A127" s="13" t="s">
        <v>919</v>
      </c>
      <c r="B127" s="89">
        <v>0</v>
      </c>
      <c r="C127" s="109">
        <v>188853</v>
      </c>
      <c r="D127" s="102">
        <v>188853</v>
      </c>
      <c r="E127" s="90">
        <f t="shared" si="7"/>
        <v>100</v>
      </c>
    </row>
    <row r="128" spans="1:5" ht="24.75" customHeight="1">
      <c r="A128" s="13" t="s">
        <v>920</v>
      </c>
      <c r="B128" s="89">
        <v>0</v>
      </c>
      <c r="C128" s="109">
        <v>7996.8</v>
      </c>
      <c r="D128" s="102">
        <v>7996.8</v>
      </c>
      <c r="E128" s="90">
        <f t="shared" si="7"/>
        <v>100</v>
      </c>
    </row>
    <row r="129" spans="1:5" ht="24.75" customHeight="1">
      <c r="A129" s="13" t="s">
        <v>368</v>
      </c>
      <c r="B129" s="89">
        <v>0</v>
      </c>
      <c r="C129" s="109">
        <v>10964.18</v>
      </c>
      <c r="D129" s="102">
        <v>10964.18</v>
      </c>
      <c r="E129" s="90">
        <f t="shared" si="7"/>
        <v>100</v>
      </c>
    </row>
    <row r="130" spans="1:5" ht="24.75" customHeight="1">
      <c r="A130" s="13" t="s">
        <v>369</v>
      </c>
      <c r="B130" s="89">
        <v>0</v>
      </c>
      <c r="C130" s="109">
        <v>5100</v>
      </c>
      <c r="D130" s="102">
        <v>5100</v>
      </c>
      <c r="E130" s="90">
        <f t="shared" si="7"/>
        <v>100</v>
      </c>
    </row>
    <row r="131" spans="1:5" ht="24.75" customHeight="1">
      <c r="A131" s="13" t="s">
        <v>370</v>
      </c>
      <c r="B131" s="89">
        <v>0</v>
      </c>
      <c r="C131" s="109">
        <v>5100</v>
      </c>
      <c r="D131" s="102">
        <v>5100</v>
      </c>
      <c r="E131" s="90">
        <f t="shared" si="7"/>
        <v>100</v>
      </c>
    </row>
    <row r="132" spans="1:5" ht="24.75" customHeight="1">
      <c r="A132" s="13" t="s">
        <v>371</v>
      </c>
      <c r="B132" s="89">
        <v>0</v>
      </c>
      <c r="C132" s="109">
        <v>219504</v>
      </c>
      <c r="D132" s="102">
        <v>219504</v>
      </c>
      <c r="E132" s="90">
        <f t="shared" si="7"/>
        <v>100</v>
      </c>
    </row>
    <row r="133" spans="1:5" ht="24.75" customHeight="1">
      <c r="A133" s="13" t="s">
        <v>372</v>
      </c>
      <c r="B133" s="89">
        <v>0</v>
      </c>
      <c r="C133" s="109">
        <v>158428.04</v>
      </c>
      <c r="D133" s="109">
        <v>158428.04</v>
      </c>
      <c r="E133" s="90">
        <f t="shared" si="7"/>
        <v>100</v>
      </c>
    </row>
    <row r="134" spans="1:5" ht="24.75" customHeight="1">
      <c r="A134" s="13" t="s">
        <v>373</v>
      </c>
      <c r="B134" s="89">
        <v>0</v>
      </c>
      <c r="C134" s="109">
        <v>149398.98</v>
      </c>
      <c r="D134" s="109">
        <v>149398.98</v>
      </c>
      <c r="E134" s="90">
        <f t="shared" si="7"/>
        <v>100</v>
      </c>
    </row>
    <row r="135" spans="1:5" ht="24.75" customHeight="1">
      <c r="A135" s="13" t="s">
        <v>374</v>
      </c>
      <c r="B135" s="89">
        <v>0</v>
      </c>
      <c r="C135" s="109">
        <v>9514.15</v>
      </c>
      <c r="D135" s="109">
        <v>9514.15</v>
      </c>
      <c r="E135" s="90">
        <f t="shared" si="7"/>
        <v>100</v>
      </c>
    </row>
    <row r="136" spans="1:5" ht="24.75" customHeight="1">
      <c r="A136" s="13" t="s">
        <v>375</v>
      </c>
      <c r="B136" s="89">
        <v>0</v>
      </c>
      <c r="C136" s="109">
        <v>127937.11</v>
      </c>
      <c r="D136" s="109">
        <v>127937.11</v>
      </c>
      <c r="E136" s="90">
        <f t="shared" si="7"/>
        <v>100</v>
      </c>
    </row>
    <row r="137" spans="1:5" ht="24.75" customHeight="1">
      <c r="A137" s="106" t="s">
        <v>376</v>
      </c>
      <c r="B137" s="92">
        <f>SUM(B85:B136)</f>
        <v>0</v>
      </c>
      <c r="C137" s="92">
        <f>SUM(C85:C136)</f>
        <v>46969874.93</v>
      </c>
      <c r="D137" s="92">
        <f>SUM(D85:D136)</f>
        <v>46969874.93</v>
      </c>
      <c r="E137" s="93">
        <f t="shared" si="7"/>
        <v>100</v>
      </c>
    </row>
    <row r="138" spans="1:5" ht="24.75" customHeight="1">
      <c r="A138" s="13" t="s">
        <v>921</v>
      </c>
      <c r="B138" s="89">
        <v>0</v>
      </c>
      <c r="C138" s="97">
        <v>36934.61</v>
      </c>
      <c r="D138" s="102">
        <v>36934.61</v>
      </c>
      <c r="E138" s="90">
        <f t="shared" si="7"/>
        <v>100</v>
      </c>
    </row>
    <row r="139" spans="1:5" ht="24.75" customHeight="1">
      <c r="A139" s="13" t="s">
        <v>922</v>
      </c>
      <c r="B139" s="89">
        <v>0</v>
      </c>
      <c r="C139" s="97">
        <v>157514.73</v>
      </c>
      <c r="D139" s="102">
        <v>157514.73</v>
      </c>
      <c r="E139" s="90">
        <f t="shared" si="7"/>
        <v>100</v>
      </c>
    </row>
    <row r="140" spans="1:5" ht="24.75" customHeight="1">
      <c r="A140" s="13" t="s">
        <v>923</v>
      </c>
      <c r="B140" s="89">
        <v>0</v>
      </c>
      <c r="C140" s="97">
        <v>162641.79</v>
      </c>
      <c r="D140" s="102">
        <v>162641.79</v>
      </c>
      <c r="E140" s="90">
        <f t="shared" si="7"/>
        <v>100</v>
      </c>
    </row>
    <row r="141" spans="1:5" ht="24.75" customHeight="1">
      <c r="A141" s="13" t="s">
        <v>924</v>
      </c>
      <c r="B141" s="89">
        <v>0</v>
      </c>
      <c r="C141" s="97">
        <v>3673346.97</v>
      </c>
      <c r="D141" s="102">
        <v>3673346.97</v>
      </c>
      <c r="E141" s="90">
        <f t="shared" si="7"/>
        <v>100</v>
      </c>
    </row>
    <row r="142" spans="1:5" ht="24.75" customHeight="1">
      <c r="A142" s="13" t="s">
        <v>925</v>
      </c>
      <c r="B142" s="89">
        <v>0</v>
      </c>
      <c r="C142" s="97">
        <v>627888.44</v>
      </c>
      <c r="D142" s="102">
        <v>627888.44</v>
      </c>
      <c r="E142" s="90">
        <f t="shared" si="7"/>
        <v>100</v>
      </c>
    </row>
    <row r="143" spans="1:5" ht="24.75" customHeight="1">
      <c r="A143" s="13" t="s">
        <v>926</v>
      </c>
      <c r="B143" s="89">
        <v>0</v>
      </c>
      <c r="C143" s="97">
        <v>8729.36</v>
      </c>
      <c r="D143" s="102">
        <v>8729.36</v>
      </c>
      <c r="E143" s="90">
        <f t="shared" si="7"/>
        <v>100</v>
      </c>
    </row>
    <row r="144" spans="1:5" ht="24.75" customHeight="1">
      <c r="A144" s="13" t="s">
        <v>927</v>
      </c>
      <c r="B144" s="89">
        <v>0</v>
      </c>
      <c r="C144" s="97">
        <v>2677750.52</v>
      </c>
      <c r="D144" s="102">
        <v>2677750.52</v>
      </c>
      <c r="E144" s="90">
        <f aca="true" t="shared" si="8" ref="E144:E167">D144/C144*100</f>
        <v>100</v>
      </c>
    </row>
    <row r="145" spans="1:5" ht="24.75" customHeight="1">
      <c r="A145" s="13" t="s">
        <v>501</v>
      </c>
      <c r="B145" s="89">
        <v>0</v>
      </c>
      <c r="C145" s="97">
        <v>2764910.61</v>
      </c>
      <c r="D145" s="102">
        <v>2764910.61</v>
      </c>
      <c r="E145" s="90">
        <f t="shared" si="8"/>
        <v>100</v>
      </c>
    </row>
    <row r="146" spans="1:5" ht="24.75" customHeight="1">
      <c r="A146" s="13" t="s">
        <v>502</v>
      </c>
      <c r="B146" s="89">
        <v>0</v>
      </c>
      <c r="C146" s="97">
        <v>770489.82</v>
      </c>
      <c r="D146" s="102">
        <v>770489.82</v>
      </c>
      <c r="E146" s="90">
        <f t="shared" si="8"/>
        <v>100</v>
      </c>
    </row>
    <row r="147" spans="1:5" ht="24.75" customHeight="1">
      <c r="A147" s="13" t="s">
        <v>336</v>
      </c>
      <c r="B147" s="89">
        <v>0</v>
      </c>
      <c r="C147" s="97">
        <v>2203874</v>
      </c>
      <c r="D147" s="102">
        <v>2203874</v>
      </c>
      <c r="E147" s="90">
        <f t="shared" si="8"/>
        <v>100</v>
      </c>
    </row>
    <row r="148" spans="1:5" ht="24.75" customHeight="1">
      <c r="A148" s="13" t="s">
        <v>337</v>
      </c>
      <c r="B148" s="89">
        <v>0</v>
      </c>
      <c r="C148" s="102">
        <v>2178725</v>
      </c>
      <c r="D148" s="102">
        <v>2178725</v>
      </c>
      <c r="E148" s="90">
        <f t="shared" si="8"/>
        <v>100</v>
      </c>
    </row>
    <row r="149" spans="1:5" ht="24.75" customHeight="1">
      <c r="A149" s="13" t="s">
        <v>338</v>
      </c>
      <c r="B149" s="89">
        <v>0</v>
      </c>
      <c r="C149" s="102">
        <v>384480</v>
      </c>
      <c r="D149" s="102">
        <v>384480</v>
      </c>
      <c r="E149" s="90">
        <f t="shared" si="8"/>
        <v>100</v>
      </c>
    </row>
    <row r="150" spans="1:5" ht="24.75" customHeight="1">
      <c r="A150" s="21" t="s">
        <v>339</v>
      </c>
      <c r="B150" s="98">
        <v>0</v>
      </c>
      <c r="C150" s="97">
        <v>23883878</v>
      </c>
      <c r="D150" s="97">
        <v>23883878</v>
      </c>
      <c r="E150" s="90">
        <f t="shared" si="8"/>
        <v>100</v>
      </c>
    </row>
    <row r="151" spans="1:5" ht="24.75" customHeight="1">
      <c r="A151" s="21" t="s">
        <v>340</v>
      </c>
      <c r="B151" s="98">
        <v>0</v>
      </c>
      <c r="C151" s="97">
        <v>83460088.22</v>
      </c>
      <c r="D151" s="97">
        <v>83460088.22</v>
      </c>
      <c r="E151" s="90">
        <f t="shared" si="8"/>
        <v>100</v>
      </c>
    </row>
    <row r="152" spans="1:5" ht="24.75" customHeight="1">
      <c r="A152" s="13" t="s">
        <v>341</v>
      </c>
      <c r="B152" s="89">
        <v>0</v>
      </c>
      <c r="C152" s="97">
        <v>123305.85</v>
      </c>
      <c r="D152" s="102">
        <v>123305.85</v>
      </c>
      <c r="E152" s="90">
        <f t="shared" si="8"/>
        <v>100</v>
      </c>
    </row>
    <row r="153" spans="1:5" ht="24.75" customHeight="1">
      <c r="A153" s="13" t="s">
        <v>342</v>
      </c>
      <c r="B153" s="89">
        <v>0</v>
      </c>
      <c r="C153" s="97">
        <v>8892470.56</v>
      </c>
      <c r="D153" s="102">
        <v>8892470.56</v>
      </c>
      <c r="E153" s="90">
        <f t="shared" si="8"/>
        <v>100</v>
      </c>
    </row>
    <row r="154" spans="1:5" ht="24.75" customHeight="1">
      <c r="A154" s="13" t="s">
        <v>753</v>
      </c>
      <c r="B154" s="89">
        <v>0</v>
      </c>
      <c r="C154" s="97">
        <v>5855251.71</v>
      </c>
      <c r="D154" s="102">
        <v>5855251.71</v>
      </c>
      <c r="E154" s="90">
        <f t="shared" si="8"/>
        <v>100</v>
      </c>
    </row>
    <row r="155" spans="1:5" ht="24.75" customHeight="1">
      <c r="A155" s="13" t="s">
        <v>754</v>
      </c>
      <c r="B155" s="89">
        <v>0</v>
      </c>
      <c r="C155" s="97">
        <v>5467569.32</v>
      </c>
      <c r="D155" s="102">
        <v>5467569.32</v>
      </c>
      <c r="E155" s="90">
        <f t="shared" si="8"/>
        <v>100</v>
      </c>
    </row>
    <row r="156" spans="1:5" ht="24.75" customHeight="1">
      <c r="A156" s="13" t="s">
        <v>755</v>
      </c>
      <c r="B156" s="89">
        <v>0</v>
      </c>
      <c r="C156" s="97">
        <v>10834466.89</v>
      </c>
      <c r="D156" s="102">
        <v>10834466.89</v>
      </c>
      <c r="E156" s="90">
        <f t="shared" si="8"/>
        <v>100</v>
      </c>
    </row>
    <row r="157" spans="1:5" ht="24.75" customHeight="1">
      <c r="A157" s="13" t="s">
        <v>377</v>
      </c>
      <c r="B157" s="89">
        <v>0</v>
      </c>
      <c r="C157" s="97">
        <v>2911377.4</v>
      </c>
      <c r="D157" s="102">
        <v>2911377.4</v>
      </c>
      <c r="E157" s="90">
        <f t="shared" si="8"/>
        <v>100</v>
      </c>
    </row>
    <row r="158" spans="1:5" ht="24.75" customHeight="1">
      <c r="A158" s="13" t="s">
        <v>378</v>
      </c>
      <c r="B158" s="89">
        <v>0</v>
      </c>
      <c r="C158" s="97">
        <v>1763694.86</v>
      </c>
      <c r="D158" s="102">
        <v>1763694.86</v>
      </c>
      <c r="E158" s="90">
        <f t="shared" si="8"/>
        <v>100</v>
      </c>
    </row>
    <row r="159" spans="1:5" ht="24.75" customHeight="1">
      <c r="A159" s="13" t="s">
        <v>379</v>
      </c>
      <c r="B159" s="89">
        <v>0</v>
      </c>
      <c r="C159" s="97">
        <v>1482997.54</v>
      </c>
      <c r="D159" s="102">
        <v>1482997.54</v>
      </c>
      <c r="E159" s="90">
        <f t="shared" si="8"/>
        <v>100</v>
      </c>
    </row>
    <row r="160" spans="1:5" ht="24.75" customHeight="1">
      <c r="A160" s="13" t="s">
        <v>380</v>
      </c>
      <c r="B160" s="89">
        <v>0</v>
      </c>
      <c r="C160" s="102">
        <v>4578427.01</v>
      </c>
      <c r="D160" s="102">
        <v>4578427.01</v>
      </c>
      <c r="E160" s="90">
        <f t="shared" si="8"/>
        <v>100</v>
      </c>
    </row>
    <row r="161" spans="1:5" ht="24.75" customHeight="1">
      <c r="A161" s="13" t="s">
        <v>756</v>
      </c>
      <c r="B161" s="89">
        <v>0</v>
      </c>
      <c r="C161" s="102">
        <v>10499999.99</v>
      </c>
      <c r="D161" s="102">
        <v>10499999.99</v>
      </c>
      <c r="E161" s="90">
        <f t="shared" si="8"/>
        <v>100</v>
      </c>
    </row>
    <row r="162" spans="1:5" ht="24.75" customHeight="1">
      <c r="A162" s="13" t="s">
        <v>381</v>
      </c>
      <c r="B162" s="89">
        <v>0</v>
      </c>
      <c r="C162" s="102">
        <v>1579648.83</v>
      </c>
      <c r="D162" s="102">
        <v>1579648.83</v>
      </c>
      <c r="E162" s="90">
        <f t="shared" si="8"/>
        <v>100</v>
      </c>
    </row>
    <row r="163" spans="1:5" ht="24.75" customHeight="1">
      <c r="A163" s="13" t="s">
        <v>382</v>
      </c>
      <c r="B163" s="89">
        <v>0</v>
      </c>
      <c r="C163" s="102">
        <v>2764394.49</v>
      </c>
      <c r="D163" s="102">
        <v>2764394.49</v>
      </c>
      <c r="E163" s="90">
        <f t="shared" si="8"/>
        <v>100</v>
      </c>
    </row>
    <row r="164" spans="1:5" ht="24.75" customHeight="1">
      <c r="A164" s="13" t="s">
        <v>383</v>
      </c>
      <c r="B164" s="89">
        <v>0</v>
      </c>
      <c r="C164" s="102">
        <v>2720919.24</v>
      </c>
      <c r="D164" s="102">
        <v>2720919.24</v>
      </c>
      <c r="E164" s="90">
        <f t="shared" si="8"/>
        <v>100</v>
      </c>
    </row>
    <row r="165" spans="1:5" ht="24.75" customHeight="1">
      <c r="A165" s="13" t="s">
        <v>384</v>
      </c>
      <c r="B165" s="89">
        <v>0</v>
      </c>
      <c r="C165" s="102">
        <v>4648736.2</v>
      </c>
      <c r="D165" s="102">
        <v>4648736.2</v>
      </c>
      <c r="E165" s="90">
        <f t="shared" si="8"/>
        <v>100</v>
      </c>
    </row>
    <row r="166" spans="1:5" ht="24.75" customHeight="1">
      <c r="A166" s="106" t="s">
        <v>385</v>
      </c>
      <c r="B166" s="92">
        <f>SUM(B138:B161)</f>
        <v>0</v>
      </c>
      <c r="C166" s="107">
        <f>SUM(C138:C165)</f>
        <v>187114511.96</v>
      </c>
      <c r="D166" s="107">
        <f>SUM(D138:D165)</f>
        <v>187114511.96</v>
      </c>
      <c r="E166" s="93">
        <f t="shared" si="8"/>
        <v>100</v>
      </c>
    </row>
    <row r="167" spans="1:5" ht="24.75" customHeight="1">
      <c r="A167" s="111" t="s">
        <v>386</v>
      </c>
      <c r="B167" s="112">
        <f>B84+B137+B166</f>
        <v>73125000</v>
      </c>
      <c r="C167" s="113">
        <f>C84+C137+C166</f>
        <v>307370786.89</v>
      </c>
      <c r="D167" s="113">
        <f>D84+D137+D166</f>
        <v>307370786.89</v>
      </c>
      <c r="E167" s="114">
        <f t="shared" si="8"/>
        <v>100</v>
      </c>
    </row>
    <row r="168" spans="1:5" ht="24.75" customHeight="1">
      <c r="A168" s="13" t="s">
        <v>757</v>
      </c>
      <c r="B168" s="89">
        <v>0</v>
      </c>
      <c r="C168" s="102">
        <v>0</v>
      </c>
      <c r="D168" s="102">
        <v>1032641</v>
      </c>
      <c r="E168" s="90">
        <v>0</v>
      </c>
    </row>
    <row r="169" spans="1:5" ht="24.75" customHeight="1">
      <c r="A169" s="13" t="s">
        <v>758</v>
      </c>
      <c r="B169" s="89">
        <v>200000</v>
      </c>
      <c r="C169" s="102">
        <v>200000</v>
      </c>
      <c r="D169" s="102">
        <v>147500</v>
      </c>
      <c r="E169" s="90">
        <f aca="true" t="shared" si="9" ref="E169:E175">D169/C169*100</f>
        <v>73.75</v>
      </c>
    </row>
    <row r="170" spans="1:5" ht="24.75" customHeight="1">
      <c r="A170" s="13" t="s">
        <v>364</v>
      </c>
      <c r="B170" s="89">
        <v>0</v>
      </c>
      <c r="C170" s="102">
        <f>1231842.85+72262</f>
        <v>1304104.85</v>
      </c>
      <c r="D170" s="102">
        <v>1304104.85</v>
      </c>
      <c r="E170" s="90">
        <f t="shared" si="9"/>
        <v>100</v>
      </c>
    </row>
    <row r="171" spans="1:5" ht="24.75" customHeight="1">
      <c r="A171" s="106" t="s">
        <v>387</v>
      </c>
      <c r="B171" s="92">
        <f>SUM(B168:B170)</f>
        <v>200000</v>
      </c>
      <c r="C171" s="107">
        <f>SUM(C168:C170)</f>
        <v>1504104.85</v>
      </c>
      <c r="D171" s="107">
        <f>SUM(D168:D170)</f>
        <v>2484245.85</v>
      </c>
      <c r="E171" s="93">
        <f t="shared" si="9"/>
        <v>165.16440659040492</v>
      </c>
    </row>
    <row r="172" spans="1:5" ht="24.75" customHeight="1">
      <c r="A172" s="13" t="s">
        <v>1242</v>
      </c>
      <c r="B172" s="89">
        <v>439447000</v>
      </c>
      <c r="C172" s="102">
        <v>391428684</v>
      </c>
      <c r="D172" s="102">
        <v>388279080</v>
      </c>
      <c r="E172" s="90">
        <f t="shared" si="9"/>
        <v>99.19535687374407</v>
      </c>
    </row>
    <row r="173" spans="1:5" ht="24.75" customHeight="1">
      <c r="A173" s="106" t="s">
        <v>388</v>
      </c>
      <c r="B173" s="92">
        <f>SUM(B172)</f>
        <v>439447000</v>
      </c>
      <c r="C173" s="107">
        <f>SUM(C172)</f>
        <v>391428684</v>
      </c>
      <c r="D173" s="107">
        <f>SUM(D172)</f>
        <v>388279080</v>
      </c>
      <c r="E173" s="93">
        <f t="shared" si="9"/>
        <v>99.19535687374407</v>
      </c>
    </row>
    <row r="174" spans="1:5" ht="36.75" customHeight="1">
      <c r="A174" s="13" t="s">
        <v>1243</v>
      </c>
      <c r="B174" s="89">
        <v>0</v>
      </c>
      <c r="C174" s="97">
        <v>14275226.46</v>
      </c>
      <c r="D174" s="97">
        <v>14275226.46</v>
      </c>
      <c r="E174" s="90">
        <f t="shared" si="9"/>
        <v>100</v>
      </c>
    </row>
    <row r="175" spans="1:5" ht="24.75" customHeight="1">
      <c r="A175" s="106" t="s">
        <v>389</v>
      </c>
      <c r="B175" s="92">
        <f>SUM(B174)</f>
        <v>0</v>
      </c>
      <c r="C175" s="107">
        <f>SUM(C174)</f>
        <v>14275226.46</v>
      </c>
      <c r="D175" s="107">
        <f>SUM(D174)</f>
        <v>14275226.46</v>
      </c>
      <c r="E175" s="93">
        <f t="shared" si="9"/>
        <v>100</v>
      </c>
    </row>
    <row r="176" spans="1:5" ht="13.5" customHeight="1">
      <c r="A176" s="13"/>
      <c r="B176" s="89"/>
      <c r="C176" s="102"/>
      <c r="D176" s="102"/>
      <c r="E176" s="90"/>
    </row>
    <row r="177" spans="1:5" ht="24.75" customHeight="1">
      <c r="A177" s="115" t="s">
        <v>390</v>
      </c>
      <c r="B177" s="95">
        <f>B167+B171+B173+B175</f>
        <v>512772000</v>
      </c>
      <c r="C177" s="116">
        <f>C167+C171+C173+C175</f>
        <v>714578802.2</v>
      </c>
      <c r="D177" s="116">
        <f>D167+D171+D173+D175</f>
        <v>712409339.2</v>
      </c>
      <c r="E177" s="96">
        <f>D177/C177*100</f>
        <v>99.69639975418795</v>
      </c>
    </row>
    <row r="178" spans="1:5" ht="13.5" customHeight="1">
      <c r="A178" s="117"/>
      <c r="B178" s="118"/>
      <c r="C178" s="119"/>
      <c r="D178" s="119"/>
      <c r="E178" s="120"/>
    </row>
    <row r="179" spans="1:5" ht="24.75" customHeight="1">
      <c r="A179" s="121" t="s">
        <v>391</v>
      </c>
      <c r="B179" s="122">
        <v>249619000</v>
      </c>
      <c r="C179" s="123">
        <v>32411480.83</v>
      </c>
      <c r="D179" s="123">
        <v>0</v>
      </c>
      <c r="E179" s="124">
        <f>D179/C179*100</f>
        <v>0</v>
      </c>
    </row>
    <row r="180" spans="1:5" ht="12" customHeight="1">
      <c r="A180" s="117"/>
      <c r="B180" s="118"/>
      <c r="C180" s="119"/>
      <c r="D180" s="119"/>
      <c r="E180" s="120"/>
    </row>
    <row r="181" spans="1:5" ht="24.75" customHeight="1">
      <c r="A181" s="88" t="s">
        <v>1158</v>
      </c>
      <c r="B181" s="125">
        <f>B27+B80+B82+B177+B179</f>
        <v>2187681000</v>
      </c>
      <c r="C181" s="126">
        <f>C27+C80+C82+C177+C179</f>
        <v>2202749646.19</v>
      </c>
      <c r="D181" s="126">
        <f>D27+D80+D82+D177+D179</f>
        <v>2166093359.7799997</v>
      </c>
      <c r="E181" s="127">
        <f>D181/C181*100</f>
        <v>98.33588503925523</v>
      </c>
    </row>
    <row r="182" spans="1:5" ht="12.75">
      <c r="A182" s="128"/>
      <c r="B182" s="128"/>
      <c r="C182" s="128"/>
      <c r="D182" s="128"/>
      <c r="E182" s="128"/>
    </row>
    <row r="183" spans="1:5" ht="12.75" hidden="1">
      <c r="A183" s="129" t="s">
        <v>365</v>
      </c>
      <c r="B183" s="128"/>
      <c r="C183" s="128"/>
      <c r="D183" s="128"/>
      <c r="E183" s="128"/>
    </row>
    <row r="184" spans="1:5" ht="12.75" hidden="1">
      <c r="A184" s="130" t="s">
        <v>366</v>
      </c>
      <c r="B184" s="128"/>
      <c r="C184" s="128"/>
      <c r="D184" s="128"/>
      <c r="E184" s="128"/>
    </row>
    <row r="186" spans="1:4" ht="12.75">
      <c r="A186" s="131"/>
      <c r="D186" s="132">
        <f>C181/100*100</f>
        <v>2202749646.19</v>
      </c>
    </row>
    <row r="187" spans="1:4" ht="12.75">
      <c r="A187" s="131"/>
      <c r="D187" s="132">
        <f>D181-D186</f>
        <v>-36656286.410000324</v>
      </c>
    </row>
    <row r="188" ht="12.75">
      <c r="D188" s="81"/>
    </row>
    <row r="189" ht="12.75">
      <c r="D189" s="81"/>
    </row>
    <row r="192" ht="12.75">
      <c r="A192" s="42"/>
    </row>
  </sheetData>
  <printOptions horizontalCentered="1"/>
  <pageMargins left="0.2" right="0.5" top="0.44" bottom="0.37" header="0.18" footer="0.18"/>
  <pageSetup firstPageNumber="2" useFirstPageNumber="1" horizontalDpi="300" verticalDpi="300" orientation="landscape" pageOrder="overThenDown" paperSize="9" r:id="rId1"/>
  <headerFooter alignWithMargins="0">
    <oddHeader>&amp;Lv Kč&amp;C&amp;"Arial,Tučné"&amp;12Plnění příjmů za leden - prosinec 2013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75"/>
  <sheetViews>
    <sheetView workbookViewId="0" topLeftCell="A46">
      <selection activeCell="A28" sqref="A28:IV28"/>
    </sheetView>
  </sheetViews>
  <sheetFormatPr defaultColWidth="9.140625" defaultRowHeight="12.75"/>
  <cols>
    <col min="1" max="1" width="9.57421875" style="0" customWidth="1"/>
    <col min="2" max="2" width="39.28125" style="0" customWidth="1"/>
    <col min="3" max="3" width="12.140625" style="0" customWidth="1"/>
    <col min="4" max="4" width="12.00390625" style="0" customWidth="1"/>
    <col min="5" max="5" width="11.7109375" style="0" customWidth="1"/>
    <col min="6" max="6" width="9.00390625" style="0" customWidth="1"/>
    <col min="7" max="7" width="37.421875" style="0" customWidth="1"/>
  </cols>
  <sheetData>
    <row r="1" spans="1:7" ht="23.25" thickBot="1">
      <c r="A1" s="1" t="s">
        <v>131</v>
      </c>
      <c r="B1" s="2" t="s">
        <v>132</v>
      </c>
      <c r="C1" s="2" t="s">
        <v>528</v>
      </c>
      <c r="D1" s="2" t="s">
        <v>232</v>
      </c>
      <c r="E1" s="2" t="s">
        <v>135</v>
      </c>
      <c r="F1" s="2" t="s">
        <v>136</v>
      </c>
      <c r="G1" s="15" t="s">
        <v>137</v>
      </c>
    </row>
    <row r="2" spans="1:7" ht="12.75">
      <c r="A2" s="230" t="s">
        <v>1315</v>
      </c>
      <c r="B2" s="230"/>
      <c r="C2" s="230"/>
      <c r="D2" s="230"/>
      <c r="E2" s="230"/>
      <c r="F2" s="230"/>
      <c r="G2" s="230"/>
    </row>
    <row r="3" spans="1:7" ht="12.75">
      <c r="A3" s="229" t="s">
        <v>139</v>
      </c>
      <c r="B3" s="229"/>
      <c r="C3" s="229"/>
      <c r="D3" s="229"/>
      <c r="E3" s="229"/>
      <c r="F3" s="229"/>
      <c r="G3" s="229"/>
    </row>
    <row r="4" spans="1:7" ht="12.75">
      <c r="A4" s="3" t="s">
        <v>138</v>
      </c>
      <c r="B4" s="13" t="s">
        <v>1316</v>
      </c>
      <c r="C4" s="4">
        <v>320</v>
      </c>
      <c r="D4" s="4">
        <v>320</v>
      </c>
      <c r="E4" s="5">
        <v>266</v>
      </c>
      <c r="F4" s="6">
        <v>0.8318000000000001</v>
      </c>
      <c r="G4" s="14" t="s">
        <v>1317</v>
      </c>
    </row>
    <row r="5" spans="1:7" ht="22.5">
      <c r="A5" s="3" t="s">
        <v>138</v>
      </c>
      <c r="B5" s="13" t="s">
        <v>1318</v>
      </c>
      <c r="C5" s="4">
        <v>3900</v>
      </c>
      <c r="D5" s="4">
        <v>3900</v>
      </c>
      <c r="E5" s="5">
        <v>2720</v>
      </c>
      <c r="F5" s="6">
        <v>0.6973</v>
      </c>
      <c r="G5" s="14" t="s">
        <v>1319</v>
      </c>
    </row>
    <row r="6" spans="1:7" ht="22.5">
      <c r="A6" s="3" t="s">
        <v>138</v>
      </c>
      <c r="B6" s="13" t="s">
        <v>1320</v>
      </c>
      <c r="C6" s="4">
        <v>5850</v>
      </c>
      <c r="D6" s="4">
        <v>5850</v>
      </c>
      <c r="E6" s="5">
        <v>5310</v>
      </c>
      <c r="F6" s="6">
        <v>0.9076000000000001</v>
      </c>
      <c r="G6" s="14" t="s">
        <v>1321</v>
      </c>
    </row>
    <row r="7" spans="1:7" ht="22.5">
      <c r="A7" s="3" t="s">
        <v>138</v>
      </c>
      <c r="B7" s="13" t="s">
        <v>91</v>
      </c>
      <c r="C7" s="4">
        <v>1462</v>
      </c>
      <c r="D7" s="4">
        <v>1462</v>
      </c>
      <c r="E7" s="5">
        <v>1082</v>
      </c>
      <c r="F7" s="6">
        <v>0.7402</v>
      </c>
      <c r="G7" s="14" t="s">
        <v>92</v>
      </c>
    </row>
    <row r="8" spans="1:7" ht="12.75">
      <c r="A8" s="3" t="s">
        <v>138</v>
      </c>
      <c r="B8" s="13" t="s">
        <v>93</v>
      </c>
      <c r="C8" s="4">
        <v>878</v>
      </c>
      <c r="D8" s="4">
        <v>878</v>
      </c>
      <c r="E8" s="5">
        <v>731</v>
      </c>
      <c r="F8" s="6">
        <v>0.8320000000000001</v>
      </c>
      <c r="G8" s="14" t="s">
        <v>94</v>
      </c>
    </row>
    <row r="9" spans="1:7" ht="12.75">
      <c r="A9" s="3" t="s">
        <v>138</v>
      </c>
      <c r="B9" s="13" t="s">
        <v>95</v>
      </c>
      <c r="C9" s="4">
        <v>24</v>
      </c>
      <c r="D9" s="4">
        <v>0</v>
      </c>
      <c r="E9" s="5">
        <v>0</v>
      </c>
      <c r="F9" s="6">
        <v>0</v>
      </c>
      <c r="G9" s="14" t="s">
        <v>96</v>
      </c>
    </row>
    <row r="10" spans="1:7" ht="22.5">
      <c r="A10" s="3" t="s">
        <v>138</v>
      </c>
      <c r="B10" s="13" t="s">
        <v>97</v>
      </c>
      <c r="C10" s="4">
        <v>12</v>
      </c>
      <c r="D10" s="4">
        <v>12</v>
      </c>
      <c r="E10" s="5">
        <v>0</v>
      </c>
      <c r="F10" s="6">
        <v>0</v>
      </c>
      <c r="G10" s="14" t="s">
        <v>98</v>
      </c>
    </row>
    <row r="11" spans="1:7" ht="12.75">
      <c r="A11" s="229" t="s">
        <v>140</v>
      </c>
      <c r="B11" s="229"/>
      <c r="C11" s="229"/>
      <c r="D11" s="229"/>
      <c r="E11" s="229"/>
      <c r="F11" s="229"/>
      <c r="G11" s="229"/>
    </row>
    <row r="12" spans="1:7" ht="12.75">
      <c r="A12" s="3" t="s">
        <v>138</v>
      </c>
      <c r="B12" s="13" t="s">
        <v>99</v>
      </c>
      <c r="C12" s="4">
        <v>0</v>
      </c>
      <c r="D12" s="4">
        <v>171</v>
      </c>
      <c r="E12" s="5">
        <v>142</v>
      </c>
      <c r="F12" s="6">
        <v>0.8295999999999999</v>
      </c>
      <c r="G12" s="14" t="s">
        <v>130</v>
      </c>
    </row>
    <row r="13" spans="1:7" ht="12.75">
      <c r="A13" s="3" t="s">
        <v>138</v>
      </c>
      <c r="B13" s="13" t="s">
        <v>1318</v>
      </c>
      <c r="C13" s="4">
        <v>0</v>
      </c>
      <c r="D13" s="4">
        <v>59</v>
      </c>
      <c r="E13" s="5">
        <v>48</v>
      </c>
      <c r="F13" s="6">
        <v>0.8040999999999999</v>
      </c>
      <c r="G13" s="14" t="s">
        <v>100</v>
      </c>
    </row>
    <row r="14" spans="1:7" ht="22.5">
      <c r="A14" s="3" t="s">
        <v>138</v>
      </c>
      <c r="B14" s="13" t="s">
        <v>91</v>
      </c>
      <c r="C14" s="4">
        <v>0</v>
      </c>
      <c r="D14" s="4">
        <v>50</v>
      </c>
      <c r="E14" s="5">
        <v>46</v>
      </c>
      <c r="F14" s="6">
        <v>0.9211</v>
      </c>
      <c r="G14" s="14" t="s">
        <v>101</v>
      </c>
    </row>
    <row r="15" spans="1:7" ht="12.75">
      <c r="A15" s="3" t="s">
        <v>138</v>
      </c>
      <c r="B15" s="13" t="s">
        <v>93</v>
      </c>
      <c r="C15" s="4">
        <v>0</v>
      </c>
      <c r="D15" s="4">
        <v>18</v>
      </c>
      <c r="E15" s="5">
        <v>17</v>
      </c>
      <c r="F15" s="6">
        <v>0.9212</v>
      </c>
      <c r="G15" s="14" t="s">
        <v>130</v>
      </c>
    </row>
    <row r="16" spans="1:7" ht="12.75">
      <c r="A16" s="3" t="s">
        <v>138</v>
      </c>
      <c r="B16" s="13" t="s">
        <v>97</v>
      </c>
      <c r="C16" s="4">
        <v>0</v>
      </c>
      <c r="D16" s="4">
        <v>2</v>
      </c>
      <c r="E16" s="5">
        <v>2</v>
      </c>
      <c r="F16" s="6">
        <v>1</v>
      </c>
      <c r="G16" s="14" t="s">
        <v>130</v>
      </c>
    </row>
    <row r="17" spans="1:7" ht="12.75">
      <c r="A17" s="3" t="s">
        <v>138</v>
      </c>
      <c r="B17" s="13" t="s">
        <v>97</v>
      </c>
      <c r="C17" s="4">
        <v>0</v>
      </c>
      <c r="D17" s="4">
        <v>0</v>
      </c>
      <c r="E17" s="5">
        <v>1</v>
      </c>
      <c r="F17" s="6">
        <v>0</v>
      </c>
      <c r="G17" s="14" t="s">
        <v>102</v>
      </c>
    </row>
    <row r="18" spans="1:7" ht="12.75">
      <c r="A18" s="3" t="s">
        <v>138</v>
      </c>
      <c r="B18" s="13" t="s">
        <v>1318</v>
      </c>
      <c r="C18" s="4">
        <v>0</v>
      </c>
      <c r="D18" s="4">
        <v>0</v>
      </c>
      <c r="E18" s="5">
        <v>37</v>
      </c>
      <c r="F18" s="6">
        <v>0</v>
      </c>
      <c r="G18" s="14" t="s">
        <v>103</v>
      </c>
    </row>
    <row r="19" spans="1:7" ht="22.5">
      <c r="A19" s="3" t="s">
        <v>138</v>
      </c>
      <c r="B19" s="13" t="s">
        <v>91</v>
      </c>
      <c r="C19" s="4">
        <v>0</v>
      </c>
      <c r="D19" s="4">
        <v>0</v>
      </c>
      <c r="E19" s="5">
        <v>9</v>
      </c>
      <c r="F19" s="6">
        <v>0</v>
      </c>
      <c r="G19" s="14" t="s">
        <v>103</v>
      </c>
    </row>
    <row r="20" spans="1:7" ht="12.75">
      <c r="A20" s="3" t="s">
        <v>138</v>
      </c>
      <c r="B20" s="13" t="s">
        <v>93</v>
      </c>
      <c r="C20" s="4">
        <v>0</v>
      </c>
      <c r="D20" s="4">
        <v>0</v>
      </c>
      <c r="E20" s="5">
        <v>3</v>
      </c>
      <c r="F20" s="6">
        <v>0</v>
      </c>
      <c r="G20" s="14" t="s">
        <v>103</v>
      </c>
    </row>
    <row r="21" spans="1:7" ht="12.75">
      <c r="A21" s="3" t="s">
        <v>138</v>
      </c>
      <c r="B21" s="13" t="s">
        <v>1318</v>
      </c>
      <c r="C21" s="4">
        <v>0</v>
      </c>
      <c r="D21" s="4">
        <v>15</v>
      </c>
      <c r="E21" s="5">
        <v>825</v>
      </c>
      <c r="F21" s="6">
        <v>55</v>
      </c>
      <c r="G21" s="14" t="s">
        <v>104</v>
      </c>
    </row>
    <row r="22" spans="1:7" ht="22.5">
      <c r="A22" s="3" t="s">
        <v>138</v>
      </c>
      <c r="B22" s="13" t="s">
        <v>91</v>
      </c>
      <c r="C22" s="4">
        <v>0</v>
      </c>
      <c r="D22" s="4">
        <v>0</v>
      </c>
      <c r="E22" s="5">
        <v>101</v>
      </c>
      <c r="F22" s="6">
        <v>0</v>
      </c>
      <c r="G22" s="14" t="s">
        <v>104</v>
      </c>
    </row>
    <row r="23" spans="1:7" ht="12.75">
      <c r="A23" s="3" t="s">
        <v>138</v>
      </c>
      <c r="B23" s="13" t="s">
        <v>93</v>
      </c>
      <c r="C23" s="4">
        <v>0</v>
      </c>
      <c r="D23" s="4">
        <v>0</v>
      </c>
      <c r="E23" s="5">
        <v>36</v>
      </c>
      <c r="F23" s="6">
        <v>0</v>
      </c>
      <c r="G23" s="14" t="s">
        <v>104</v>
      </c>
    </row>
    <row r="24" spans="1:7" ht="12.75">
      <c r="A24" s="3" t="s">
        <v>138</v>
      </c>
      <c r="B24" s="13" t="s">
        <v>97</v>
      </c>
      <c r="C24" s="4">
        <v>0</v>
      </c>
      <c r="D24" s="4">
        <v>0</v>
      </c>
      <c r="E24" s="5">
        <v>1</v>
      </c>
      <c r="F24" s="6">
        <v>0</v>
      </c>
      <c r="G24" s="14" t="s">
        <v>104</v>
      </c>
    </row>
    <row r="25" spans="1:7" ht="12.75">
      <c r="A25" s="3" t="s">
        <v>138</v>
      </c>
      <c r="B25" s="13" t="s">
        <v>99</v>
      </c>
      <c r="C25" s="4">
        <v>0</v>
      </c>
      <c r="D25" s="4">
        <v>1600</v>
      </c>
      <c r="E25" s="5">
        <v>1600</v>
      </c>
      <c r="F25" s="6">
        <v>1</v>
      </c>
      <c r="G25" s="14" t="s">
        <v>105</v>
      </c>
    </row>
    <row r="26" spans="1:7" ht="22.5">
      <c r="A26" s="3" t="s">
        <v>138</v>
      </c>
      <c r="B26" s="13" t="s">
        <v>91</v>
      </c>
      <c r="C26" s="4">
        <v>0</v>
      </c>
      <c r="D26" s="4">
        <v>400</v>
      </c>
      <c r="E26" s="5">
        <v>400</v>
      </c>
      <c r="F26" s="6">
        <v>1</v>
      </c>
      <c r="G26" s="14" t="s">
        <v>105</v>
      </c>
    </row>
    <row r="27" spans="1:7" ht="12.75">
      <c r="A27" s="3" t="s">
        <v>138</v>
      </c>
      <c r="B27" s="13" t="s">
        <v>93</v>
      </c>
      <c r="C27" s="4">
        <v>0</v>
      </c>
      <c r="D27" s="4">
        <v>144</v>
      </c>
      <c r="E27" s="5">
        <v>144</v>
      </c>
      <c r="F27" s="6">
        <v>1</v>
      </c>
      <c r="G27" s="14" t="s">
        <v>105</v>
      </c>
    </row>
    <row r="28" spans="1:7" ht="12.75">
      <c r="A28" s="3" t="s">
        <v>138</v>
      </c>
      <c r="B28" s="13" t="s">
        <v>99</v>
      </c>
      <c r="C28" s="4">
        <v>0</v>
      </c>
      <c r="D28" s="4">
        <v>1400</v>
      </c>
      <c r="E28" s="5">
        <v>1400</v>
      </c>
      <c r="F28" s="6">
        <v>1</v>
      </c>
      <c r="G28" s="14" t="s">
        <v>106</v>
      </c>
    </row>
    <row r="29" spans="1:7" ht="22.5">
      <c r="A29" s="3" t="s">
        <v>138</v>
      </c>
      <c r="B29" s="13" t="s">
        <v>91</v>
      </c>
      <c r="C29" s="4">
        <v>0</v>
      </c>
      <c r="D29" s="4">
        <v>350</v>
      </c>
      <c r="E29" s="5">
        <v>350</v>
      </c>
      <c r="F29" s="6">
        <v>1</v>
      </c>
      <c r="G29" s="14" t="s">
        <v>106</v>
      </c>
    </row>
    <row r="30" spans="1:7" ht="12.75">
      <c r="A30" s="3" t="s">
        <v>138</v>
      </c>
      <c r="B30" s="13" t="s">
        <v>93</v>
      </c>
      <c r="C30" s="4">
        <v>0</v>
      </c>
      <c r="D30" s="4">
        <v>126</v>
      </c>
      <c r="E30" s="5">
        <v>126</v>
      </c>
      <c r="F30" s="6">
        <v>1</v>
      </c>
      <c r="G30" s="14" t="s">
        <v>106</v>
      </c>
    </row>
    <row r="31" spans="1:7" ht="12.75">
      <c r="A31" s="3" t="s">
        <v>138</v>
      </c>
      <c r="B31" s="13" t="s">
        <v>99</v>
      </c>
      <c r="C31" s="4">
        <v>0</v>
      </c>
      <c r="D31" s="4">
        <v>0</v>
      </c>
      <c r="E31" s="5">
        <v>102</v>
      </c>
      <c r="F31" s="6">
        <v>0</v>
      </c>
      <c r="G31" s="14" t="s">
        <v>107</v>
      </c>
    </row>
    <row r="32" spans="1:7" ht="22.5">
      <c r="A32" s="3" t="s">
        <v>138</v>
      </c>
      <c r="B32" s="13" t="s">
        <v>91</v>
      </c>
      <c r="C32" s="4">
        <v>0</v>
      </c>
      <c r="D32" s="4">
        <v>0</v>
      </c>
      <c r="E32" s="5">
        <v>25</v>
      </c>
      <c r="F32" s="6">
        <v>0</v>
      </c>
      <c r="G32" s="14" t="s">
        <v>107</v>
      </c>
    </row>
    <row r="33" spans="1:7" ht="12.75">
      <c r="A33" s="3" t="s">
        <v>138</v>
      </c>
      <c r="B33" s="13" t="s">
        <v>93</v>
      </c>
      <c r="C33" s="4">
        <v>0</v>
      </c>
      <c r="D33" s="4">
        <v>0</v>
      </c>
      <c r="E33" s="5">
        <v>9</v>
      </c>
      <c r="F33" s="6">
        <v>0</v>
      </c>
      <c r="G33" s="14" t="s">
        <v>107</v>
      </c>
    </row>
    <row r="34" spans="1:7" ht="12.75">
      <c r="A34" s="3" t="s">
        <v>138</v>
      </c>
      <c r="B34" s="13" t="s">
        <v>99</v>
      </c>
      <c r="C34" s="4">
        <v>0</v>
      </c>
      <c r="D34" s="4">
        <v>86</v>
      </c>
      <c r="E34" s="5">
        <v>264</v>
      </c>
      <c r="F34" s="6">
        <v>3.0783</v>
      </c>
      <c r="G34" s="14" t="s">
        <v>108</v>
      </c>
    </row>
    <row r="35" spans="1:7" ht="22.5">
      <c r="A35" s="3" t="s">
        <v>138</v>
      </c>
      <c r="B35" s="13" t="s">
        <v>91</v>
      </c>
      <c r="C35" s="4">
        <v>0</v>
      </c>
      <c r="D35" s="4">
        <v>21</v>
      </c>
      <c r="E35" s="5">
        <v>66</v>
      </c>
      <c r="F35" s="6">
        <v>3.0782</v>
      </c>
      <c r="G35" s="14" t="s">
        <v>108</v>
      </c>
    </row>
    <row r="36" spans="1:7" ht="12.75">
      <c r="A36" s="3" t="s">
        <v>138</v>
      </c>
      <c r="B36" s="13" t="s">
        <v>93</v>
      </c>
      <c r="C36" s="4">
        <v>0</v>
      </c>
      <c r="D36" s="4">
        <v>8</v>
      </c>
      <c r="E36" s="5">
        <v>24</v>
      </c>
      <c r="F36" s="6">
        <v>3.0783</v>
      </c>
      <c r="G36" s="14" t="s">
        <v>108</v>
      </c>
    </row>
    <row r="37" spans="1:7" ht="12.75">
      <c r="A37" s="3" t="s">
        <v>138</v>
      </c>
      <c r="B37" s="13" t="s">
        <v>1318</v>
      </c>
      <c r="C37" s="4">
        <v>0</v>
      </c>
      <c r="D37" s="4">
        <v>140</v>
      </c>
      <c r="E37" s="5">
        <v>140</v>
      </c>
      <c r="F37" s="6">
        <v>1.0004</v>
      </c>
      <c r="G37" s="14" t="s">
        <v>109</v>
      </c>
    </row>
    <row r="38" spans="1:7" ht="12.75">
      <c r="A38" s="3" t="s">
        <v>138</v>
      </c>
      <c r="B38" s="13" t="s">
        <v>99</v>
      </c>
      <c r="C38" s="4">
        <v>0</v>
      </c>
      <c r="D38" s="4">
        <v>0</v>
      </c>
      <c r="E38" s="5">
        <v>276</v>
      </c>
      <c r="F38" s="6">
        <v>0</v>
      </c>
      <c r="G38" s="14" t="s">
        <v>110</v>
      </c>
    </row>
    <row r="39" spans="1:7" ht="22.5">
      <c r="A39" s="3" t="s">
        <v>138</v>
      </c>
      <c r="B39" s="13" t="s">
        <v>91</v>
      </c>
      <c r="C39" s="4">
        <v>0</v>
      </c>
      <c r="D39" s="4">
        <v>0</v>
      </c>
      <c r="E39" s="5">
        <v>69</v>
      </c>
      <c r="F39" s="6">
        <v>0</v>
      </c>
      <c r="G39" s="14" t="s">
        <v>111</v>
      </c>
    </row>
    <row r="40" spans="1:7" ht="12.75">
      <c r="A40" s="3" t="s">
        <v>138</v>
      </c>
      <c r="B40" s="13" t="s">
        <v>93</v>
      </c>
      <c r="C40" s="4">
        <v>0</v>
      </c>
      <c r="D40" s="4">
        <v>0</v>
      </c>
      <c r="E40" s="5">
        <v>25</v>
      </c>
      <c r="F40" s="6">
        <v>0</v>
      </c>
      <c r="G40" s="14" t="s">
        <v>112</v>
      </c>
    </row>
    <row r="41" spans="1:7" ht="12.75">
      <c r="A41" s="3" t="s">
        <v>138</v>
      </c>
      <c r="B41" s="13" t="s">
        <v>99</v>
      </c>
      <c r="C41" s="4">
        <v>199101</v>
      </c>
      <c r="D41" s="4">
        <v>201956</v>
      </c>
      <c r="E41" s="5">
        <v>200870</v>
      </c>
      <c r="F41" s="6">
        <v>0.9945999999999999</v>
      </c>
      <c r="G41" s="14" t="s">
        <v>1137</v>
      </c>
    </row>
    <row r="42" spans="1:7" ht="22.5">
      <c r="A42" s="3" t="s">
        <v>138</v>
      </c>
      <c r="B42" s="13" t="s">
        <v>113</v>
      </c>
      <c r="C42" s="4">
        <v>4</v>
      </c>
      <c r="D42" s="4">
        <v>4</v>
      </c>
      <c r="E42" s="5">
        <v>0</v>
      </c>
      <c r="F42" s="6">
        <v>0</v>
      </c>
      <c r="G42" s="14" t="s">
        <v>138</v>
      </c>
    </row>
    <row r="43" spans="1:7" ht="12.75">
      <c r="A43" s="3" t="s">
        <v>138</v>
      </c>
      <c r="B43" s="13" t="s">
        <v>1316</v>
      </c>
      <c r="C43" s="4">
        <v>150</v>
      </c>
      <c r="D43" s="4">
        <v>150</v>
      </c>
      <c r="E43" s="5">
        <v>49</v>
      </c>
      <c r="F43" s="6">
        <v>0.3239</v>
      </c>
      <c r="G43" s="14" t="s">
        <v>114</v>
      </c>
    </row>
    <row r="44" spans="1:7" ht="22.5">
      <c r="A44" s="3" t="s">
        <v>138</v>
      </c>
      <c r="B44" s="13" t="s">
        <v>1318</v>
      </c>
      <c r="C44" s="4">
        <v>4573</v>
      </c>
      <c r="D44" s="4">
        <v>4585</v>
      </c>
      <c r="E44" s="5">
        <v>3569</v>
      </c>
      <c r="F44" s="6">
        <v>0.7787000000000001</v>
      </c>
      <c r="G44" s="14" t="s">
        <v>115</v>
      </c>
    </row>
    <row r="45" spans="1:7" ht="12.75">
      <c r="A45" s="3" t="s">
        <v>138</v>
      </c>
      <c r="B45" s="13" t="s">
        <v>116</v>
      </c>
      <c r="C45" s="4">
        <v>1500</v>
      </c>
      <c r="D45" s="4">
        <v>55</v>
      </c>
      <c r="E45" s="5">
        <v>54</v>
      </c>
      <c r="F45" s="6">
        <v>0.9873000000000001</v>
      </c>
      <c r="G45" s="14" t="s">
        <v>138</v>
      </c>
    </row>
    <row r="46" spans="1:7" ht="22.5">
      <c r="A46" s="3" t="s">
        <v>138</v>
      </c>
      <c r="B46" s="13" t="s">
        <v>91</v>
      </c>
      <c r="C46" s="4">
        <v>50970</v>
      </c>
      <c r="D46" s="4">
        <v>51238</v>
      </c>
      <c r="E46" s="5">
        <v>50804</v>
      </c>
      <c r="F46" s="6">
        <v>0.9915</v>
      </c>
      <c r="G46" s="14" t="s">
        <v>92</v>
      </c>
    </row>
    <row r="47" spans="1:7" ht="12.75">
      <c r="A47" s="3" t="s">
        <v>138</v>
      </c>
      <c r="B47" s="13" t="s">
        <v>93</v>
      </c>
      <c r="C47" s="4">
        <v>18350</v>
      </c>
      <c r="D47" s="4">
        <v>18446</v>
      </c>
      <c r="E47" s="5">
        <v>18291</v>
      </c>
      <c r="F47" s="6">
        <v>0.9915999999999999</v>
      </c>
      <c r="G47" s="14" t="s">
        <v>94</v>
      </c>
    </row>
    <row r="48" spans="1:7" ht="22.5">
      <c r="A48" s="3" t="s">
        <v>138</v>
      </c>
      <c r="B48" s="13" t="s">
        <v>95</v>
      </c>
      <c r="C48" s="4">
        <v>1025</v>
      </c>
      <c r="D48" s="4">
        <v>1113</v>
      </c>
      <c r="E48" s="5">
        <v>1113</v>
      </c>
      <c r="F48" s="6">
        <v>0.9998</v>
      </c>
      <c r="G48" s="14" t="s">
        <v>117</v>
      </c>
    </row>
    <row r="49" spans="1:7" ht="22.5">
      <c r="A49" s="3" t="s">
        <v>138</v>
      </c>
      <c r="B49" s="13" t="s">
        <v>118</v>
      </c>
      <c r="C49" s="4">
        <v>400</v>
      </c>
      <c r="D49" s="4">
        <v>0</v>
      </c>
      <c r="E49" s="5">
        <v>0</v>
      </c>
      <c r="F49" s="6">
        <v>0</v>
      </c>
      <c r="G49" s="14" t="s">
        <v>119</v>
      </c>
    </row>
    <row r="50" spans="1:7" ht="22.5">
      <c r="A50" s="3" t="s">
        <v>138</v>
      </c>
      <c r="B50" s="13" t="s">
        <v>97</v>
      </c>
      <c r="C50" s="4">
        <v>900</v>
      </c>
      <c r="D50" s="4">
        <v>900</v>
      </c>
      <c r="E50" s="5">
        <v>829</v>
      </c>
      <c r="F50" s="6">
        <v>0.9209999999999999</v>
      </c>
      <c r="G50" s="14" t="s">
        <v>98</v>
      </c>
    </row>
    <row r="51" spans="1:7" ht="12.75">
      <c r="A51" s="3"/>
      <c r="B51" s="16" t="s">
        <v>1295</v>
      </c>
      <c r="C51" s="17">
        <f>SUM(C4:C10)+SUM(C12:C50)</f>
        <v>289419</v>
      </c>
      <c r="D51" s="17">
        <f>SUM(D4:D10)+SUM(D12:D50)</f>
        <v>295459</v>
      </c>
      <c r="E51" s="19">
        <f>SUM(E4:E10)+SUM(E12:E50)</f>
        <v>291976</v>
      </c>
      <c r="F51" s="18">
        <v>0.9882</v>
      </c>
      <c r="G51" s="14"/>
    </row>
    <row r="52" spans="1:7" ht="22.5">
      <c r="A52" s="3" t="s">
        <v>138</v>
      </c>
      <c r="B52" s="21" t="s">
        <v>1318</v>
      </c>
      <c r="C52" s="25">
        <v>0</v>
      </c>
      <c r="D52" s="4">
        <v>30</v>
      </c>
      <c r="E52" s="5">
        <v>30</v>
      </c>
      <c r="F52" s="6">
        <v>1</v>
      </c>
      <c r="G52" s="14" t="s">
        <v>120</v>
      </c>
    </row>
    <row r="53" spans="1:7" ht="15" customHeight="1">
      <c r="A53" s="3"/>
      <c r="B53" s="23" t="s">
        <v>1297</v>
      </c>
      <c r="C53" s="27">
        <v>0</v>
      </c>
      <c r="D53" s="24">
        <f>71+146+18+6</f>
        <v>241</v>
      </c>
      <c r="E53" s="5">
        <f>71+146+18+6</f>
        <v>241</v>
      </c>
      <c r="F53" s="6">
        <v>1</v>
      </c>
      <c r="G53" s="14" t="s">
        <v>1309</v>
      </c>
    </row>
    <row r="54" spans="1:7" ht="15" customHeight="1">
      <c r="A54" s="3"/>
      <c r="B54" s="21" t="s">
        <v>1296</v>
      </c>
      <c r="C54" s="26">
        <v>0</v>
      </c>
      <c r="D54" s="4">
        <f>45+16+179+57+21+229+282+70+25+1</f>
        <v>925</v>
      </c>
      <c r="E54" s="5">
        <f>45+16+179+57+21+229+282+70+25+1</f>
        <v>925</v>
      </c>
      <c r="F54" s="6">
        <v>1</v>
      </c>
      <c r="G54" s="14" t="s">
        <v>1298</v>
      </c>
    </row>
    <row r="55" spans="1:7" ht="15" customHeight="1">
      <c r="A55" s="3"/>
      <c r="B55" s="22" t="s">
        <v>1299</v>
      </c>
      <c r="C55" s="4">
        <v>0</v>
      </c>
      <c r="D55" s="4">
        <f>240+60+22</f>
        <v>322</v>
      </c>
      <c r="E55" s="5">
        <f>240+60+22</f>
        <v>322</v>
      </c>
      <c r="F55" s="6">
        <v>1</v>
      </c>
      <c r="G55" s="14" t="s">
        <v>1300</v>
      </c>
    </row>
    <row r="56" spans="1:7" ht="15" customHeight="1">
      <c r="A56" s="3"/>
      <c r="B56" s="22" t="s">
        <v>1304</v>
      </c>
      <c r="C56" s="4">
        <v>0</v>
      </c>
      <c r="D56" s="4">
        <v>2355</v>
      </c>
      <c r="E56" s="5">
        <v>2440</v>
      </c>
      <c r="F56" s="6">
        <v>1.0362</v>
      </c>
      <c r="G56" s="14" t="s">
        <v>1301</v>
      </c>
    </row>
    <row r="57" spans="1:7" ht="15" customHeight="1">
      <c r="A57" s="3"/>
      <c r="B57" s="22" t="s">
        <v>1305</v>
      </c>
      <c r="C57" s="4">
        <v>0</v>
      </c>
      <c r="D57" s="4">
        <v>9762</v>
      </c>
      <c r="E57" s="5">
        <v>9841</v>
      </c>
      <c r="F57" s="6">
        <v>1.0081</v>
      </c>
      <c r="G57" s="14" t="s">
        <v>1302</v>
      </c>
    </row>
    <row r="58" spans="1:7" ht="15" customHeight="1">
      <c r="A58" s="3"/>
      <c r="B58" s="22" t="s">
        <v>1303</v>
      </c>
      <c r="C58" s="4">
        <v>0</v>
      </c>
      <c r="D58" s="4">
        <v>702</v>
      </c>
      <c r="E58" s="5">
        <v>2879</v>
      </c>
      <c r="F58" s="6">
        <v>4.1015</v>
      </c>
      <c r="G58" s="14" t="s">
        <v>1306</v>
      </c>
    </row>
    <row r="59" spans="1:7" ht="15" customHeight="1">
      <c r="A59" s="3"/>
      <c r="B59" s="22" t="s">
        <v>1307</v>
      </c>
      <c r="C59" s="4">
        <v>0</v>
      </c>
      <c r="D59" s="4">
        <v>20</v>
      </c>
      <c r="E59" s="5">
        <v>20</v>
      </c>
      <c r="F59" s="6">
        <v>1</v>
      </c>
      <c r="G59" s="14" t="s">
        <v>1308</v>
      </c>
    </row>
    <row r="60" spans="1:7" ht="15" customHeight="1">
      <c r="A60" s="3"/>
      <c r="B60" s="22" t="s">
        <v>1310</v>
      </c>
      <c r="C60" s="4">
        <v>0</v>
      </c>
      <c r="D60" s="4">
        <v>407</v>
      </c>
      <c r="E60" s="5">
        <v>407</v>
      </c>
      <c r="F60" s="6">
        <v>1</v>
      </c>
      <c r="G60" s="14" t="s">
        <v>1311</v>
      </c>
    </row>
    <row r="61" spans="1:7" ht="12.75">
      <c r="A61" s="3"/>
      <c r="B61" s="16" t="s">
        <v>1312</v>
      </c>
      <c r="C61" s="17">
        <f>SUM(C52:C60)</f>
        <v>0</v>
      </c>
      <c r="D61" s="17">
        <f>SUM(D52:D60)</f>
        <v>14764</v>
      </c>
      <c r="E61" s="17">
        <f>SUM(E52:E60)</f>
        <v>17105</v>
      </c>
      <c r="F61" s="18">
        <v>0.9882</v>
      </c>
      <c r="G61" s="14"/>
    </row>
    <row r="62" spans="1:10" ht="23.25" customHeight="1">
      <c r="A62" s="227" t="s">
        <v>121</v>
      </c>
      <c r="B62" s="227"/>
      <c r="C62" s="9">
        <v>289419</v>
      </c>
      <c r="D62" s="9">
        <v>310223</v>
      </c>
      <c r="E62" s="9">
        <v>309081</v>
      </c>
      <c r="F62" s="10">
        <v>0.9963</v>
      </c>
      <c r="G62" s="12" t="s">
        <v>138</v>
      </c>
      <c r="I62" s="20"/>
      <c r="J62" s="20"/>
    </row>
    <row r="63" spans="1:7" ht="12.75" customHeight="1">
      <c r="A63" s="230" t="s">
        <v>122</v>
      </c>
      <c r="B63" s="230"/>
      <c r="C63" s="230"/>
      <c r="D63" s="230"/>
      <c r="E63" s="230"/>
      <c r="F63" s="230"/>
      <c r="G63" s="230"/>
    </row>
    <row r="64" spans="1:7" ht="12.75">
      <c r="A64" s="229" t="s">
        <v>141</v>
      </c>
      <c r="B64" s="229"/>
      <c r="C64" s="229"/>
      <c r="D64" s="229"/>
      <c r="E64" s="229"/>
      <c r="F64" s="229"/>
      <c r="G64" s="229"/>
    </row>
    <row r="65" spans="1:7" ht="33.75">
      <c r="A65" s="3" t="s">
        <v>138</v>
      </c>
      <c r="B65" s="13" t="s">
        <v>99</v>
      </c>
      <c r="C65" s="4">
        <v>39734</v>
      </c>
      <c r="D65" s="4">
        <v>39534</v>
      </c>
      <c r="E65" s="5">
        <v>38442</v>
      </c>
      <c r="F65" s="6">
        <v>0.9723999999999999</v>
      </c>
      <c r="G65" s="14" t="s">
        <v>1313</v>
      </c>
    </row>
    <row r="66" spans="1:7" ht="12.75">
      <c r="A66" s="3" t="s">
        <v>138</v>
      </c>
      <c r="B66" s="13" t="s">
        <v>99</v>
      </c>
      <c r="C66" s="4">
        <v>0</v>
      </c>
      <c r="D66" s="4">
        <v>0</v>
      </c>
      <c r="E66" s="5">
        <v>34</v>
      </c>
      <c r="F66" s="6">
        <v>0</v>
      </c>
      <c r="G66" s="14" t="s">
        <v>123</v>
      </c>
    </row>
    <row r="67" spans="1:7" ht="22.5">
      <c r="A67" s="3" t="s">
        <v>138</v>
      </c>
      <c r="B67" s="13" t="s">
        <v>1318</v>
      </c>
      <c r="C67" s="4">
        <v>238</v>
      </c>
      <c r="D67" s="4">
        <v>238</v>
      </c>
      <c r="E67" s="5">
        <v>272</v>
      </c>
      <c r="F67" s="6">
        <v>1.1421999999999999</v>
      </c>
      <c r="G67" s="14" t="s">
        <v>1314</v>
      </c>
    </row>
    <row r="68" spans="1:7" ht="22.5">
      <c r="A68" s="3" t="s">
        <v>138</v>
      </c>
      <c r="B68" s="13" t="s">
        <v>91</v>
      </c>
      <c r="C68" s="4">
        <v>9984</v>
      </c>
      <c r="D68" s="4">
        <v>9924</v>
      </c>
      <c r="E68" s="5">
        <v>9725</v>
      </c>
      <c r="F68" s="6">
        <v>0.9799</v>
      </c>
      <c r="G68" s="14" t="s">
        <v>124</v>
      </c>
    </row>
    <row r="69" spans="1:7" ht="22.5">
      <c r="A69" s="3" t="s">
        <v>138</v>
      </c>
      <c r="B69" s="13" t="s">
        <v>91</v>
      </c>
      <c r="C69" s="4">
        <v>0</v>
      </c>
      <c r="D69" s="4">
        <v>0</v>
      </c>
      <c r="E69" s="5">
        <v>9</v>
      </c>
      <c r="F69" s="6">
        <v>0</v>
      </c>
      <c r="G69" s="14" t="s">
        <v>125</v>
      </c>
    </row>
    <row r="70" spans="1:7" ht="12.75">
      <c r="A70" s="3" t="s">
        <v>138</v>
      </c>
      <c r="B70" s="13" t="s">
        <v>93</v>
      </c>
      <c r="C70" s="4">
        <v>3594</v>
      </c>
      <c r="D70" s="4">
        <v>3574</v>
      </c>
      <c r="E70" s="5">
        <v>3501</v>
      </c>
      <c r="F70" s="6">
        <v>0.9795</v>
      </c>
      <c r="G70" s="14" t="s">
        <v>126</v>
      </c>
    </row>
    <row r="71" spans="1:7" ht="12.75">
      <c r="A71" s="3" t="s">
        <v>138</v>
      </c>
      <c r="B71" s="13" t="s">
        <v>93</v>
      </c>
      <c r="C71" s="4">
        <v>0</v>
      </c>
      <c r="D71" s="4">
        <v>0</v>
      </c>
      <c r="E71" s="5">
        <v>3</v>
      </c>
      <c r="F71" s="6">
        <v>0</v>
      </c>
      <c r="G71" s="14" t="s">
        <v>127</v>
      </c>
    </row>
    <row r="72" spans="1:7" ht="12.75">
      <c r="A72" s="3" t="s">
        <v>138</v>
      </c>
      <c r="B72" s="13" t="s">
        <v>97</v>
      </c>
      <c r="C72" s="4">
        <v>150</v>
      </c>
      <c r="D72" s="4">
        <v>150</v>
      </c>
      <c r="E72" s="5">
        <v>215</v>
      </c>
      <c r="F72" s="6">
        <v>1.4313</v>
      </c>
      <c r="G72" s="14" t="s">
        <v>138</v>
      </c>
    </row>
    <row r="73" spans="1:7" ht="12.75">
      <c r="A73" s="228" t="s">
        <v>142</v>
      </c>
      <c r="B73" s="228"/>
      <c r="C73" s="4">
        <v>53700</v>
      </c>
      <c r="D73" s="4">
        <v>53420</v>
      </c>
      <c r="E73" s="5">
        <v>52200</v>
      </c>
      <c r="F73" s="6">
        <v>0.9772</v>
      </c>
      <c r="G73" s="11" t="s">
        <v>138</v>
      </c>
    </row>
    <row r="74" spans="1:7" ht="21" customHeight="1">
      <c r="A74" s="227" t="s">
        <v>128</v>
      </c>
      <c r="B74" s="227"/>
      <c r="C74" s="9">
        <v>53700</v>
      </c>
      <c r="D74" s="9">
        <v>53420</v>
      </c>
      <c r="E74" s="9">
        <v>52200</v>
      </c>
      <c r="F74" s="10">
        <v>0.9772</v>
      </c>
      <c r="G74" s="12" t="s">
        <v>138</v>
      </c>
    </row>
    <row r="75" spans="1:7" ht="29.25" customHeight="1">
      <c r="A75" s="227" t="s">
        <v>129</v>
      </c>
      <c r="B75" s="227"/>
      <c r="C75" s="7">
        <v>343119</v>
      </c>
      <c r="D75" s="7">
        <v>363643</v>
      </c>
      <c r="E75" s="7">
        <v>361281</v>
      </c>
      <c r="F75" s="8">
        <v>0.9934999999999999</v>
      </c>
      <c r="G75" s="12" t="s">
        <v>138</v>
      </c>
    </row>
  </sheetData>
  <mergeCells count="9">
    <mergeCell ref="A62:B62"/>
    <mergeCell ref="A63:G63"/>
    <mergeCell ref="A11:G11"/>
    <mergeCell ref="A2:G2"/>
    <mergeCell ref="A3:G3"/>
    <mergeCell ref="A75:B75"/>
    <mergeCell ref="A73:B73"/>
    <mergeCell ref="A74:B74"/>
    <mergeCell ref="A64:G64"/>
  </mergeCells>
  <printOptions/>
  <pageMargins left="0.75" right="0.75" top="1" bottom="1" header="0.5" footer="0.5"/>
  <pageSetup firstPageNumber="11" useFirstPageNumber="1" horizontalDpi="300" verticalDpi="300" orientation="landscape" pageOrder="overThenDown" paperSize="9" r:id="rId1"/>
  <headerFooter alignWithMargins="0">
    <oddHeader>&amp;L&amp;"Arial,Tučné"v tis. Kč&amp;C&amp;"Arial,Tučné"Mzdy MMOl + Městská policie - rok 2013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95"/>
  <sheetViews>
    <sheetView view="pageBreakPreview" zoomScaleSheetLayoutView="100" workbookViewId="0" topLeftCell="A1">
      <selection activeCell="A91" sqref="A91:G91"/>
    </sheetView>
  </sheetViews>
  <sheetFormatPr defaultColWidth="9.140625" defaultRowHeight="12.75"/>
  <cols>
    <col min="1" max="1" width="9.57421875" style="42" customWidth="1"/>
    <col min="2" max="2" width="36.8515625" style="42" customWidth="1"/>
    <col min="3" max="3" width="11.8515625" style="42" customWidth="1"/>
    <col min="4" max="4" width="12.140625" style="42" customWidth="1"/>
    <col min="5" max="5" width="11.00390625" style="42" customWidth="1"/>
    <col min="6" max="6" width="9.00390625" style="42" customWidth="1"/>
    <col min="7" max="7" width="56.57421875" style="42" customWidth="1"/>
  </cols>
  <sheetData>
    <row r="1" spans="1:7" ht="30" customHeight="1" thickBot="1">
      <c r="A1" s="28" t="s">
        <v>131</v>
      </c>
      <c r="B1" s="29" t="s">
        <v>132</v>
      </c>
      <c r="C1" s="2" t="s">
        <v>528</v>
      </c>
      <c r="D1" s="2" t="s">
        <v>232</v>
      </c>
      <c r="E1" s="29" t="s">
        <v>135</v>
      </c>
      <c r="F1" s="29" t="s">
        <v>136</v>
      </c>
      <c r="G1" s="30" t="s">
        <v>137</v>
      </c>
    </row>
    <row r="2" spans="1:7" ht="15" customHeight="1">
      <c r="A2" s="234" t="s">
        <v>143</v>
      </c>
      <c r="B2" s="234"/>
      <c r="C2" s="234"/>
      <c r="D2" s="234"/>
      <c r="E2" s="234"/>
      <c r="F2" s="234"/>
      <c r="G2" s="234"/>
    </row>
    <row r="3" spans="1:7" ht="15" customHeight="1">
      <c r="A3" s="233" t="s">
        <v>144</v>
      </c>
      <c r="B3" s="233"/>
      <c r="C3" s="233"/>
      <c r="D3" s="233"/>
      <c r="E3" s="233"/>
      <c r="F3" s="233"/>
      <c r="G3" s="233"/>
    </row>
    <row r="4" spans="1:7" ht="15" customHeight="1">
      <c r="A4" s="31" t="s">
        <v>138</v>
      </c>
      <c r="B4" s="32" t="s">
        <v>145</v>
      </c>
      <c r="C4" s="33">
        <v>0</v>
      </c>
      <c r="D4" s="33">
        <v>3287</v>
      </c>
      <c r="E4" s="34">
        <v>3286</v>
      </c>
      <c r="F4" s="35">
        <v>0.9998</v>
      </c>
      <c r="G4" s="36" t="s">
        <v>146</v>
      </c>
    </row>
    <row r="5" spans="1:7" ht="15" customHeight="1">
      <c r="A5" s="232" t="s">
        <v>147</v>
      </c>
      <c r="B5" s="232"/>
      <c r="C5" s="33">
        <v>0</v>
      </c>
      <c r="D5" s="33">
        <v>3287</v>
      </c>
      <c r="E5" s="34">
        <v>3286</v>
      </c>
      <c r="F5" s="35">
        <v>0.9998</v>
      </c>
      <c r="G5" s="36" t="s">
        <v>138</v>
      </c>
    </row>
    <row r="6" spans="1:7" ht="15" customHeight="1">
      <c r="A6" s="233" t="s">
        <v>148</v>
      </c>
      <c r="B6" s="233"/>
      <c r="C6" s="233"/>
      <c r="D6" s="233"/>
      <c r="E6" s="233"/>
      <c r="F6" s="233"/>
      <c r="G6" s="233"/>
    </row>
    <row r="7" spans="1:7" ht="15" customHeight="1">
      <c r="A7" s="31" t="s">
        <v>138</v>
      </c>
      <c r="B7" s="32" t="s">
        <v>145</v>
      </c>
      <c r="C7" s="33">
        <v>0</v>
      </c>
      <c r="D7" s="33">
        <v>1046</v>
      </c>
      <c r="E7" s="34">
        <v>994</v>
      </c>
      <c r="F7" s="35">
        <v>0.9498000000000001</v>
      </c>
      <c r="G7" s="36" t="s">
        <v>928</v>
      </c>
    </row>
    <row r="8" spans="1:7" ht="15" customHeight="1">
      <c r="A8" s="31" t="s">
        <v>138</v>
      </c>
      <c r="B8" s="32" t="s">
        <v>145</v>
      </c>
      <c r="C8" s="33">
        <v>0</v>
      </c>
      <c r="D8" s="33">
        <v>2</v>
      </c>
      <c r="E8" s="34">
        <v>2</v>
      </c>
      <c r="F8" s="35">
        <v>0.6292</v>
      </c>
      <c r="G8" s="36" t="s">
        <v>929</v>
      </c>
    </row>
    <row r="9" spans="1:7" ht="15" customHeight="1">
      <c r="A9" s="232" t="s">
        <v>930</v>
      </c>
      <c r="B9" s="232"/>
      <c r="C9" s="33">
        <v>0</v>
      </c>
      <c r="D9" s="33">
        <v>1048</v>
      </c>
      <c r="E9" s="34">
        <v>995</v>
      </c>
      <c r="F9" s="35">
        <v>0.9490999999999999</v>
      </c>
      <c r="G9" s="36" t="s">
        <v>138</v>
      </c>
    </row>
    <row r="10" spans="1:7" ht="15" customHeight="1">
      <c r="A10" s="233" t="s">
        <v>931</v>
      </c>
      <c r="B10" s="233"/>
      <c r="C10" s="233"/>
      <c r="D10" s="233"/>
      <c r="E10" s="233"/>
      <c r="F10" s="233"/>
      <c r="G10" s="233"/>
    </row>
    <row r="11" spans="1:7" ht="15" customHeight="1">
      <c r="A11" s="31" t="s">
        <v>138</v>
      </c>
      <c r="B11" s="32" t="s">
        <v>145</v>
      </c>
      <c r="C11" s="33">
        <v>0</v>
      </c>
      <c r="D11" s="33">
        <v>900</v>
      </c>
      <c r="E11" s="34">
        <v>821</v>
      </c>
      <c r="F11" s="35">
        <v>0.9124</v>
      </c>
      <c r="G11" s="36" t="s">
        <v>932</v>
      </c>
    </row>
    <row r="12" spans="1:7" ht="15" customHeight="1">
      <c r="A12" s="232" t="s">
        <v>933</v>
      </c>
      <c r="B12" s="232"/>
      <c r="C12" s="33">
        <v>0</v>
      </c>
      <c r="D12" s="33">
        <v>900</v>
      </c>
      <c r="E12" s="34">
        <v>821</v>
      </c>
      <c r="F12" s="35">
        <v>0.9124</v>
      </c>
      <c r="G12" s="36" t="s">
        <v>138</v>
      </c>
    </row>
    <row r="13" spans="1:7" ht="15" customHeight="1">
      <c r="A13" s="233" t="s">
        <v>934</v>
      </c>
      <c r="B13" s="233"/>
      <c r="C13" s="233"/>
      <c r="D13" s="233"/>
      <c r="E13" s="233"/>
      <c r="F13" s="233"/>
      <c r="G13" s="233"/>
    </row>
    <row r="14" spans="1:7" ht="15" customHeight="1">
      <c r="A14" s="31" t="s">
        <v>138</v>
      </c>
      <c r="B14" s="32" t="s">
        <v>145</v>
      </c>
      <c r="C14" s="33">
        <v>0</v>
      </c>
      <c r="D14" s="33">
        <v>50</v>
      </c>
      <c r="E14" s="34">
        <v>18</v>
      </c>
      <c r="F14" s="35">
        <v>0.3542</v>
      </c>
      <c r="G14" s="36" t="s">
        <v>935</v>
      </c>
    </row>
    <row r="15" spans="1:7" ht="15" customHeight="1">
      <c r="A15" s="232" t="s">
        <v>936</v>
      </c>
      <c r="B15" s="232"/>
      <c r="C15" s="33">
        <v>0</v>
      </c>
      <c r="D15" s="33">
        <v>50</v>
      </c>
      <c r="E15" s="34">
        <v>18</v>
      </c>
      <c r="F15" s="35">
        <v>0.3542</v>
      </c>
      <c r="G15" s="36" t="s">
        <v>138</v>
      </c>
    </row>
    <row r="16" spans="1:7" ht="15" customHeight="1">
      <c r="A16" s="233" t="s">
        <v>937</v>
      </c>
      <c r="B16" s="233"/>
      <c r="C16" s="233"/>
      <c r="D16" s="233"/>
      <c r="E16" s="233"/>
      <c r="F16" s="233"/>
      <c r="G16" s="233"/>
    </row>
    <row r="17" spans="1:7" ht="15" customHeight="1">
      <c r="A17" s="31" t="s">
        <v>138</v>
      </c>
      <c r="B17" s="32" t="s">
        <v>145</v>
      </c>
      <c r="C17" s="33">
        <v>0</v>
      </c>
      <c r="D17" s="33">
        <v>1058</v>
      </c>
      <c r="E17" s="34">
        <v>1045</v>
      </c>
      <c r="F17" s="35">
        <v>0.9873000000000001</v>
      </c>
      <c r="G17" s="36" t="s">
        <v>938</v>
      </c>
    </row>
    <row r="18" spans="1:7" ht="15" customHeight="1">
      <c r="A18" s="232" t="s">
        <v>939</v>
      </c>
      <c r="B18" s="232"/>
      <c r="C18" s="33">
        <v>0</v>
      </c>
      <c r="D18" s="33">
        <v>1058</v>
      </c>
      <c r="E18" s="34">
        <v>1045</v>
      </c>
      <c r="F18" s="35">
        <v>0.9873000000000001</v>
      </c>
      <c r="G18" s="36" t="s">
        <v>138</v>
      </c>
    </row>
    <row r="19" spans="1:7" ht="15" customHeight="1">
      <c r="A19" s="233" t="s">
        <v>940</v>
      </c>
      <c r="B19" s="233"/>
      <c r="C19" s="233"/>
      <c r="D19" s="233"/>
      <c r="E19" s="233"/>
      <c r="F19" s="233"/>
      <c r="G19" s="233"/>
    </row>
    <row r="20" spans="1:7" ht="21.75" customHeight="1">
      <c r="A20" s="31" t="s">
        <v>138</v>
      </c>
      <c r="B20" s="32" t="s">
        <v>145</v>
      </c>
      <c r="C20" s="33">
        <v>0</v>
      </c>
      <c r="D20" s="33">
        <v>260</v>
      </c>
      <c r="E20" s="34">
        <v>260</v>
      </c>
      <c r="F20" s="35">
        <v>0.9984000000000001</v>
      </c>
      <c r="G20" s="36" t="s">
        <v>941</v>
      </c>
    </row>
    <row r="21" spans="1:7" ht="15" customHeight="1">
      <c r="A21" s="232" t="s">
        <v>942</v>
      </c>
      <c r="B21" s="232"/>
      <c r="C21" s="33">
        <v>0</v>
      </c>
      <c r="D21" s="33">
        <v>260</v>
      </c>
      <c r="E21" s="34">
        <v>260</v>
      </c>
      <c r="F21" s="35">
        <v>0.9984000000000001</v>
      </c>
      <c r="G21" s="36" t="s">
        <v>138</v>
      </c>
    </row>
    <row r="22" spans="1:7" ht="15" customHeight="1">
      <c r="A22" s="233" t="s">
        <v>943</v>
      </c>
      <c r="B22" s="233"/>
      <c r="C22" s="233"/>
      <c r="D22" s="233"/>
      <c r="E22" s="233"/>
      <c r="F22" s="233"/>
      <c r="G22" s="233"/>
    </row>
    <row r="23" spans="1:7" ht="15" customHeight="1">
      <c r="A23" s="31" t="s">
        <v>138</v>
      </c>
      <c r="B23" s="32" t="s">
        <v>145</v>
      </c>
      <c r="C23" s="33">
        <v>0</v>
      </c>
      <c r="D23" s="33">
        <v>732</v>
      </c>
      <c r="E23" s="34">
        <v>732</v>
      </c>
      <c r="F23" s="35">
        <v>0.9998</v>
      </c>
      <c r="G23" s="36" t="s">
        <v>655</v>
      </c>
    </row>
    <row r="24" spans="1:7" ht="15" customHeight="1">
      <c r="A24" s="232" t="s">
        <v>656</v>
      </c>
      <c r="B24" s="232"/>
      <c r="C24" s="33">
        <v>0</v>
      </c>
      <c r="D24" s="33">
        <v>732</v>
      </c>
      <c r="E24" s="34">
        <v>732</v>
      </c>
      <c r="F24" s="35">
        <v>0.9998</v>
      </c>
      <c r="G24" s="36" t="s">
        <v>138</v>
      </c>
    </row>
    <row r="25" spans="1:7" ht="15" customHeight="1">
      <c r="A25" s="233" t="s">
        <v>657</v>
      </c>
      <c r="B25" s="233"/>
      <c r="C25" s="233"/>
      <c r="D25" s="233"/>
      <c r="E25" s="233"/>
      <c r="F25" s="233"/>
      <c r="G25" s="233"/>
    </row>
    <row r="26" spans="1:7" ht="15" customHeight="1">
      <c r="A26" s="31" t="s">
        <v>138</v>
      </c>
      <c r="B26" s="32" t="s">
        <v>145</v>
      </c>
      <c r="C26" s="33">
        <v>0</v>
      </c>
      <c r="D26" s="33">
        <v>3182</v>
      </c>
      <c r="E26" s="34">
        <v>3180</v>
      </c>
      <c r="F26" s="35">
        <v>0.9995</v>
      </c>
      <c r="G26" s="36" t="s">
        <v>658</v>
      </c>
    </row>
    <row r="27" spans="1:7" ht="15" customHeight="1">
      <c r="A27" s="232" t="s">
        <v>659</v>
      </c>
      <c r="B27" s="232"/>
      <c r="C27" s="33">
        <v>0</v>
      </c>
      <c r="D27" s="33">
        <v>3182</v>
      </c>
      <c r="E27" s="34">
        <v>3180</v>
      </c>
      <c r="F27" s="35">
        <v>0.9995</v>
      </c>
      <c r="G27" s="36" t="s">
        <v>138</v>
      </c>
    </row>
    <row r="28" spans="1:7" ht="15" customHeight="1">
      <c r="A28" s="233" t="s">
        <v>660</v>
      </c>
      <c r="B28" s="233"/>
      <c r="C28" s="233"/>
      <c r="D28" s="233"/>
      <c r="E28" s="233"/>
      <c r="F28" s="233"/>
      <c r="G28" s="233"/>
    </row>
    <row r="29" spans="1:7" ht="21.75" customHeight="1">
      <c r="A29" s="31" t="s">
        <v>138</v>
      </c>
      <c r="B29" s="32" t="s">
        <v>661</v>
      </c>
      <c r="C29" s="33">
        <v>360</v>
      </c>
      <c r="D29" s="33">
        <v>400</v>
      </c>
      <c r="E29" s="34">
        <v>326</v>
      </c>
      <c r="F29" s="35">
        <v>0.8140000000000001</v>
      </c>
      <c r="G29" s="36" t="s">
        <v>662</v>
      </c>
    </row>
    <row r="30" spans="1:7" ht="15" customHeight="1">
      <c r="A30" s="232" t="s">
        <v>663</v>
      </c>
      <c r="B30" s="232"/>
      <c r="C30" s="33">
        <v>360</v>
      </c>
      <c r="D30" s="33">
        <v>400</v>
      </c>
      <c r="E30" s="34">
        <v>326</v>
      </c>
      <c r="F30" s="35">
        <v>0.8140000000000001</v>
      </c>
      <c r="G30" s="36" t="s">
        <v>138</v>
      </c>
    </row>
    <row r="31" spans="1:7" ht="15" customHeight="1">
      <c r="A31" s="233" t="s">
        <v>140</v>
      </c>
      <c r="B31" s="233"/>
      <c r="C31" s="233"/>
      <c r="D31" s="233"/>
      <c r="E31" s="233"/>
      <c r="F31" s="233"/>
      <c r="G31" s="233"/>
    </row>
    <row r="32" spans="1:7" ht="27" customHeight="1">
      <c r="A32" s="31" t="s">
        <v>138</v>
      </c>
      <c r="B32" s="32" t="s">
        <v>661</v>
      </c>
      <c r="C32" s="33">
        <v>452</v>
      </c>
      <c r="D32" s="33">
        <v>682</v>
      </c>
      <c r="E32" s="34">
        <v>682</v>
      </c>
      <c r="F32" s="35">
        <v>0.9989</v>
      </c>
      <c r="G32" s="36" t="s">
        <v>664</v>
      </c>
    </row>
    <row r="33" spans="1:7" ht="58.5" customHeight="1">
      <c r="A33" s="31" t="s">
        <v>138</v>
      </c>
      <c r="B33" s="32" t="s">
        <v>145</v>
      </c>
      <c r="C33" s="33">
        <v>100</v>
      </c>
      <c r="D33" s="33">
        <v>0</v>
      </c>
      <c r="E33" s="34">
        <v>0</v>
      </c>
      <c r="F33" s="35">
        <v>0</v>
      </c>
      <c r="G33" s="36" t="s">
        <v>690</v>
      </c>
    </row>
    <row r="34" spans="1:7" ht="15" customHeight="1">
      <c r="A34" s="31" t="s">
        <v>138</v>
      </c>
      <c r="B34" s="32" t="s">
        <v>145</v>
      </c>
      <c r="C34" s="33">
        <v>100</v>
      </c>
      <c r="D34" s="33">
        <v>0</v>
      </c>
      <c r="E34" s="34">
        <v>0</v>
      </c>
      <c r="F34" s="35">
        <v>0</v>
      </c>
      <c r="G34" s="36" t="s">
        <v>691</v>
      </c>
    </row>
    <row r="35" spans="1:7" ht="15" customHeight="1">
      <c r="A35" s="232" t="s">
        <v>692</v>
      </c>
      <c r="B35" s="232"/>
      <c r="C35" s="33">
        <v>652</v>
      </c>
      <c r="D35" s="33">
        <v>682</v>
      </c>
      <c r="E35" s="34">
        <v>682</v>
      </c>
      <c r="F35" s="35">
        <v>0.9989</v>
      </c>
      <c r="G35" s="36" t="s">
        <v>138</v>
      </c>
    </row>
    <row r="36" spans="1:7" ht="15" customHeight="1">
      <c r="A36" s="233" t="s">
        <v>693</v>
      </c>
      <c r="B36" s="233"/>
      <c r="C36" s="233"/>
      <c r="D36" s="233"/>
      <c r="E36" s="233"/>
      <c r="F36" s="233"/>
      <c r="G36" s="233"/>
    </row>
    <row r="37" spans="1:7" ht="27.75" customHeight="1">
      <c r="A37" s="31" t="s">
        <v>138</v>
      </c>
      <c r="B37" s="32" t="s">
        <v>145</v>
      </c>
      <c r="C37" s="33">
        <v>4000</v>
      </c>
      <c r="D37" s="33">
        <v>0</v>
      </c>
      <c r="E37" s="34">
        <v>0</v>
      </c>
      <c r="F37" s="35">
        <v>0</v>
      </c>
      <c r="G37" s="36" t="s">
        <v>1140</v>
      </c>
    </row>
    <row r="38" spans="1:7" ht="15" customHeight="1">
      <c r="A38" s="232" t="s">
        <v>694</v>
      </c>
      <c r="B38" s="232"/>
      <c r="C38" s="33">
        <v>4000</v>
      </c>
      <c r="D38" s="33">
        <v>0</v>
      </c>
      <c r="E38" s="34">
        <v>0</v>
      </c>
      <c r="F38" s="35">
        <v>0</v>
      </c>
      <c r="G38" s="36" t="s">
        <v>138</v>
      </c>
    </row>
    <row r="39" spans="1:7" ht="15" customHeight="1">
      <c r="A39" s="231" t="s">
        <v>695</v>
      </c>
      <c r="B39" s="231"/>
      <c r="C39" s="37">
        <v>5012</v>
      </c>
      <c r="D39" s="37">
        <v>11600</v>
      </c>
      <c r="E39" s="37">
        <v>11345</v>
      </c>
      <c r="F39" s="38">
        <v>0.978</v>
      </c>
      <c r="G39" s="39" t="s">
        <v>138</v>
      </c>
    </row>
    <row r="40" spans="1:7" ht="15" customHeight="1">
      <c r="A40" s="234" t="s">
        <v>696</v>
      </c>
      <c r="B40" s="234"/>
      <c r="C40" s="234"/>
      <c r="D40" s="234"/>
      <c r="E40" s="234"/>
      <c r="F40" s="234"/>
      <c r="G40" s="234"/>
    </row>
    <row r="41" spans="1:7" ht="15" customHeight="1">
      <c r="A41" s="233" t="s">
        <v>697</v>
      </c>
      <c r="B41" s="233"/>
      <c r="C41" s="233"/>
      <c r="D41" s="233"/>
      <c r="E41" s="233"/>
      <c r="F41" s="233"/>
      <c r="G41" s="233"/>
    </row>
    <row r="42" spans="1:7" ht="15" customHeight="1">
      <c r="A42" s="31" t="s">
        <v>138</v>
      </c>
      <c r="B42" s="32" t="s">
        <v>145</v>
      </c>
      <c r="C42" s="33">
        <v>23000</v>
      </c>
      <c r="D42" s="33">
        <v>13944</v>
      </c>
      <c r="E42" s="34">
        <v>13794</v>
      </c>
      <c r="F42" s="35">
        <v>0.9892</v>
      </c>
      <c r="G42" s="36" t="s">
        <v>698</v>
      </c>
    </row>
    <row r="43" spans="1:7" ht="23.25" customHeight="1">
      <c r="A43" s="31" t="s">
        <v>138</v>
      </c>
      <c r="B43" s="32" t="s">
        <v>145</v>
      </c>
      <c r="C43" s="33">
        <v>0</v>
      </c>
      <c r="D43" s="33">
        <v>24</v>
      </c>
      <c r="E43" s="34">
        <v>24</v>
      </c>
      <c r="F43" s="35">
        <v>1</v>
      </c>
      <c r="G43" s="36" t="s">
        <v>699</v>
      </c>
    </row>
    <row r="44" spans="1:7" ht="22.5" customHeight="1">
      <c r="A44" s="31" t="s">
        <v>138</v>
      </c>
      <c r="B44" s="32" t="s">
        <v>145</v>
      </c>
      <c r="C44" s="33">
        <v>0</v>
      </c>
      <c r="D44" s="33">
        <v>1166</v>
      </c>
      <c r="E44" s="34">
        <v>1166</v>
      </c>
      <c r="F44" s="35">
        <v>1</v>
      </c>
      <c r="G44" s="36" t="s">
        <v>700</v>
      </c>
    </row>
    <row r="45" spans="1:7" ht="15" customHeight="1">
      <c r="A45" s="232" t="s">
        <v>701</v>
      </c>
      <c r="B45" s="232"/>
      <c r="C45" s="33">
        <v>23000</v>
      </c>
      <c r="D45" s="33">
        <v>15135</v>
      </c>
      <c r="E45" s="34">
        <v>14985</v>
      </c>
      <c r="F45" s="35">
        <v>0.9901000000000001</v>
      </c>
      <c r="G45" s="36" t="s">
        <v>138</v>
      </c>
    </row>
    <row r="46" spans="1:7" ht="15" customHeight="1">
      <c r="A46" s="233" t="s">
        <v>144</v>
      </c>
      <c r="B46" s="233"/>
      <c r="C46" s="233"/>
      <c r="D46" s="233"/>
      <c r="E46" s="233"/>
      <c r="F46" s="233"/>
      <c r="G46" s="233"/>
    </row>
    <row r="47" spans="1:7" ht="15" customHeight="1">
      <c r="A47" s="31" t="s">
        <v>138</v>
      </c>
      <c r="B47" s="32" t="s">
        <v>145</v>
      </c>
      <c r="C47" s="33">
        <v>1000</v>
      </c>
      <c r="D47" s="33">
        <v>480</v>
      </c>
      <c r="E47" s="34">
        <v>468</v>
      </c>
      <c r="F47" s="35">
        <v>0.9751000000000001</v>
      </c>
      <c r="G47" s="36" t="s">
        <v>7</v>
      </c>
    </row>
    <row r="48" spans="1:7" ht="15" customHeight="1">
      <c r="A48" s="232" t="s">
        <v>147</v>
      </c>
      <c r="B48" s="232"/>
      <c r="C48" s="33">
        <v>1000</v>
      </c>
      <c r="D48" s="33">
        <v>480</v>
      </c>
      <c r="E48" s="34">
        <v>468</v>
      </c>
      <c r="F48" s="35">
        <v>0.9751000000000001</v>
      </c>
      <c r="G48" s="36" t="s">
        <v>138</v>
      </c>
    </row>
    <row r="49" spans="1:7" ht="15" customHeight="1">
      <c r="A49" s="233" t="s">
        <v>8</v>
      </c>
      <c r="B49" s="233"/>
      <c r="C49" s="233"/>
      <c r="D49" s="233"/>
      <c r="E49" s="233"/>
      <c r="F49" s="233"/>
      <c r="G49" s="233"/>
    </row>
    <row r="50" spans="1:7" ht="15" customHeight="1">
      <c r="A50" s="31" t="s">
        <v>138</v>
      </c>
      <c r="B50" s="32" t="s">
        <v>145</v>
      </c>
      <c r="C50" s="33">
        <v>350</v>
      </c>
      <c r="D50" s="33">
        <v>603</v>
      </c>
      <c r="E50" s="34">
        <v>575</v>
      </c>
      <c r="F50" s="35">
        <v>0.9539</v>
      </c>
      <c r="G50" s="36" t="s">
        <v>9</v>
      </c>
    </row>
    <row r="51" spans="1:7" ht="15" customHeight="1">
      <c r="A51" s="232" t="s">
        <v>761</v>
      </c>
      <c r="B51" s="232"/>
      <c r="C51" s="33">
        <v>350</v>
      </c>
      <c r="D51" s="33">
        <v>603</v>
      </c>
      <c r="E51" s="34">
        <v>575</v>
      </c>
      <c r="F51" s="35">
        <v>0.9539</v>
      </c>
      <c r="G51" s="36" t="s">
        <v>138</v>
      </c>
    </row>
    <row r="52" spans="1:7" ht="15" customHeight="1">
      <c r="A52" s="233" t="s">
        <v>762</v>
      </c>
      <c r="B52" s="233"/>
      <c r="C52" s="233"/>
      <c r="D52" s="233"/>
      <c r="E52" s="233"/>
      <c r="F52" s="233"/>
      <c r="G52" s="233"/>
    </row>
    <row r="53" spans="1:7" ht="36.75" customHeight="1">
      <c r="A53" s="31" t="s">
        <v>138</v>
      </c>
      <c r="B53" s="32" t="s">
        <v>145</v>
      </c>
      <c r="C53" s="33">
        <v>5000</v>
      </c>
      <c r="D53" s="33">
        <v>4132</v>
      </c>
      <c r="E53" s="34">
        <v>4132</v>
      </c>
      <c r="F53" s="35">
        <v>1</v>
      </c>
      <c r="G53" s="36" t="s">
        <v>763</v>
      </c>
    </row>
    <row r="54" spans="1:7" ht="15" customHeight="1">
      <c r="A54" s="232" t="s">
        <v>764</v>
      </c>
      <c r="B54" s="232"/>
      <c r="C54" s="33">
        <v>5000</v>
      </c>
      <c r="D54" s="33">
        <v>4132</v>
      </c>
      <c r="E54" s="34">
        <v>4132</v>
      </c>
      <c r="F54" s="35">
        <v>1</v>
      </c>
      <c r="G54" s="36" t="s">
        <v>138</v>
      </c>
    </row>
    <row r="55" spans="1:7" ht="15" customHeight="1">
      <c r="A55" s="231" t="s">
        <v>765</v>
      </c>
      <c r="B55" s="231"/>
      <c r="C55" s="37">
        <v>29350</v>
      </c>
      <c r="D55" s="37">
        <v>20350</v>
      </c>
      <c r="E55" s="37">
        <v>20160</v>
      </c>
      <c r="F55" s="38">
        <v>0.9906999999999999</v>
      </c>
      <c r="G55" s="39" t="s">
        <v>138</v>
      </c>
    </row>
    <row r="56" spans="1:7" ht="15" customHeight="1">
      <c r="A56" s="234" t="s">
        <v>766</v>
      </c>
      <c r="B56" s="234"/>
      <c r="C56" s="234"/>
      <c r="D56" s="234"/>
      <c r="E56" s="234"/>
      <c r="F56" s="234"/>
      <c r="G56" s="234"/>
    </row>
    <row r="57" spans="1:7" ht="15" customHeight="1">
      <c r="A57" s="233" t="s">
        <v>767</v>
      </c>
      <c r="B57" s="233"/>
      <c r="C57" s="233"/>
      <c r="D57" s="233"/>
      <c r="E57" s="233"/>
      <c r="F57" s="233"/>
      <c r="G57" s="233"/>
    </row>
    <row r="58" spans="1:7" ht="25.5" customHeight="1">
      <c r="A58" s="31" t="s">
        <v>138</v>
      </c>
      <c r="B58" s="32" t="s">
        <v>145</v>
      </c>
      <c r="C58" s="33">
        <v>3000</v>
      </c>
      <c r="D58" s="33">
        <v>2898</v>
      </c>
      <c r="E58" s="34">
        <v>2897</v>
      </c>
      <c r="F58" s="35">
        <v>0.9998</v>
      </c>
      <c r="G58" s="36" t="s">
        <v>768</v>
      </c>
    </row>
    <row r="59" spans="1:7" ht="15" customHeight="1">
      <c r="A59" s="31" t="s">
        <v>138</v>
      </c>
      <c r="B59" s="32" t="s">
        <v>661</v>
      </c>
      <c r="C59" s="33">
        <v>0</v>
      </c>
      <c r="D59" s="33">
        <v>42</v>
      </c>
      <c r="E59" s="34">
        <v>42</v>
      </c>
      <c r="F59" s="35">
        <v>1</v>
      </c>
      <c r="G59" s="36" t="s">
        <v>769</v>
      </c>
    </row>
    <row r="60" spans="1:7" ht="15" customHeight="1">
      <c r="A60" s="232" t="s">
        <v>770</v>
      </c>
      <c r="B60" s="232"/>
      <c r="C60" s="33">
        <v>3000</v>
      </c>
      <c r="D60" s="33">
        <v>2940</v>
      </c>
      <c r="E60" s="34">
        <v>2939</v>
      </c>
      <c r="F60" s="35">
        <v>0.9998</v>
      </c>
      <c r="G60" s="36" t="s">
        <v>138</v>
      </c>
    </row>
    <row r="61" spans="1:7" ht="15" customHeight="1">
      <c r="A61" s="233" t="s">
        <v>693</v>
      </c>
      <c r="B61" s="233"/>
      <c r="C61" s="233"/>
      <c r="D61" s="233"/>
      <c r="E61" s="233"/>
      <c r="F61" s="233"/>
      <c r="G61" s="233"/>
    </row>
    <row r="62" spans="1:7" ht="15" customHeight="1">
      <c r="A62" s="31" t="s">
        <v>138</v>
      </c>
      <c r="B62" s="32" t="s">
        <v>145</v>
      </c>
      <c r="C62" s="33">
        <v>2430</v>
      </c>
      <c r="D62" s="33">
        <v>2681</v>
      </c>
      <c r="E62" s="34">
        <v>2656</v>
      </c>
      <c r="F62" s="35">
        <v>0.9909</v>
      </c>
      <c r="G62" s="36" t="s">
        <v>771</v>
      </c>
    </row>
    <row r="63" spans="1:7" ht="15" customHeight="1">
      <c r="A63" s="232" t="s">
        <v>694</v>
      </c>
      <c r="B63" s="232"/>
      <c r="C63" s="33">
        <v>2430</v>
      </c>
      <c r="D63" s="33">
        <v>2681</v>
      </c>
      <c r="E63" s="34">
        <v>2656</v>
      </c>
      <c r="F63" s="35">
        <v>0.9909</v>
      </c>
      <c r="G63" s="36" t="s">
        <v>138</v>
      </c>
    </row>
    <row r="64" spans="1:7" ht="15" customHeight="1">
      <c r="A64" s="231" t="s">
        <v>772</v>
      </c>
      <c r="B64" s="231"/>
      <c r="C64" s="37">
        <v>5430</v>
      </c>
      <c r="D64" s="37">
        <v>5621</v>
      </c>
      <c r="E64" s="37">
        <v>5596</v>
      </c>
      <c r="F64" s="38">
        <v>0.9954999999999999</v>
      </c>
      <c r="G64" s="39" t="s">
        <v>138</v>
      </c>
    </row>
    <row r="65" spans="1:7" ht="15" customHeight="1">
      <c r="A65" s="234" t="s">
        <v>773</v>
      </c>
      <c r="B65" s="234"/>
      <c r="C65" s="234"/>
      <c r="D65" s="234"/>
      <c r="E65" s="234"/>
      <c r="F65" s="234"/>
      <c r="G65" s="234"/>
    </row>
    <row r="66" spans="1:7" ht="15" customHeight="1">
      <c r="A66" s="233" t="s">
        <v>943</v>
      </c>
      <c r="B66" s="233"/>
      <c r="C66" s="233"/>
      <c r="D66" s="233"/>
      <c r="E66" s="233"/>
      <c r="F66" s="233"/>
      <c r="G66" s="233"/>
    </row>
    <row r="67" spans="1:7" ht="15" customHeight="1">
      <c r="A67" s="31" t="s">
        <v>138</v>
      </c>
      <c r="B67" s="32" t="s">
        <v>145</v>
      </c>
      <c r="C67" s="33">
        <v>550</v>
      </c>
      <c r="D67" s="33">
        <v>0</v>
      </c>
      <c r="E67" s="34">
        <v>0</v>
      </c>
      <c r="F67" s="35">
        <v>0</v>
      </c>
      <c r="G67" s="36" t="s">
        <v>774</v>
      </c>
    </row>
    <row r="68" spans="1:7" ht="15" customHeight="1">
      <c r="A68" s="232" t="s">
        <v>656</v>
      </c>
      <c r="B68" s="232"/>
      <c r="C68" s="33">
        <v>550</v>
      </c>
      <c r="D68" s="33">
        <v>0</v>
      </c>
      <c r="E68" s="34">
        <v>0</v>
      </c>
      <c r="F68" s="35">
        <v>0</v>
      </c>
      <c r="G68" s="36" t="s">
        <v>138</v>
      </c>
    </row>
    <row r="69" spans="1:7" ht="15" customHeight="1">
      <c r="A69" s="231" t="s">
        <v>775</v>
      </c>
      <c r="B69" s="231"/>
      <c r="C69" s="37">
        <v>550</v>
      </c>
      <c r="D69" s="37">
        <v>0</v>
      </c>
      <c r="E69" s="37">
        <v>0</v>
      </c>
      <c r="F69" s="38">
        <v>0</v>
      </c>
      <c r="G69" s="39" t="s">
        <v>138</v>
      </c>
    </row>
    <row r="70" spans="1:7" ht="15" customHeight="1">
      <c r="A70" s="234" t="s">
        <v>776</v>
      </c>
      <c r="B70" s="234"/>
      <c r="C70" s="234"/>
      <c r="D70" s="234"/>
      <c r="E70" s="234"/>
      <c r="F70" s="234"/>
      <c r="G70" s="234"/>
    </row>
    <row r="71" spans="1:7" ht="15" customHeight="1">
      <c r="A71" s="233" t="s">
        <v>777</v>
      </c>
      <c r="B71" s="233"/>
      <c r="C71" s="233"/>
      <c r="D71" s="233"/>
      <c r="E71" s="233"/>
      <c r="F71" s="233"/>
      <c r="G71" s="233"/>
    </row>
    <row r="72" spans="1:7" ht="15" customHeight="1">
      <c r="A72" s="31" t="s">
        <v>138</v>
      </c>
      <c r="B72" s="32" t="s">
        <v>661</v>
      </c>
      <c r="C72" s="33">
        <v>2340</v>
      </c>
      <c r="D72" s="33">
        <v>2208</v>
      </c>
      <c r="E72" s="34">
        <v>2208</v>
      </c>
      <c r="F72" s="35">
        <v>1</v>
      </c>
      <c r="G72" s="36" t="s">
        <v>778</v>
      </c>
    </row>
    <row r="73" spans="1:7" ht="15" customHeight="1">
      <c r="A73" s="232" t="s">
        <v>779</v>
      </c>
      <c r="B73" s="232"/>
      <c r="C73" s="33">
        <v>2340</v>
      </c>
      <c r="D73" s="33">
        <v>2208</v>
      </c>
      <c r="E73" s="34">
        <v>2208</v>
      </c>
      <c r="F73" s="35">
        <v>1</v>
      </c>
      <c r="G73" s="36" t="s">
        <v>138</v>
      </c>
    </row>
    <row r="74" spans="1:7" ht="15" customHeight="1">
      <c r="A74" s="231" t="s">
        <v>780</v>
      </c>
      <c r="B74" s="231"/>
      <c r="C74" s="37">
        <v>2340</v>
      </c>
      <c r="D74" s="37">
        <v>2208</v>
      </c>
      <c r="E74" s="37">
        <v>2208</v>
      </c>
      <c r="F74" s="38">
        <v>1</v>
      </c>
      <c r="G74" s="39" t="s">
        <v>138</v>
      </c>
    </row>
    <row r="75" spans="1:7" ht="15" customHeight="1">
      <c r="A75" s="234" t="s">
        <v>781</v>
      </c>
      <c r="B75" s="234"/>
      <c r="C75" s="234"/>
      <c r="D75" s="234"/>
      <c r="E75" s="234"/>
      <c r="F75" s="234"/>
      <c r="G75" s="234"/>
    </row>
    <row r="76" spans="1:7" ht="15" customHeight="1">
      <c r="A76" s="233" t="s">
        <v>782</v>
      </c>
      <c r="B76" s="233"/>
      <c r="C76" s="233"/>
      <c r="D76" s="233"/>
      <c r="E76" s="233"/>
      <c r="F76" s="233"/>
      <c r="G76" s="233"/>
    </row>
    <row r="77" spans="1:7" ht="15" customHeight="1">
      <c r="A77" s="31" t="s">
        <v>138</v>
      </c>
      <c r="B77" s="32" t="s">
        <v>145</v>
      </c>
      <c r="C77" s="33">
        <v>50</v>
      </c>
      <c r="D77" s="33">
        <v>48</v>
      </c>
      <c r="E77" s="34">
        <v>13</v>
      </c>
      <c r="F77" s="35">
        <v>0.2798</v>
      </c>
      <c r="G77" s="36" t="s">
        <v>783</v>
      </c>
    </row>
    <row r="78" spans="1:7" ht="15" customHeight="1">
      <c r="A78" s="232" t="s">
        <v>784</v>
      </c>
      <c r="B78" s="232"/>
      <c r="C78" s="33">
        <v>50</v>
      </c>
      <c r="D78" s="33">
        <v>48</v>
      </c>
      <c r="E78" s="34">
        <v>13</v>
      </c>
      <c r="F78" s="35">
        <v>0.2798</v>
      </c>
      <c r="G78" s="36" t="s">
        <v>138</v>
      </c>
    </row>
    <row r="79" spans="1:7" ht="15" customHeight="1">
      <c r="A79" s="233" t="s">
        <v>148</v>
      </c>
      <c r="B79" s="233"/>
      <c r="C79" s="233"/>
      <c r="D79" s="233"/>
      <c r="E79" s="233"/>
      <c r="F79" s="233"/>
      <c r="G79" s="233"/>
    </row>
    <row r="80" spans="1:7" ht="22.5" customHeight="1">
      <c r="A80" s="31" t="s">
        <v>138</v>
      </c>
      <c r="B80" s="32" t="s">
        <v>145</v>
      </c>
      <c r="C80" s="33">
        <v>480</v>
      </c>
      <c r="D80" s="33">
        <v>404</v>
      </c>
      <c r="E80" s="34">
        <v>364</v>
      </c>
      <c r="F80" s="35">
        <v>0.9020999999999999</v>
      </c>
      <c r="G80" s="36" t="s">
        <v>785</v>
      </c>
    </row>
    <row r="81" spans="1:7" ht="15" customHeight="1">
      <c r="A81" s="232" t="s">
        <v>930</v>
      </c>
      <c r="B81" s="232"/>
      <c r="C81" s="33">
        <v>480</v>
      </c>
      <c r="D81" s="33">
        <v>404</v>
      </c>
      <c r="E81" s="34">
        <v>364</v>
      </c>
      <c r="F81" s="35">
        <v>0.9020999999999999</v>
      </c>
      <c r="G81" s="36" t="s">
        <v>138</v>
      </c>
    </row>
    <row r="82" spans="1:7" ht="15" customHeight="1">
      <c r="A82" s="233" t="s">
        <v>931</v>
      </c>
      <c r="B82" s="233"/>
      <c r="C82" s="233"/>
      <c r="D82" s="233"/>
      <c r="E82" s="233"/>
      <c r="F82" s="233"/>
      <c r="G82" s="233"/>
    </row>
    <row r="83" spans="1:7" ht="27.75" customHeight="1">
      <c r="A83" s="31" t="s">
        <v>138</v>
      </c>
      <c r="B83" s="32" t="s">
        <v>145</v>
      </c>
      <c r="C83" s="33">
        <v>725</v>
      </c>
      <c r="D83" s="33">
        <v>690</v>
      </c>
      <c r="E83" s="34">
        <v>601</v>
      </c>
      <c r="F83" s="35">
        <v>0.8715999999999999</v>
      </c>
      <c r="G83" s="36" t="s">
        <v>786</v>
      </c>
    </row>
    <row r="84" spans="1:7" ht="15" customHeight="1">
      <c r="A84" s="232" t="s">
        <v>933</v>
      </c>
      <c r="B84" s="232"/>
      <c r="C84" s="33">
        <v>725</v>
      </c>
      <c r="D84" s="33">
        <v>690</v>
      </c>
      <c r="E84" s="34">
        <v>601</v>
      </c>
      <c r="F84" s="35">
        <v>0.8715999999999999</v>
      </c>
      <c r="G84" s="36" t="s">
        <v>138</v>
      </c>
    </row>
    <row r="85" spans="1:7" ht="15" customHeight="1">
      <c r="A85" s="233" t="s">
        <v>934</v>
      </c>
      <c r="B85" s="233"/>
      <c r="C85" s="233"/>
      <c r="D85" s="233"/>
      <c r="E85" s="233"/>
      <c r="F85" s="233"/>
      <c r="G85" s="233"/>
    </row>
    <row r="86" spans="1:7" ht="20.25" customHeight="1">
      <c r="A86" s="31" t="s">
        <v>138</v>
      </c>
      <c r="B86" s="32" t="s">
        <v>145</v>
      </c>
      <c r="C86" s="33">
        <v>450</v>
      </c>
      <c r="D86" s="33">
        <v>0</v>
      </c>
      <c r="E86" s="34">
        <v>0</v>
      </c>
      <c r="F86" s="35">
        <v>0</v>
      </c>
      <c r="G86" s="36" t="s">
        <v>1138</v>
      </c>
    </row>
    <row r="87" spans="1:7" ht="15" customHeight="1">
      <c r="A87" s="232" t="s">
        <v>936</v>
      </c>
      <c r="B87" s="232"/>
      <c r="C87" s="33">
        <v>450</v>
      </c>
      <c r="D87" s="33">
        <v>0</v>
      </c>
      <c r="E87" s="34">
        <v>0</v>
      </c>
      <c r="F87" s="35">
        <v>0</v>
      </c>
      <c r="G87" s="36" t="s">
        <v>138</v>
      </c>
    </row>
    <row r="88" spans="1:7" ht="15" customHeight="1">
      <c r="A88" s="233" t="s">
        <v>937</v>
      </c>
      <c r="B88" s="233"/>
      <c r="C88" s="233"/>
      <c r="D88" s="233"/>
      <c r="E88" s="233"/>
      <c r="F88" s="233"/>
      <c r="G88" s="233"/>
    </row>
    <row r="89" spans="1:7" ht="25.5" customHeight="1">
      <c r="A89" s="31" t="s">
        <v>138</v>
      </c>
      <c r="B89" s="32" t="s">
        <v>145</v>
      </c>
      <c r="C89" s="33">
        <v>70</v>
      </c>
      <c r="D89" s="33">
        <v>69</v>
      </c>
      <c r="E89" s="34">
        <v>38</v>
      </c>
      <c r="F89" s="35">
        <v>0.5472</v>
      </c>
      <c r="G89" s="36" t="s">
        <v>787</v>
      </c>
    </row>
    <row r="90" spans="1:7" ht="15" customHeight="1">
      <c r="A90" s="232" t="s">
        <v>939</v>
      </c>
      <c r="B90" s="232"/>
      <c r="C90" s="33">
        <v>70</v>
      </c>
      <c r="D90" s="33">
        <v>69</v>
      </c>
      <c r="E90" s="34">
        <v>38</v>
      </c>
      <c r="F90" s="35">
        <v>0.5472</v>
      </c>
      <c r="G90" s="36" t="s">
        <v>138</v>
      </c>
    </row>
    <row r="91" spans="1:7" ht="15" customHeight="1">
      <c r="A91" s="233" t="s">
        <v>788</v>
      </c>
      <c r="B91" s="233"/>
      <c r="C91" s="233"/>
      <c r="D91" s="233"/>
      <c r="E91" s="233"/>
      <c r="F91" s="233"/>
      <c r="G91" s="233"/>
    </row>
    <row r="92" spans="1:7" ht="49.5" customHeight="1">
      <c r="A92" s="31" t="s">
        <v>138</v>
      </c>
      <c r="B92" s="32" t="s">
        <v>145</v>
      </c>
      <c r="C92" s="33">
        <v>900</v>
      </c>
      <c r="D92" s="33">
        <v>779</v>
      </c>
      <c r="E92" s="34">
        <v>757</v>
      </c>
      <c r="F92" s="35">
        <v>0.9717</v>
      </c>
      <c r="G92" s="36" t="s">
        <v>1139</v>
      </c>
    </row>
    <row r="93" spans="1:7" ht="15" customHeight="1">
      <c r="A93" s="232" t="s">
        <v>789</v>
      </c>
      <c r="B93" s="232"/>
      <c r="C93" s="33">
        <v>900</v>
      </c>
      <c r="D93" s="33">
        <v>779</v>
      </c>
      <c r="E93" s="34">
        <v>757</v>
      </c>
      <c r="F93" s="35">
        <v>0.9717</v>
      </c>
      <c r="G93" s="36" t="s">
        <v>138</v>
      </c>
    </row>
    <row r="94" spans="1:7" ht="15" customHeight="1">
      <c r="A94" s="231" t="s">
        <v>790</v>
      </c>
      <c r="B94" s="231"/>
      <c r="C94" s="37">
        <v>2675</v>
      </c>
      <c r="D94" s="37">
        <v>1990</v>
      </c>
      <c r="E94" s="37">
        <v>1774</v>
      </c>
      <c r="F94" s="38">
        <v>0.8915000000000001</v>
      </c>
      <c r="G94" s="39" t="s">
        <v>138</v>
      </c>
    </row>
    <row r="95" spans="1:7" ht="30" customHeight="1">
      <c r="A95" s="231" t="s">
        <v>529</v>
      </c>
      <c r="B95" s="231"/>
      <c r="C95" s="40">
        <v>45357</v>
      </c>
      <c r="D95" s="40">
        <v>41769</v>
      </c>
      <c r="E95" s="40">
        <v>41083</v>
      </c>
      <c r="F95" s="41">
        <v>0.9836</v>
      </c>
      <c r="G95" s="39" t="s">
        <v>138</v>
      </c>
    </row>
  </sheetData>
  <mergeCells count="63">
    <mergeCell ref="A3:G3"/>
    <mergeCell ref="A2:G2"/>
    <mergeCell ref="A10:G10"/>
    <mergeCell ref="A9:B9"/>
    <mergeCell ref="A6:G6"/>
    <mergeCell ref="A5:B5"/>
    <mergeCell ref="A16:G16"/>
    <mergeCell ref="A15:B15"/>
    <mergeCell ref="A13:G13"/>
    <mergeCell ref="A12:B12"/>
    <mergeCell ref="A22:G22"/>
    <mergeCell ref="A21:B21"/>
    <mergeCell ref="A18:B18"/>
    <mergeCell ref="A19:G19"/>
    <mergeCell ref="A28:G28"/>
    <mergeCell ref="A27:B27"/>
    <mergeCell ref="A25:G25"/>
    <mergeCell ref="A24:B24"/>
    <mergeCell ref="A36:G36"/>
    <mergeCell ref="A35:B35"/>
    <mergeCell ref="A30:B30"/>
    <mergeCell ref="A31:G31"/>
    <mergeCell ref="A40:G40"/>
    <mergeCell ref="A41:G41"/>
    <mergeCell ref="A38:B38"/>
    <mergeCell ref="A39:B39"/>
    <mergeCell ref="A48:B48"/>
    <mergeCell ref="A49:G49"/>
    <mergeCell ref="A46:G46"/>
    <mergeCell ref="A45:B45"/>
    <mergeCell ref="A54:B54"/>
    <mergeCell ref="A55:B55"/>
    <mergeCell ref="A52:G52"/>
    <mergeCell ref="A51:B51"/>
    <mergeCell ref="A61:G61"/>
    <mergeCell ref="A60:B60"/>
    <mergeCell ref="A56:G56"/>
    <mergeCell ref="A57:G57"/>
    <mergeCell ref="A65:G65"/>
    <mergeCell ref="A66:G66"/>
    <mergeCell ref="A63:B63"/>
    <mergeCell ref="A64:B64"/>
    <mergeCell ref="A70:G70"/>
    <mergeCell ref="A71:G71"/>
    <mergeCell ref="A68:B68"/>
    <mergeCell ref="A69:B69"/>
    <mergeCell ref="A75:G75"/>
    <mergeCell ref="A76:G76"/>
    <mergeCell ref="A73:B73"/>
    <mergeCell ref="A74:B74"/>
    <mergeCell ref="A82:G82"/>
    <mergeCell ref="A81:B81"/>
    <mergeCell ref="A78:B78"/>
    <mergeCell ref="A79:G79"/>
    <mergeCell ref="A88:G88"/>
    <mergeCell ref="A87:B87"/>
    <mergeCell ref="A84:B84"/>
    <mergeCell ref="A85:G85"/>
    <mergeCell ref="A94:B94"/>
    <mergeCell ref="A95:B95"/>
    <mergeCell ref="A93:B93"/>
    <mergeCell ref="A90:B90"/>
    <mergeCell ref="A91:G91"/>
  </mergeCells>
  <printOptions/>
  <pageMargins left="0.75" right="0.75" top="1" bottom="1" header="0.5" footer="0.5"/>
  <pageSetup firstPageNumber="14" useFirstPageNumber="1" horizontalDpi="300" verticalDpi="300" orientation="landscape" pageOrder="overThenDown" paperSize="9" scale="85" r:id="rId1"/>
  <headerFooter alignWithMargins="0">
    <oddHeader>&amp;L&amp;"Arial,Tučné"v tis. Kč&amp;C&amp;"Arial,Tučné"Velké opravy - rok 2013</oddHeader>
    <oddFooter>&amp;C&amp;P</oddFooter>
  </headerFooter>
  <rowBreaks count="3" manualBreakCount="3">
    <brk id="30" max="255" man="1"/>
    <brk id="51" max="255" man="1"/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G775"/>
  <sheetViews>
    <sheetView view="pageBreakPreview" zoomScaleSheetLayoutView="100" workbookViewId="0" topLeftCell="A687">
      <selection activeCell="D788" sqref="D788"/>
    </sheetView>
  </sheetViews>
  <sheetFormatPr defaultColWidth="9.140625" defaultRowHeight="12.75"/>
  <cols>
    <col min="1" max="1" width="9.57421875" style="0" customWidth="1"/>
    <col min="2" max="2" width="28.57421875" style="0" customWidth="1"/>
    <col min="3" max="3" width="11.8515625" style="0" customWidth="1"/>
    <col min="4" max="4" width="12.140625" style="0" customWidth="1"/>
    <col min="5" max="5" width="11.28125" style="0" customWidth="1"/>
    <col min="6" max="6" width="9.00390625" style="0" customWidth="1"/>
    <col min="7" max="7" width="28.7109375" style="0" customWidth="1"/>
  </cols>
  <sheetData>
    <row r="1" spans="1:7" ht="23.25" thickBot="1">
      <c r="A1" s="1" t="s">
        <v>131</v>
      </c>
      <c r="B1" s="2" t="s">
        <v>132</v>
      </c>
      <c r="C1" s="2" t="s">
        <v>528</v>
      </c>
      <c r="D1" s="2" t="s">
        <v>232</v>
      </c>
      <c r="E1" s="2" t="s">
        <v>135</v>
      </c>
      <c r="F1" s="2" t="s">
        <v>136</v>
      </c>
      <c r="G1" s="15" t="s">
        <v>137</v>
      </c>
    </row>
    <row r="2" spans="1:7" ht="12.75">
      <c r="A2" s="230" t="s">
        <v>143</v>
      </c>
      <c r="B2" s="230"/>
      <c r="C2" s="230"/>
      <c r="D2" s="230"/>
      <c r="E2" s="230"/>
      <c r="F2" s="230"/>
      <c r="G2" s="230"/>
    </row>
    <row r="3" spans="1:7" ht="12.75">
      <c r="A3" s="229" t="s">
        <v>140</v>
      </c>
      <c r="B3" s="229"/>
      <c r="C3" s="229"/>
      <c r="D3" s="229"/>
      <c r="E3" s="229"/>
      <c r="F3" s="229"/>
      <c r="G3" s="229"/>
    </row>
    <row r="4" spans="1:7" ht="33.75">
      <c r="A4" s="3" t="s">
        <v>138</v>
      </c>
      <c r="B4" s="13" t="s">
        <v>791</v>
      </c>
      <c r="C4" s="4">
        <v>0</v>
      </c>
      <c r="D4" s="4">
        <v>2</v>
      </c>
      <c r="E4" s="5">
        <v>2</v>
      </c>
      <c r="F4" s="6">
        <v>0.877</v>
      </c>
      <c r="G4" s="14" t="s">
        <v>792</v>
      </c>
    </row>
    <row r="5" spans="1:7" ht="12.75">
      <c r="A5" s="228" t="s">
        <v>692</v>
      </c>
      <c r="B5" s="228"/>
      <c r="C5" s="4">
        <v>0</v>
      </c>
      <c r="D5" s="4">
        <v>2</v>
      </c>
      <c r="E5" s="5">
        <v>2</v>
      </c>
      <c r="F5" s="6">
        <v>0.877</v>
      </c>
      <c r="G5" s="11" t="s">
        <v>138</v>
      </c>
    </row>
    <row r="6" spans="1:7" ht="12.75">
      <c r="A6" s="227" t="s">
        <v>695</v>
      </c>
      <c r="B6" s="227"/>
      <c r="C6" s="9">
        <v>0</v>
      </c>
      <c r="D6" s="9">
        <v>2</v>
      </c>
      <c r="E6" s="9">
        <v>2</v>
      </c>
      <c r="F6" s="10">
        <v>0.877</v>
      </c>
      <c r="G6" s="12" t="s">
        <v>138</v>
      </c>
    </row>
    <row r="7" spans="1:7" ht="12.75">
      <c r="A7" s="230" t="s">
        <v>793</v>
      </c>
      <c r="B7" s="230"/>
      <c r="C7" s="230"/>
      <c r="D7" s="230"/>
      <c r="E7" s="230"/>
      <c r="F7" s="230"/>
      <c r="G7" s="230"/>
    </row>
    <row r="8" spans="1:7" ht="12.75">
      <c r="A8" s="229" t="s">
        <v>934</v>
      </c>
      <c r="B8" s="229"/>
      <c r="C8" s="229"/>
      <c r="D8" s="229"/>
      <c r="E8" s="229"/>
      <c r="F8" s="229"/>
      <c r="G8" s="229"/>
    </row>
    <row r="9" spans="1:7" ht="33.75">
      <c r="A9" s="3" t="s">
        <v>138</v>
      </c>
      <c r="B9" s="13" t="s">
        <v>794</v>
      </c>
      <c r="C9" s="4">
        <v>200</v>
      </c>
      <c r="D9" s="4">
        <v>105</v>
      </c>
      <c r="E9" s="5">
        <v>105</v>
      </c>
      <c r="F9" s="6">
        <v>1</v>
      </c>
      <c r="G9" s="14" t="s">
        <v>1141</v>
      </c>
    </row>
    <row r="10" spans="1:7" ht="33.75">
      <c r="A10" s="3" t="s">
        <v>138</v>
      </c>
      <c r="B10" s="13" t="s">
        <v>795</v>
      </c>
      <c r="C10" s="4">
        <v>100</v>
      </c>
      <c r="D10" s="4">
        <v>45</v>
      </c>
      <c r="E10" s="5">
        <v>45</v>
      </c>
      <c r="F10" s="6">
        <v>1</v>
      </c>
      <c r="G10" s="14" t="s">
        <v>796</v>
      </c>
    </row>
    <row r="11" spans="1:7" ht="22.5">
      <c r="A11" s="3" t="s">
        <v>138</v>
      </c>
      <c r="B11" s="13" t="s">
        <v>797</v>
      </c>
      <c r="C11" s="4">
        <v>400</v>
      </c>
      <c r="D11" s="4">
        <v>475</v>
      </c>
      <c r="E11" s="5">
        <v>475</v>
      </c>
      <c r="F11" s="6">
        <v>1</v>
      </c>
      <c r="G11" s="14" t="s">
        <v>796</v>
      </c>
    </row>
    <row r="12" spans="1:7" ht="22.5">
      <c r="A12" s="3" t="s">
        <v>138</v>
      </c>
      <c r="B12" s="13" t="s">
        <v>798</v>
      </c>
      <c r="C12" s="4">
        <v>50</v>
      </c>
      <c r="D12" s="4">
        <v>125</v>
      </c>
      <c r="E12" s="5">
        <v>80</v>
      </c>
      <c r="F12" s="6">
        <v>0.64</v>
      </c>
      <c r="G12" s="14" t="s">
        <v>796</v>
      </c>
    </row>
    <row r="13" spans="1:7" ht="12.75">
      <c r="A13" s="228" t="s">
        <v>936</v>
      </c>
      <c r="B13" s="228"/>
      <c r="C13" s="4">
        <v>750</v>
      </c>
      <c r="D13" s="4">
        <v>750</v>
      </c>
      <c r="E13" s="5">
        <v>705</v>
      </c>
      <c r="F13" s="6">
        <v>0.94</v>
      </c>
      <c r="G13" s="11" t="s">
        <v>138</v>
      </c>
    </row>
    <row r="14" spans="1:7" ht="12.75">
      <c r="A14" s="227" t="s">
        <v>799</v>
      </c>
      <c r="B14" s="227"/>
      <c r="C14" s="9">
        <v>750</v>
      </c>
      <c r="D14" s="9">
        <v>750</v>
      </c>
      <c r="E14" s="9">
        <v>705</v>
      </c>
      <c r="F14" s="10">
        <v>0.94</v>
      </c>
      <c r="G14" s="12" t="s">
        <v>138</v>
      </c>
    </row>
    <row r="15" spans="1:7" ht="12.75">
      <c r="A15" s="230" t="s">
        <v>800</v>
      </c>
      <c r="B15" s="230"/>
      <c r="C15" s="230"/>
      <c r="D15" s="230"/>
      <c r="E15" s="230"/>
      <c r="F15" s="230"/>
      <c r="G15" s="230"/>
    </row>
    <row r="16" spans="1:7" ht="12.75">
      <c r="A16" s="229" t="s">
        <v>801</v>
      </c>
      <c r="B16" s="229"/>
      <c r="C16" s="229"/>
      <c r="D16" s="229"/>
      <c r="E16" s="229"/>
      <c r="F16" s="229"/>
      <c r="G16" s="229"/>
    </row>
    <row r="17" spans="1:7" ht="45">
      <c r="A17" s="3" t="s">
        <v>138</v>
      </c>
      <c r="B17" s="13" t="s">
        <v>802</v>
      </c>
      <c r="C17" s="4">
        <v>0</v>
      </c>
      <c r="D17" s="4">
        <v>1901</v>
      </c>
      <c r="E17" s="5">
        <v>1901</v>
      </c>
      <c r="F17" s="6">
        <v>1</v>
      </c>
      <c r="G17" s="14" t="s">
        <v>1142</v>
      </c>
    </row>
    <row r="18" spans="1:7" ht="12.75">
      <c r="A18" s="228" t="s">
        <v>803</v>
      </c>
      <c r="B18" s="228"/>
      <c r="C18" s="4">
        <v>0</v>
      </c>
      <c r="D18" s="4">
        <v>1901</v>
      </c>
      <c r="E18" s="5">
        <v>1901</v>
      </c>
      <c r="F18" s="6">
        <v>1</v>
      </c>
      <c r="G18" s="11" t="s">
        <v>138</v>
      </c>
    </row>
    <row r="19" spans="1:7" ht="12.75">
      <c r="A19" s="227" t="s">
        <v>804</v>
      </c>
      <c r="B19" s="227"/>
      <c r="C19" s="9">
        <v>0</v>
      </c>
      <c r="D19" s="9">
        <v>1901</v>
      </c>
      <c r="E19" s="9">
        <v>1901</v>
      </c>
      <c r="F19" s="10">
        <v>1</v>
      </c>
      <c r="G19" s="12" t="s">
        <v>138</v>
      </c>
    </row>
    <row r="20" spans="1:7" ht="12.75">
      <c r="A20" s="230" t="s">
        <v>805</v>
      </c>
      <c r="B20" s="230"/>
      <c r="C20" s="230"/>
      <c r="D20" s="230"/>
      <c r="E20" s="230"/>
      <c r="F20" s="230"/>
      <c r="G20" s="230"/>
    </row>
    <row r="21" spans="1:7" ht="12.75">
      <c r="A21" s="229" t="s">
        <v>806</v>
      </c>
      <c r="B21" s="229"/>
      <c r="C21" s="229"/>
      <c r="D21" s="229"/>
      <c r="E21" s="229"/>
      <c r="F21" s="229"/>
      <c r="G21" s="229"/>
    </row>
    <row r="22" spans="1:7" ht="26.25" customHeight="1">
      <c r="A22" s="3" t="s">
        <v>138</v>
      </c>
      <c r="B22" s="13" t="s">
        <v>795</v>
      </c>
      <c r="C22" s="4">
        <v>650</v>
      </c>
      <c r="D22" s="4">
        <v>650</v>
      </c>
      <c r="E22" s="5">
        <v>650</v>
      </c>
      <c r="F22" s="6">
        <v>1</v>
      </c>
      <c r="G22" s="14" t="s">
        <v>807</v>
      </c>
    </row>
    <row r="23" spans="1:7" ht="12.75">
      <c r="A23" s="228" t="s">
        <v>808</v>
      </c>
      <c r="B23" s="228"/>
      <c r="C23" s="4">
        <v>650</v>
      </c>
      <c r="D23" s="4">
        <v>650</v>
      </c>
      <c r="E23" s="5">
        <v>650</v>
      </c>
      <c r="F23" s="6">
        <v>1</v>
      </c>
      <c r="G23" s="11" t="s">
        <v>138</v>
      </c>
    </row>
    <row r="24" spans="1:7" ht="12.75">
      <c r="A24" s="229" t="s">
        <v>809</v>
      </c>
      <c r="B24" s="229"/>
      <c r="C24" s="229"/>
      <c r="D24" s="229"/>
      <c r="E24" s="229"/>
      <c r="F24" s="229"/>
      <c r="G24" s="229"/>
    </row>
    <row r="25" spans="1:7" ht="26.25" customHeight="1">
      <c r="A25" s="3" t="s">
        <v>138</v>
      </c>
      <c r="B25" s="13" t="s">
        <v>794</v>
      </c>
      <c r="C25" s="4">
        <v>270</v>
      </c>
      <c r="D25" s="4">
        <v>270</v>
      </c>
      <c r="E25" s="5">
        <v>270</v>
      </c>
      <c r="F25" s="6">
        <v>1</v>
      </c>
      <c r="G25" s="14" t="s">
        <v>810</v>
      </c>
    </row>
    <row r="26" spans="1:7" ht="25.5" customHeight="1">
      <c r="A26" s="3" t="s">
        <v>138</v>
      </c>
      <c r="B26" s="13" t="s">
        <v>794</v>
      </c>
      <c r="C26" s="4">
        <v>250</v>
      </c>
      <c r="D26" s="4">
        <v>250</v>
      </c>
      <c r="E26" s="5">
        <v>250</v>
      </c>
      <c r="F26" s="6">
        <v>1</v>
      </c>
      <c r="G26" s="14" t="s">
        <v>811</v>
      </c>
    </row>
    <row r="27" spans="1:7" ht="24" customHeight="1">
      <c r="A27" s="3" t="s">
        <v>138</v>
      </c>
      <c r="B27" s="13" t="s">
        <v>794</v>
      </c>
      <c r="C27" s="4">
        <v>180</v>
      </c>
      <c r="D27" s="4">
        <v>180</v>
      </c>
      <c r="E27" s="5">
        <v>180</v>
      </c>
      <c r="F27" s="6">
        <v>1</v>
      </c>
      <c r="G27" s="14" t="s">
        <v>812</v>
      </c>
    </row>
    <row r="28" spans="1:7" ht="24.75" customHeight="1">
      <c r="A28" s="3" t="s">
        <v>138</v>
      </c>
      <c r="B28" s="13" t="s">
        <v>795</v>
      </c>
      <c r="C28" s="4">
        <v>200</v>
      </c>
      <c r="D28" s="4">
        <v>200</v>
      </c>
      <c r="E28" s="5">
        <v>200</v>
      </c>
      <c r="F28" s="6">
        <v>1</v>
      </c>
      <c r="G28" s="14" t="s">
        <v>813</v>
      </c>
    </row>
    <row r="29" spans="1:7" ht="33.75">
      <c r="A29" s="3" t="s">
        <v>138</v>
      </c>
      <c r="B29" s="13" t="s">
        <v>795</v>
      </c>
      <c r="C29" s="4">
        <v>250</v>
      </c>
      <c r="D29" s="4">
        <v>250</v>
      </c>
      <c r="E29" s="5">
        <v>250</v>
      </c>
      <c r="F29" s="6">
        <v>1</v>
      </c>
      <c r="G29" s="14" t="s">
        <v>814</v>
      </c>
    </row>
    <row r="30" spans="1:7" ht="22.5">
      <c r="A30" s="3" t="s">
        <v>138</v>
      </c>
      <c r="B30" s="13" t="s">
        <v>815</v>
      </c>
      <c r="C30" s="4">
        <v>500</v>
      </c>
      <c r="D30" s="4">
        <v>500</v>
      </c>
      <c r="E30" s="5">
        <v>500</v>
      </c>
      <c r="F30" s="6">
        <v>1</v>
      </c>
      <c r="G30" s="14" t="s">
        <v>816</v>
      </c>
    </row>
    <row r="31" spans="1:7" ht="22.5">
      <c r="A31" s="3" t="s">
        <v>138</v>
      </c>
      <c r="B31" s="13" t="s">
        <v>815</v>
      </c>
      <c r="C31" s="4">
        <v>25</v>
      </c>
      <c r="D31" s="4">
        <v>25</v>
      </c>
      <c r="E31" s="5">
        <v>25</v>
      </c>
      <c r="F31" s="6">
        <v>1</v>
      </c>
      <c r="G31" s="14" t="s">
        <v>817</v>
      </c>
    </row>
    <row r="32" spans="1:7" ht="22.5">
      <c r="A32" s="3" t="s">
        <v>138</v>
      </c>
      <c r="B32" s="13" t="s">
        <v>815</v>
      </c>
      <c r="C32" s="4">
        <v>1000</v>
      </c>
      <c r="D32" s="4">
        <v>1080</v>
      </c>
      <c r="E32" s="5">
        <v>1080</v>
      </c>
      <c r="F32" s="6">
        <v>1</v>
      </c>
      <c r="G32" s="14" t="s">
        <v>818</v>
      </c>
    </row>
    <row r="33" spans="1:7" ht="22.5">
      <c r="A33" s="3" t="s">
        <v>138</v>
      </c>
      <c r="B33" s="13" t="s">
        <v>815</v>
      </c>
      <c r="C33" s="4">
        <v>300</v>
      </c>
      <c r="D33" s="4">
        <v>300</v>
      </c>
      <c r="E33" s="5">
        <v>300</v>
      </c>
      <c r="F33" s="6">
        <v>1</v>
      </c>
      <c r="G33" s="14" t="s">
        <v>819</v>
      </c>
    </row>
    <row r="34" spans="1:7" ht="22.5">
      <c r="A34" s="3" t="s">
        <v>138</v>
      </c>
      <c r="B34" s="13" t="s">
        <v>815</v>
      </c>
      <c r="C34" s="4">
        <v>1150</v>
      </c>
      <c r="D34" s="4">
        <v>1150</v>
      </c>
      <c r="E34" s="5">
        <v>1150</v>
      </c>
      <c r="F34" s="6">
        <v>1</v>
      </c>
      <c r="G34" s="14" t="s">
        <v>820</v>
      </c>
    </row>
    <row r="35" spans="1:7" ht="22.5">
      <c r="A35" s="3" t="s">
        <v>138</v>
      </c>
      <c r="B35" s="13" t="s">
        <v>815</v>
      </c>
      <c r="C35" s="4">
        <v>0</v>
      </c>
      <c r="D35" s="4">
        <v>100</v>
      </c>
      <c r="E35" s="5">
        <v>100</v>
      </c>
      <c r="F35" s="6">
        <v>1</v>
      </c>
      <c r="G35" s="14" t="s">
        <v>821</v>
      </c>
    </row>
    <row r="36" spans="1:7" ht="22.5">
      <c r="A36" s="3" t="s">
        <v>138</v>
      </c>
      <c r="B36" s="13" t="s">
        <v>822</v>
      </c>
      <c r="C36" s="4">
        <v>350</v>
      </c>
      <c r="D36" s="4">
        <v>350</v>
      </c>
      <c r="E36" s="5">
        <v>350</v>
      </c>
      <c r="F36" s="6">
        <v>1</v>
      </c>
      <c r="G36" s="14" t="s">
        <v>823</v>
      </c>
    </row>
    <row r="37" spans="1:7" ht="22.5">
      <c r="A37" s="3" t="s">
        <v>138</v>
      </c>
      <c r="B37" s="13" t="s">
        <v>822</v>
      </c>
      <c r="C37" s="4">
        <v>150</v>
      </c>
      <c r="D37" s="4">
        <v>150</v>
      </c>
      <c r="E37" s="5">
        <v>150</v>
      </c>
      <c r="F37" s="6">
        <v>1</v>
      </c>
      <c r="G37" s="14" t="s">
        <v>824</v>
      </c>
    </row>
    <row r="38" spans="1:7" ht="22.5">
      <c r="A38" s="3" t="s">
        <v>138</v>
      </c>
      <c r="B38" s="13" t="s">
        <v>825</v>
      </c>
      <c r="C38" s="4">
        <v>675</v>
      </c>
      <c r="D38" s="4">
        <v>675</v>
      </c>
      <c r="E38" s="5">
        <v>675</v>
      </c>
      <c r="F38" s="6">
        <v>1</v>
      </c>
      <c r="G38" s="14" t="s">
        <v>826</v>
      </c>
    </row>
    <row r="39" spans="1:7" ht="22.5">
      <c r="A39" s="3" t="s">
        <v>138</v>
      </c>
      <c r="B39" s="13" t="s">
        <v>827</v>
      </c>
      <c r="C39" s="4">
        <v>150</v>
      </c>
      <c r="D39" s="4">
        <v>150</v>
      </c>
      <c r="E39" s="5">
        <v>150</v>
      </c>
      <c r="F39" s="6">
        <v>1</v>
      </c>
      <c r="G39" s="14" t="s">
        <v>828</v>
      </c>
    </row>
    <row r="40" spans="1:7" ht="22.5">
      <c r="A40" s="3" t="s">
        <v>138</v>
      </c>
      <c r="B40" s="13" t="s">
        <v>827</v>
      </c>
      <c r="C40" s="4">
        <v>0</v>
      </c>
      <c r="D40" s="4">
        <v>30</v>
      </c>
      <c r="E40" s="5">
        <v>30</v>
      </c>
      <c r="F40" s="6">
        <v>1</v>
      </c>
      <c r="G40" s="14" t="s">
        <v>829</v>
      </c>
    </row>
    <row r="41" spans="1:7" ht="22.5">
      <c r="A41" s="3" t="s">
        <v>138</v>
      </c>
      <c r="B41" s="13" t="s">
        <v>815</v>
      </c>
      <c r="C41" s="4">
        <v>200</v>
      </c>
      <c r="D41" s="4">
        <v>200</v>
      </c>
      <c r="E41" s="5">
        <v>200</v>
      </c>
      <c r="F41" s="6">
        <v>1</v>
      </c>
      <c r="G41" s="14" t="s">
        <v>830</v>
      </c>
    </row>
    <row r="42" spans="1:7" ht="26.25" customHeight="1">
      <c r="A42" s="3" t="s">
        <v>138</v>
      </c>
      <c r="B42" s="13" t="s">
        <v>795</v>
      </c>
      <c r="C42" s="4">
        <v>250</v>
      </c>
      <c r="D42" s="4">
        <v>750</v>
      </c>
      <c r="E42" s="5">
        <v>750</v>
      </c>
      <c r="F42" s="6">
        <v>1</v>
      </c>
      <c r="G42" s="14" t="s">
        <v>831</v>
      </c>
    </row>
    <row r="43" spans="1:7" ht="22.5">
      <c r="A43" s="3" t="s">
        <v>138</v>
      </c>
      <c r="B43" s="13" t="s">
        <v>815</v>
      </c>
      <c r="C43" s="4">
        <v>0</v>
      </c>
      <c r="D43" s="4">
        <v>50</v>
      </c>
      <c r="E43" s="5">
        <v>50</v>
      </c>
      <c r="F43" s="6">
        <v>1</v>
      </c>
      <c r="G43" s="14" t="s">
        <v>832</v>
      </c>
    </row>
    <row r="44" spans="1:7" ht="22.5">
      <c r="A44" s="3" t="s">
        <v>138</v>
      </c>
      <c r="B44" s="13" t="s">
        <v>797</v>
      </c>
      <c r="C44" s="4">
        <v>0</v>
      </c>
      <c r="D44" s="4">
        <v>20</v>
      </c>
      <c r="E44" s="5">
        <v>0</v>
      </c>
      <c r="F44" s="6">
        <v>0</v>
      </c>
      <c r="G44" s="14" t="s">
        <v>833</v>
      </c>
    </row>
    <row r="45" spans="1:7" ht="27" customHeight="1">
      <c r="A45" s="3" t="s">
        <v>138</v>
      </c>
      <c r="B45" s="13" t="s">
        <v>795</v>
      </c>
      <c r="C45" s="4">
        <v>0</v>
      </c>
      <c r="D45" s="4">
        <v>50</v>
      </c>
      <c r="E45" s="5">
        <v>50</v>
      </c>
      <c r="F45" s="6">
        <v>1</v>
      </c>
      <c r="G45" s="14" t="s">
        <v>834</v>
      </c>
    </row>
    <row r="46" spans="1:7" ht="22.5">
      <c r="A46" s="3" t="s">
        <v>138</v>
      </c>
      <c r="B46" s="13" t="s">
        <v>815</v>
      </c>
      <c r="C46" s="4">
        <v>0</v>
      </c>
      <c r="D46" s="4">
        <v>20</v>
      </c>
      <c r="E46" s="5">
        <v>20</v>
      </c>
      <c r="F46" s="6">
        <v>1</v>
      </c>
      <c r="G46" s="14" t="s">
        <v>835</v>
      </c>
    </row>
    <row r="47" spans="1:7" ht="22.5">
      <c r="A47" s="3" t="s">
        <v>138</v>
      </c>
      <c r="B47" s="13" t="s">
        <v>815</v>
      </c>
      <c r="C47" s="4">
        <v>0</v>
      </c>
      <c r="D47" s="4">
        <v>25</v>
      </c>
      <c r="E47" s="5">
        <v>25</v>
      </c>
      <c r="F47" s="6">
        <v>1</v>
      </c>
      <c r="G47" s="14" t="s">
        <v>836</v>
      </c>
    </row>
    <row r="48" spans="1:7" ht="22.5">
      <c r="A48" s="3" t="s">
        <v>138</v>
      </c>
      <c r="B48" s="13" t="s">
        <v>815</v>
      </c>
      <c r="C48" s="4">
        <v>0</v>
      </c>
      <c r="D48" s="4">
        <v>30</v>
      </c>
      <c r="E48" s="5">
        <v>30</v>
      </c>
      <c r="F48" s="6">
        <v>1</v>
      </c>
      <c r="G48" s="14" t="s">
        <v>837</v>
      </c>
    </row>
    <row r="49" spans="1:7" ht="25.5" customHeight="1">
      <c r="A49" s="3" t="s">
        <v>138</v>
      </c>
      <c r="B49" s="13" t="s">
        <v>794</v>
      </c>
      <c r="C49" s="4">
        <v>0</v>
      </c>
      <c r="D49" s="4">
        <v>30</v>
      </c>
      <c r="E49" s="5">
        <v>30</v>
      </c>
      <c r="F49" s="6">
        <v>1</v>
      </c>
      <c r="G49" s="14" t="s">
        <v>838</v>
      </c>
    </row>
    <row r="50" spans="1:7" ht="22.5">
      <c r="A50" s="3" t="s">
        <v>138</v>
      </c>
      <c r="B50" s="13" t="s">
        <v>815</v>
      </c>
      <c r="C50" s="4">
        <v>0</v>
      </c>
      <c r="D50" s="4">
        <v>50</v>
      </c>
      <c r="E50" s="5">
        <v>50</v>
      </c>
      <c r="F50" s="6">
        <v>1</v>
      </c>
      <c r="G50" s="14" t="s">
        <v>839</v>
      </c>
    </row>
    <row r="51" spans="1:7" ht="22.5">
      <c r="A51" s="3" t="s">
        <v>138</v>
      </c>
      <c r="B51" s="13" t="s">
        <v>815</v>
      </c>
      <c r="C51" s="4">
        <v>0</v>
      </c>
      <c r="D51" s="4">
        <v>10</v>
      </c>
      <c r="E51" s="5">
        <v>10</v>
      </c>
      <c r="F51" s="6">
        <v>1</v>
      </c>
      <c r="G51" s="14" t="s">
        <v>840</v>
      </c>
    </row>
    <row r="52" spans="1:7" ht="22.5">
      <c r="A52" s="3" t="s">
        <v>138</v>
      </c>
      <c r="B52" s="13" t="s">
        <v>815</v>
      </c>
      <c r="C52" s="4">
        <v>0</v>
      </c>
      <c r="D52" s="4">
        <v>50</v>
      </c>
      <c r="E52" s="5">
        <v>50</v>
      </c>
      <c r="F52" s="6">
        <v>1</v>
      </c>
      <c r="G52" s="14" t="s">
        <v>841</v>
      </c>
    </row>
    <row r="53" spans="1:7" ht="22.5">
      <c r="A53" s="3" t="s">
        <v>138</v>
      </c>
      <c r="B53" s="13" t="s">
        <v>815</v>
      </c>
      <c r="C53" s="4">
        <v>0</v>
      </c>
      <c r="D53" s="4">
        <v>50</v>
      </c>
      <c r="E53" s="5">
        <v>50</v>
      </c>
      <c r="F53" s="6">
        <v>1</v>
      </c>
      <c r="G53" s="14" t="s">
        <v>842</v>
      </c>
    </row>
    <row r="54" spans="1:7" ht="22.5">
      <c r="A54" s="3" t="s">
        <v>138</v>
      </c>
      <c r="B54" s="13" t="s">
        <v>815</v>
      </c>
      <c r="C54" s="4">
        <v>0</v>
      </c>
      <c r="D54" s="4">
        <v>40</v>
      </c>
      <c r="E54" s="5">
        <v>40</v>
      </c>
      <c r="F54" s="6">
        <v>1</v>
      </c>
      <c r="G54" s="14" t="s">
        <v>843</v>
      </c>
    </row>
    <row r="55" spans="1:7" ht="27" customHeight="1">
      <c r="A55" s="3" t="s">
        <v>138</v>
      </c>
      <c r="B55" s="13" t="s">
        <v>794</v>
      </c>
      <c r="C55" s="4">
        <v>0</v>
      </c>
      <c r="D55" s="4">
        <v>30</v>
      </c>
      <c r="E55" s="5">
        <v>30</v>
      </c>
      <c r="F55" s="6">
        <v>1</v>
      </c>
      <c r="G55" s="14" t="s">
        <v>844</v>
      </c>
    </row>
    <row r="56" spans="1:7" ht="24" customHeight="1">
      <c r="A56" s="3" t="s">
        <v>138</v>
      </c>
      <c r="B56" s="13" t="s">
        <v>794</v>
      </c>
      <c r="C56" s="4">
        <v>0</v>
      </c>
      <c r="D56" s="4">
        <v>50</v>
      </c>
      <c r="E56" s="5">
        <v>50</v>
      </c>
      <c r="F56" s="6">
        <v>1</v>
      </c>
      <c r="G56" s="14" t="s">
        <v>845</v>
      </c>
    </row>
    <row r="57" spans="1:7" ht="25.5" customHeight="1">
      <c r="A57" s="3"/>
      <c r="B57" s="13" t="s">
        <v>794</v>
      </c>
      <c r="C57" s="4">
        <v>0</v>
      </c>
      <c r="D57" s="4">
        <v>50</v>
      </c>
      <c r="E57" s="5">
        <v>50</v>
      </c>
      <c r="F57" s="6">
        <v>1</v>
      </c>
      <c r="G57" s="14" t="s">
        <v>846</v>
      </c>
    </row>
    <row r="58" spans="1:7" ht="22.5">
      <c r="A58" s="3" t="s">
        <v>138</v>
      </c>
      <c r="B58" s="13" t="s">
        <v>815</v>
      </c>
      <c r="C58" s="4">
        <v>0</v>
      </c>
      <c r="D58" s="4">
        <v>30</v>
      </c>
      <c r="E58" s="5">
        <v>30</v>
      </c>
      <c r="F58" s="6">
        <v>1</v>
      </c>
      <c r="G58" s="14" t="s">
        <v>847</v>
      </c>
    </row>
    <row r="59" spans="1:7" ht="22.5">
      <c r="A59" s="3" t="s">
        <v>138</v>
      </c>
      <c r="B59" s="13" t="s">
        <v>815</v>
      </c>
      <c r="C59" s="4">
        <v>0</v>
      </c>
      <c r="D59" s="4">
        <v>50</v>
      </c>
      <c r="E59" s="5">
        <v>50</v>
      </c>
      <c r="F59" s="6">
        <v>1</v>
      </c>
      <c r="G59" s="14" t="s">
        <v>848</v>
      </c>
    </row>
    <row r="60" spans="1:7" ht="22.5">
      <c r="A60" s="3" t="s">
        <v>138</v>
      </c>
      <c r="B60" s="13" t="s">
        <v>815</v>
      </c>
      <c r="C60" s="4">
        <v>0</v>
      </c>
      <c r="D60" s="4">
        <v>20</v>
      </c>
      <c r="E60" s="5">
        <v>20</v>
      </c>
      <c r="F60" s="6">
        <v>1</v>
      </c>
      <c r="G60" s="14" t="s">
        <v>849</v>
      </c>
    </row>
    <row r="61" spans="1:7" ht="22.5">
      <c r="A61" s="3" t="s">
        <v>138</v>
      </c>
      <c r="B61" s="13" t="s">
        <v>815</v>
      </c>
      <c r="C61" s="4">
        <v>0</v>
      </c>
      <c r="D61" s="4">
        <v>20</v>
      </c>
      <c r="E61" s="5">
        <v>20</v>
      </c>
      <c r="F61" s="6">
        <v>1</v>
      </c>
      <c r="G61" s="14" t="s">
        <v>850</v>
      </c>
    </row>
    <row r="62" spans="1:7" ht="27" customHeight="1">
      <c r="A62" s="3" t="s">
        <v>138</v>
      </c>
      <c r="B62" s="13" t="s">
        <v>794</v>
      </c>
      <c r="C62" s="4">
        <v>0</v>
      </c>
      <c r="D62" s="4">
        <v>30</v>
      </c>
      <c r="E62" s="5">
        <v>30</v>
      </c>
      <c r="F62" s="6">
        <v>1</v>
      </c>
      <c r="G62" s="14" t="s">
        <v>851</v>
      </c>
    </row>
    <row r="63" spans="1:7" ht="28.5" customHeight="1">
      <c r="A63" s="3" t="s">
        <v>138</v>
      </c>
      <c r="B63" s="13" t="s">
        <v>794</v>
      </c>
      <c r="C63" s="4">
        <v>0</v>
      </c>
      <c r="D63" s="4">
        <v>50</v>
      </c>
      <c r="E63" s="5">
        <v>50</v>
      </c>
      <c r="F63" s="6">
        <v>1</v>
      </c>
      <c r="G63" s="14" t="s">
        <v>852</v>
      </c>
    </row>
    <row r="64" spans="1:7" ht="27" customHeight="1">
      <c r="A64" s="3" t="s">
        <v>138</v>
      </c>
      <c r="B64" s="13" t="s">
        <v>794</v>
      </c>
      <c r="C64" s="4">
        <v>0</v>
      </c>
      <c r="D64" s="4">
        <v>20</v>
      </c>
      <c r="E64" s="5">
        <v>20</v>
      </c>
      <c r="F64" s="6">
        <v>1</v>
      </c>
      <c r="G64" s="14" t="s">
        <v>853</v>
      </c>
    </row>
    <row r="65" spans="1:7" ht="22.5">
      <c r="A65" s="3" t="s">
        <v>138</v>
      </c>
      <c r="B65" s="43" t="s">
        <v>815</v>
      </c>
      <c r="C65" s="4">
        <v>0</v>
      </c>
      <c r="D65" s="4">
        <v>10</v>
      </c>
      <c r="E65" s="5">
        <v>10</v>
      </c>
      <c r="F65" s="6">
        <v>1</v>
      </c>
      <c r="G65" s="14" t="s">
        <v>854</v>
      </c>
    </row>
    <row r="66" spans="1:7" ht="22.5">
      <c r="A66" s="3" t="s">
        <v>138</v>
      </c>
      <c r="B66" s="13" t="s">
        <v>815</v>
      </c>
      <c r="C66" s="4">
        <v>0</v>
      </c>
      <c r="D66" s="4">
        <v>15</v>
      </c>
      <c r="E66" s="5">
        <v>15</v>
      </c>
      <c r="F66" s="6">
        <v>1</v>
      </c>
      <c r="G66" s="14" t="s">
        <v>855</v>
      </c>
    </row>
    <row r="67" spans="1:7" ht="22.5">
      <c r="A67" s="3" t="s">
        <v>138</v>
      </c>
      <c r="B67" s="13" t="s">
        <v>815</v>
      </c>
      <c r="C67" s="4">
        <v>0</v>
      </c>
      <c r="D67" s="4">
        <v>20</v>
      </c>
      <c r="E67" s="5">
        <v>20</v>
      </c>
      <c r="F67" s="6">
        <v>1</v>
      </c>
      <c r="G67" s="14" t="s">
        <v>856</v>
      </c>
    </row>
    <row r="68" spans="1:7" ht="22.5">
      <c r="A68" s="3" t="s">
        <v>138</v>
      </c>
      <c r="B68" s="13" t="s">
        <v>815</v>
      </c>
      <c r="C68" s="4">
        <v>0</v>
      </c>
      <c r="D68" s="4">
        <v>10</v>
      </c>
      <c r="E68" s="5">
        <v>10</v>
      </c>
      <c r="F68" s="6">
        <v>1</v>
      </c>
      <c r="G68" s="14" t="s">
        <v>857</v>
      </c>
    </row>
    <row r="69" spans="1:7" ht="22.5">
      <c r="A69" s="3" t="s">
        <v>138</v>
      </c>
      <c r="B69" s="13" t="s">
        <v>815</v>
      </c>
      <c r="C69" s="4">
        <v>0</v>
      </c>
      <c r="D69" s="4">
        <v>40</v>
      </c>
      <c r="E69" s="5">
        <v>40</v>
      </c>
      <c r="F69" s="6">
        <v>1</v>
      </c>
      <c r="G69" s="14" t="s">
        <v>858</v>
      </c>
    </row>
    <row r="70" spans="1:7" ht="22.5">
      <c r="A70" s="3" t="s">
        <v>138</v>
      </c>
      <c r="B70" s="13" t="s">
        <v>815</v>
      </c>
      <c r="C70" s="4">
        <v>0</v>
      </c>
      <c r="D70" s="4">
        <v>5</v>
      </c>
      <c r="E70" s="5">
        <v>5</v>
      </c>
      <c r="F70" s="6">
        <v>1</v>
      </c>
      <c r="G70" s="14" t="s">
        <v>859</v>
      </c>
    </row>
    <row r="71" spans="1:7" ht="26.25" customHeight="1">
      <c r="A71" s="3" t="s">
        <v>138</v>
      </c>
      <c r="B71" s="13" t="s">
        <v>794</v>
      </c>
      <c r="C71" s="4">
        <v>0</v>
      </c>
      <c r="D71" s="4">
        <v>100</v>
      </c>
      <c r="E71" s="5">
        <v>100</v>
      </c>
      <c r="F71" s="6">
        <v>1</v>
      </c>
      <c r="G71" s="14" t="s">
        <v>1218</v>
      </c>
    </row>
    <row r="72" spans="1:7" ht="22.5">
      <c r="A72" s="3" t="s">
        <v>138</v>
      </c>
      <c r="B72" s="13" t="s">
        <v>815</v>
      </c>
      <c r="C72" s="4">
        <v>0</v>
      </c>
      <c r="D72" s="4">
        <v>10</v>
      </c>
      <c r="E72" s="5">
        <v>10</v>
      </c>
      <c r="F72" s="6">
        <v>1</v>
      </c>
      <c r="G72" s="14" t="s">
        <v>1219</v>
      </c>
    </row>
    <row r="73" spans="1:7" ht="22.5">
      <c r="A73" s="3" t="s">
        <v>138</v>
      </c>
      <c r="B73" s="13" t="s">
        <v>815</v>
      </c>
      <c r="C73" s="4">
        <v>0</v>
      </c>
      <c r="D73" s="4">
        <v>15</v>
      </c>
      <c r="E73" s="5">
        <v>15</v>
      </c>
      <c r="F73" s="6">
        <v>1</v>
      </c>
      <c r="G73" s="14" t="s">
        <v>1220</v>
      </c>
    </row>
    <row r="74" spans="1:7" ht="22.5">
      <c r="A74" s="3" t="s">
        <v>138</v>
      </c>
      <c r="B74" s="13" t="s">
        <v>815</v>
      </c>
      <c r="C74" s="4">
        <v>0</v>
      </c>
      <c r="D74" s="4">
        <v>10</v>
      </c>
      <c r="E74" s="5">
        <v>10</v>
      </c>
      <c r="F74" s="6">
        <v>1</v>
      </c>
      <c r="G74" s="14" t="s">
        <v>1221</v>
      </c>
    </row>
    <row r="75" spans="1:7" ht="22.5">
      <c r="A75" s="3" t="s">
        <v>138</v>
      </c>
      <c r="B75" s="13" t="s">
        <v>815</v>
      </c>
      <c r="C75" s="4">
        <v>0</v>
      </c>
      <c r="D75" s="4">
        <v>10</v>
      </c>
      <c r="E75" s="5">
        <v>10</v>
      </c>
      <c r="F75" s="6">
        <v>1</v>
      </c>
      <c r="G75" s="14" t="s">
        <v>1222</v>
      </c>
    </row>
    <row r="76" spans="1:7" ht="22.5">
      <c r="A76" s="3" t="s">
        <v>138</v>
      </c>
      <c r="B76" s="13" t="s">
        <v>815</v>
      </c>
      <c r="C76" s="4">
        <v>0</v>
      </c>
      <c r="D76" s="4">
        <v>15</v>
      </c>
      <c r="E76" s="5">
        <v>15</v>
      </c>
      <c r="F76" s="6">
        <v>1</v>
      </c>
      <c r="G76" s="14" t="s">
        <v>1223</v>
      </c>
    </row>
    <row r="77" spans="1:7" ht="22.5">
      <c r="A77" s="3" t="s">
        <v>138</v>
      </c>
      <c r="B77" s="13" t="s">
        <v>815</v>
      </c>
      <c r="C77" s="4">
        <v>0</v>
      </c>
      <c r="D77" s="4">
        <v>10</v>
      </c>
      <c r="E77" s="5">
        <v>10</v>
      </c>
      <c r="F77" s="6">
        <v>1</v>
      </c>
      <c r="G77" s="14" t="s">
        <v>1224</v>
      </c>
    </row>
    <row r="78" spans="1:7" ht="26.25" customHeight="1">
      <c r="A78" s="3" t="s">
        <v>138</v>
      </c>
      <c r="B78" s="13" t="s">
        <v>795</v>
      </c>
      <c r="C78" s="4">
        <v>0</v>
      </c>
      <c r="D78" s="4">
        <v>50</v>
      </c>
      <c r="E78" s="5">
        <v>50</v>
      </c>
      <c r="F78" s="6">
        <v>1</v>
      </c>
      <c r="G78" s="14" t="s">
        <v>1225</v>
      </c>
    </row>
    <row r="79" spans="1:7" ht="27" customHeight="1">
      <c r="A79" s="3" t="s">
        <v>138</v>
      </c>
      <c r="B79" s="13" t="s">
        <v>794</v>
      </c>
      <c r="C79" s="4">
        <v>0</v>
      </c>
      <c r="D79" s="4">
        <v>50</v>
      </c>
      <c r="E79" s="5">
        <v>50</v>
      </c>
      <c r="F79" s="6">
        <v>1</v>
      </c>
      <c r="G79" s="14" t="s">
        <v>1226</v>
      </c>
    </row>
    <row r="80" spans="1:7" ht="25.5" customHeight="1">
      <c r="A80" s="3" t="s">
        <v>138</v>
      </c>
      <c r="B80" s="13" t="s">
        <v>794</v>
      </c>
      <c r="C80" s="4">
        <v>0</v>
      </c>
      <c r="D80" s="4">
        <v>40</v>
      </c>
      <c r="E80" s="5">
        <v>40</v>
      </c>
      <c r="F80" s="6">
        <v>1</v>
      </c>
      <c r="G80" s="14" t="s">
        <v>1227</v>
      </c>
    </row>
    <row r="81" spans="1:7" ht="22.5">
      <c r="A81" s="3" t="s">
        <v>138</v>
      </c>
      <c r="B81" s="13" t="s">
        <v>815</v>
      </c>
      <c r="C81" s="4">
        <v>0</v>
      </c>
      <c r="D81" s="4">
        <v>70</v>
      </c>
      <c r="E81" s="5">
        <v>70</v>
      </c>
      <c r="F81" s="6">
        <v>1</v>
      </c>
      <c r="G81" s="14" t="s">
        <v>1228</v>
      </c>
    </row>
    <row r="82" spans="1:7" ht="27.75" customHeight="1">
      <c r="A82" s="3" t="s">
        <v>138</v>
      </c>
      <c r="B82" s="13" t="s">
        <v>794</v>
      </c>
      <c r="C82" s="4">
        <v>0</v>
      </c>
      <c r="D82" s="4">
        <v>120</v>
      </c>
      <c r="E82" s="5">
        <v>120</v>
      </c>
      <c r="F82" s="6">
        <v>1</v>
      </c>
      <c r="G82" s="14" t="s">
        <v>1229</v>
      </c>
    </row>
    <row r="83" spans="1:7" ht="25.5" customHeight="1">
      <c r="A83" s="3" t="s">
        <v>138</v>
      </c>
      <c r="B83" s="13" t="s">
        <v>794</v>
      </c>
      <c r="C83" s="4">
        <v>0</v>
      </c>
      <c r="D83" s="4">
        <v>80</v>
      </c>
      <c r="E83" s="5">
        <v>80</v>
      </c>
      <c r="F83" s="6">
        <v>1</v>
      </c>
      <c r="G83" s="14" t="s">
        <v>1230</v>
      </c>
    </row>
    <row r="84" spans="1:7" ht="22.5">
      <c r="A84" s="3" t="s">
        <v>138</v>
      </c>
      <c r="B84" s="13" t="s">
        <v>815</v>
      </c>
      <c r="C84" s="4">
        <v>0</v>
      </c>
      <c r="D84" s="4">
        <v>133</v>
      </c>
      <c r="E84" s="5">
        <v>133</v>
      </c>
      <c r="F84" s="6">
        <v>1</v>
      </c>
      <c r="G84" s="14" t="s">
        <v>1231</v>
      </c>
    </row>
    <row r="85" spans="1:7" ht="22.5">
      <c r="A85" s="3" t="s">
        <v>138</v>
      </c>
      <c r="B85" s="13" t="s">
        <v>815</v>
      </c>
      <c r="C85" s="4">
        <v>0</v>
      </c>
      <c r="D85" s="4">
        <v>55</v>
      </c>
      <c r="E85" s="5">
        <v>55</v>
      </c>
      <c r="F85" s="6">
        <v>1</v>
      </c>
      <c r="G85" s="14" t="s">
        <v>1232</v>
      </c>
    </row>
    <row r="86" spans="1:7" ht="26.25" customHeight="1">
      <c r="A86" s="3" t="s">
        <v>138</v>
      </c>
      <c r="B86" s="13" t="s">
        <v>794</v>
      </c>
      <c r="C86" s="4">
        <v>0</v>
      </c>
      <c r="D86" s="4">
        <v>90</v>
      </c>
      <c r="E86" s="5">
        <v>90</v>
      </c>
      <c r="F86" s="6">
        <v>1</v>
      </c>
      <c r="G86" s="14" t="s">
        <v>1233</v>
      </c>
    </row>
    <row r="87" spans="1:7" ht="22.5">
      <c r="A87" s="3" t="s">
        <v>138</v>
      </c>
      <c r="B87" s="13" t="s">
        <v>815</v>
      </c>
      <c r="C87" s="4">
        <v>0</v>
      </c>
      <c r="D87" s="4">
        <v>57</v>
      </c>
      <c r="E87" s="5">
        <v>57</v>
      </c>
      <c r="F87" s="6">
        <v>1</v>
      </c>
      <c r="G87" s="14" t="s">
        <v>1234</v>
      </c>
    </row>
    <row r="88" spans="1:7" ht="22.5">
      <c r="A88" s="3" t="s">
        <v>138</v>
      </c>
      <c r="B88" s="13" t="s">
        <v>1235</v>
      </c>
      <c r="C88" s="4">
        <v>0</v>
      </c>
      <c r="D88" s="4">
        <v>105</v>
      </c>
      <c r="E88" s="5">
        <v>105</v>
      </c>
      <c r="F88" s="6">
        <v>1</v>
      </c>
      <c r="G88" s="14" t="s">
        <v>1236</v>
      </c>
    </row>
    <row r="89" spans="1:7" ht="22.5">
      <c r="A89" s="3" t="s">
        <v>138</v>
      </c>
      <c r="B89" s="13" t="s">
        <v>822</v>
      </c>
      <c r="C89" s="4">
        <v>0</v>
      </c>
      <c r="D89" s="4">
        <v>50</v>
      </c>
      <c r="E89" s="5">
        <v>50</v>
      </c>
      <c r="F89" s="6">
        <v>1</v>
      </c>
      <c r="G89" s="14" t="s">
        <v>1237</v>
      </c>
    </row>
    <row r="90" spans="1:7" ht="22.5">
      <c r="A90" s="3" t="s">
        <v>138</v>
      </c>
      <c r="B90" s="13" t="s">
        <v>827</v>
      </c>
      <c r="C90" s="4">
        <v>0</v>
      </c>
      <c r="D90" s="4">
        <v>70</v>
      </c>
      <c r="E90" s="5">
        <v>70</v>
      </c>
      <c r="F90" s="6">
        <v>1</v>
      </c>
      <c r="G90" s="14" t="s">
        <v>1238</v>
      </c>
    </row>
    <row r="91" spans="1:7" ht="27.75" customHeight="1">
      <c r="A91" s="3" t="s">
        <v>138</v>
      </c>
      <c r="B91" s="13" t="s">
        <v>794</v>
      </c>
      <c r="C91" s="4">
        <v>0</v>
      </c>
      <c r="D91" s="4">
        <v>200</v>
      </c>
      <c r="E91" s="5">
        <v>200</v>
      </c>
      <c r="F91" s="6">
        <v>1</v>
      </c>
      <c r="G91" s="14" t="s">
        <v>1239</v>
      </c>
    </row>
    <row r="92" spans="1:7" ht="22.5">
      <c r="A92" s="3" t="s">
        <v>138</v>
      </c>
      <c r="B92" s="13" t="s">
        <v>815</v>
      </c>
      <c r="C92" s="4">
        <v>0</v>
      </c>
      <c r="D92" s="4">
        <v>355</v>
      </c>
      <c r="E92" s="5">
        <v>355</v>
      </c>
      <c r="F92" s="6">
        <v>1</v>
      </c>
      <c r="G92" s="14" t="s">
        <v>10</v>
      </c>
    </row>
    <row r="93" spans="1:7" ht="22.5">
      <c r="A93" s="3" t="s">
        <v>138</v>
      </c>
      <c r="B93" s="13" t="s">
        <v>815</v>
      </c>
      <c r="C93" s="4">
        <v>0</v>
      </c>
      <c r="D93" s="4">
        <v>40</v>
      </c>
      <c r="E93" s="5">
        <v>40</v>
      </c>
      <c r="F93" s="6">
        <v>1</v>
      </c>
      <c r="G93" s="14" t="s">
        <v>11</v>
      </c>
    </row>
    <row r="94" spans="1:7" ht="27" customHeight="1">
      <c r="A94" s="3" t="s">
        <v>138</v>
      </c>
      <c r="B94" s="13" t="s">
        <v>795</v>
      </c>
      <c r="C94" s="4">
        <v>0</v>
      </c>
      <c r="D94" s="4">
        <v>150</v>
      </c>
      <c r="E94" s="5">
        <v>150</v>
      </c>
      <c r="F94" s="6">
        <v>1</v>
      </c>
      <c r="G94" s="14" t="s">
        <v>12</v>
      </c>
    </row>
    <row r="95" spans="1:7" ht="27.75" customHeight="1">
      <c r="A95" s="3" t="s">
        <v>138</v>
      </c>
      <c r="B95" s="13" t="s">
        <v>795</v>
      </c>
      <c r="C95" s="4">
        <v>0</v>
      </c>
      <c r="D95" s="4">
        <v>30</v>
      </c>
      <c r="E95" s="5">
        <v>30</v>
      </c>
      <c r="F95" s="6">
        <v>1</v>
      </c>
      <c r="G95" s="14" t="s">
        <v>13</v>
      </c>
    </row>
    <row r="96" spans="1:7" ht="12.75">
      <c r="A96" s="228" t="s">
        <v>14</v>
      </c>
      <c r="B96" s="228"/>
      <c r="C96" s="4">
        <v>5900</v>
      </c>
      <c r="D96" s="4">
        <v>9400</v>
      </c>
      <c r="E96" s="5">
        <v>9380</v>
      </c>
      <c r="F96" s="6">
        <v>0.9979</v>
      </c>
      <c r="G96" s="11" t="s">
        <v>138</v>
      </c>
    </row>
    <row r="97" spans="1:7" ht="12.75">
      <c r="A97" s="229" t="s">
        <v>767</v>
      </c>
      <c r="B97" s="229"/>
      <c r="C97" s="229"/>
      <c r="D97" s="229"/>
      <c r="E97" s="229"/>
      <c r="F97" s="229"/>
      <c r="G97" s="229"/>
    </row>
    <row r="98" spans="1:7" ht="28.5" customHeight="1">
      <c r="A98" s="3" t="s">
        <v>138</v>
      </c>
      <c r="B98" s="13" t="s">
        <v>795</v>
      </c>
      <c r="C98" s="4">
        <v>0</v>
      </c>
      <c r="D98" s="4">
        <v>40</v>
      </c>
      <c r="E98" s="5">
        <v>40</v>
      </c>
      <c r="F98" s="6">
        <v>1</v>
      </c>
      <c r="G98" s="14" t="s">
        <v>15</v>
      </c>
    </row>
    <row r="99" spans="1:7" ht="22.5">
      <c r="A99" s="3" t="s">
        <v>138</v>
      </c>
      <c r="B99" s="13" t="s">
        <v>815</v>
      </c>
      <c r="C99" s="4">
        <v>15880</v>
      </c>
      <c r="D99" s="4">
        <v>51</v>
      </c>
      <c r="E99" s="5">
        <v>0</v>
      </c>
      <c r="F99" s="6">
        <v>0</v>
      </c>
      <c r="G99" s="14" t="s">
        <v>16</v>
      </c>
    </row>
    <row r="100" spans="1:7" ht="27.75" customHeight="1">
      <c r="A100" s="3" t="s">
        <v>138</v>
      </c>
      <c r="B100" s="13" t="s">
        <v>794</v>
      </c>
      <c r="C100" s="4">
        <v>0</v>
      </c>
      <c r="D100" s="4">
        <v>10</v>
      </c>
      <c r="E100" s="5">
        <v>10</v>
      </c>
      <c r="F100" s="6">
        <v>1</v>
      </c>
      <c r="G100" s="14" t="s">
        <v>17</v>
      </c>
    </row>
    <row r="101" spans="1:7" ht="22.5">
      <c r="A101" s="3" t="s">
        <v>138</v>
      </c>
      <c r="B101" s="13" t="s">
        <v>815</v>
      </c>
      <c r="C101" s="4">
        <v>0</v>
      </c>
      <c r="D101" s="4">
        <v>130</v>
      </c>
      <c r="E101" s="5">
        <v>130</v>
      </c>
      <c r="F101" s="6">
        <v>1</v>
      </c>
      <c r="G101" s="14" t="s">
        <v>18</v>
      </c>
    </row>
    <row r="102" spans="1:7" ht="22.5">
      <c r="A102" s="3" t="s">
        <v>138</v>
      </c>
      <c r="B102" s="13" t="s">
        <v>815</v>
      </c>
      <c r="C102" s="4">
        <v>0</v>
      </c>
      <c r="D102" s="4">
        <v>50</v>
      </c>
      <c r="E102" s="5">
        <v>50</v>
      </c>
      <c r="F102" s="6">
        <v>1</v>
      </c>
      <c r="G102" s="14" t="s">
        <v>19</v>
      </c>
    </row>
    <row r="103" spans="1:7" ht="22.5">
      <c r="A103" s="3" t="s">
        <v>138</v>
      </c>
      <c r="B103" s="13" t="s">
        <v>815</v>
      </c>
      <c r="C103" s="4">
        <v>0</v>
      </c>
      <c r="D103" s="4">
        <v>100</v>
      </c>
      <c r="E103" s="5">
        <v>100</v>
      </c>
      <c r="F103" s="6">
        <v>1</v>
      </c>
      <c r="G103" s="14" t="s">
        <v>20</v>
      </c>
    </row>
    <row r="104" spans="1:7" ht="22.5">
      <c r="A104" s="3" t="s">
        <v>138</v>
      </c>
      <c r="B104" s="13" t="s">
        <v>815</v>
      </c>
      <c r="C104" s="4">
        <v>0</v>
      </c>
      <c r="D104" s="4">
        <v>80</v>
      </c>
      <c r="E104" s="5">
        <v>80</v>
      </c>
      <c r="F104" s="6">
        <v>1</v>
      </c>
      <c r="G104" s="14" t="s">
        <v>21</v>
      </c>
    </row>
    <row r="105" spans="1:7" ht="45">
      <c r="A105" s="3" t="s">
        <v>138</v>
      </c>
      <c r="B105" s="13" t="s">
        <v>815</v>
      </c>
      <c r="C105" s="4">
        <v>0</v>
      </c>
      <c r="D105" s="4">
        <v>150</v>
      </c>
      <c r="E105" s="5">
        <v>150</v>
      </c>
      <c r="F105" s="6">
        <v>1</v>
      </c>
      <c r="G105" s="14" t="s">
        <v>22</v>
      </c>
    </row>
    <row r="106" spans="1:7" ht="22.5">
      <c r="A106" s="3" t="s">
        <v>138</v>
      </c>
      <c r="B106" s="13" t="s">
        <v>815</v>
      </c>
      <c r="C106" s="4">
        <v>0</v>
      </c>
      <c r="D106" s="4">
        <v>145</v>
      </c>
      <c r="E106" s="5">
        <v>145</v>
      </c>
      <c r="F106" s="6">
        <v>1</v>
      </c>
      <c r="G106" s="14" t="s">
        <v>23</v>
      </c>
    </row>
    <row r="107" spans="1:7" ht="22.5">
      <c r="A107" s="3" t="s">
        <v>138</v>
      </c>
      <c r="B107" s="13" t="s">
        <v>815</v>
      </c>
      <c r="C107" s="4">
        <v>0</v>
      </c>
      <c r="D107" s="4">
        <v>90</v>
      </c>
      <c r="E107" s="5">
        <v>90</v>
      </c>
      <c r="F107" s="6">
        <v>1</v>
      </c>
      <c r="G107" s="14" t="s">
        <v>233</v>
      </c>
    </row>
    <row r="108" spans="1:7" ht="33.75">
      <c r="A108" s="3" t="s">
        <v>138</v>
      </c>
      <c r="B108" s="13" t="s">
        <v>815</v>
      </c>
      <c r="C108" s="4">
        <v>0</v>
      </c>
      <c r="D108" s="4">
        <v>110</v>
      </c>
      <c r="E108" s="5">
        <v>110</v>
      </c>
      <c r="F108" s="6">
        <v>1</v>
      </c>
      <c r="G108" s="14" t="s">
        <v>234</v>
      </c>
    </row>
    <row r="109" spans="1:7" ht="22.5">
      <c r="A109" s="3" t="s">
        <v>138</v>
      </c>
      <c r="B109" s="13" t="s">
        <v>815</v>
      </c>
      <c r="C109" s="4">
        <v>0</v>
      </c>
      <c r="D109" s="4">
        <v>80</v>
      </c>
      <c r="E109" s="5">
        <v>80</v>
      </c>
      <c r="F109" s="6">
        <v>1</v>
      </c>
      <c r="G109" s="14" t="s">
        <v>235</v>
      </c>
    </row>
    <row r="110" spans="1:7" ht="22.5">
      <c r="A110" s="3" t="s">
        <v>138</v>
      </c>
      <c r="B110" s="13" t="s">
        <v>815</v>
      </c>
      <c r="C110" s="4">
        <v>0</v>
      </c>
      <c r="D110" s="4">
        <v>80</v>
      </c>
      <c r="E110" s="5">
        <v>80</v>
      </c>
      <c r="F110" s="6">
        <v>1</v>
      </c>
      <c r="G110" s="14" t="s">
        <v>236</v>
      </c>
    </row>
    <row r="111" spans="1:7" ht="45">
      <c r="A111" s="3" t="s">
        <v>138</v>
      </c>
      <c r="B111" s="13" t="s">
        <v>815</v>
      </c>
      <c r="C111" s="4">
        <v>0</v>
      </c>
      <c r="D111" s="4">
        <v>100</v>
      </c>
      <c r="E111" s="5">
        <v>100</v>
      </c>
      <c r="F111" s="6">
        <v>1</v>
      </c>
      <c r="G111" s="14" t="s">
        <v>1143</v>
      </c>
    </row>
    <row r="112" spans="1:7" ht="33.75">
      <c r="A112" s="3" t="s">
        <v>138</v>
      </c>
      <c r="B112" s="13" t="s">
        <v>815</v>
      </c>
      <c r="C112" s="4">
        <v>0</v>
      </c>
      <c r="D112" s="4">
        <v>5207</v>
      </c>
      <c r="E112" s="5">
        <v>5207</v>
      </c>
      <c r="F112" s="6">
        <v>1</v>
      </c>
      <c r="G112" s="14" t="s">
        <v>1144</v>
      </c>
    </row>
    <row r="113" spans="1:7" ht="22.5">
      <c r="A113" s="3" t="s">
        <v>138</v>
      </c>
      <c r="B113" s="13" t="s">
        <v>815</v>
      </c>
      <c r="C113" s="4">
        <v>0</v>
      </c>
      <c r="D113" s="4">
        <v>829</v>
      </c>
      <c r="E113" s="5">
        <v>829</v>
      </c>
      <c r="F113" s="6">
        <v>1</v>
      </c>
      <c r="G113" s="14" t="s">
        <v>237</v>
      </c>
    </row>
    <row r="114" spans="1:7" ht="22.5">
      <c r="A114" s="3" t="s">
        <v>138</v>
      </c>
      <c r="B114" s="13" t="s">
        <v>815</v>
      </c>
      <c r="C114" s="4">
        <v>0</v>
      </c>
      <c r="D114" s="4">
        <v>70</v>
      </c>
      <c r="E114" s="5">
        <v>70</v>
      </c>
      <c r="F114" s="6">
        <v>1</v>
      </c>
      <c r="G114" s="14" t="s">
        <v>238</v>
      </c>
    </row>
    <row r="115" spans="1:7" ht="22.5">
      <c r="A115" s="3" t="s">
        <v>138</v>
      </c>
      <c r="B115" s="13" t="s">
        <v>815</v>
      </c>
      <c r="C115" s="4">
        <v>0</v>
      </c>
      <c r="D115" s="4">
        <v>130</v>
      </c>
      <c r="E115" s="5">
        <v>130</v>
      </c>
      <c r="F115" s="6">
        <v>1</v>
      </c>
      <c r="G115" s="14" t="s">
        <v>239</v>
      </c>
    </row>
    <row r="116" spans="1:7" ht="22.5">
      <c r="A116" s="3" t="s">
        <v>138</v>
      </c>
      <c r="B116" s="13" t="s">
        <v>815</v>
      </c>
      <c r="C116" s="4">
        <v>0</v>
      </c>
      <c r="D116" s="4">
        <v>200</v>
      </c>
      <c r="E116" s="5">
        <v>200</v>
      </c>
      <c r="F116" s="6">
        <v>1</v>
      </c>
      <c r="G116" s="14" t="s">
        <v>240</v>
      </c>
    </row>
    <row r="117" spans="1:7" ht="22.5">
      <c r="A117" s="3" t="s">
        <v>138</v>
      </c>
      <c r="B117" s="13" t="s">
        <v>815</v>
      </c>
      <c r="C117" s="4">
        <v>0</v>
      </c>
      <c r="D117" s="4">
        <v>215</v>
      </c>
      <c r="E117" s="5">
        <v>215</v>
      </c>
      <c r="F117" s="6">
        <v>1</v>
      </c>
      <c r="G117" s="14" t="s">
        <v>241</v>
      </c>
    </row>
    <row r="118" spans="1:7" ht="22.5">
      <c r="A118" s="3" t="s">
        <v>138</v>
      </c>
      <c r="B118" s="13" t="s">
        <v>815</v>
      </c>
      <c r="C118" s="4">
        <v>0</v>
      </c>
      <c r="D118" s="4">
        <v>300</v>
      </c>
      <c r="E118" s="5">
        <v>300</v>
      </c>
      <c r="F118" s="6">
        <v>1</v>
      </c>
      <c r="G118" s="14" t="s">
        <v>242</v>
      </c>
    </row>
    <row r="119" spans="1:7" ht="22.5">
      <c r="A119" s="3" t="s">
        <v>138</v>
      </c>
      <c r="B119" s="13" t="s">
        <v>815</v>
      </c>
      <c r="C119" s="4">
        <v>0</v>
      </c>
      <c r="D119" s="4">
        <v>335</v>
      </c>
      <c r="E119" s="5">
        <v>335</v>
      </c>
      <c r="F119" s="6">
        <v>1</v>
      </c>
      <c r="G119" s="14" t="s">
        <v>243</v>
      </c>
    </row>
    <row r="120" spans="1:7" ht="22.5">
      <c r="A120" s="3" t="s">
        <v>138</v>
      </c>
      <c r="B120" s="13" t="s">
        <v>815</v>
      </c>
      <c r="C120" s="4">
        <v>0</v>
      </c>
      <c r="D120" s="4">
        <v>80</v>
      </c>
      <c r="E120" s="5">
        <v>80</v>
      </c>
      <c r="F120" s="6">
        <v>1</v>
      </c>
      <c r="G120" s="14" t="s">
        <v>244</v>
      </c>
    </row>
    <row r="121" spans="1:7" ht="22.5">
      <c r="A121" s="3" t="s">
        <v>138</v>
      </c>
      <c r="B121" s="13" t="s">
        <v>815</v>
      </c>
      <c r="C121" s="4">
        <v>0</v>
      </c>
      <c r="D121" s="4">
        <v>135</v>
      </c>
      <c r="E121" s="5">
        <v>135</v>
      </c>
      <c r="F121" s="6">
        <v>1</v>
      </c>
      <c r="G121" s="14" t="s">
        <v>245</v>
      </c>
    </row>
    <row r="122" spans="1:7" ht="22.5">
      <c r="A122" s="3" t="s">
        <v>138</v>
      </c>
      <c r="B122" s="13" t="s">
        <v>815</v>
      </c>
      <c r="C122" s="4">
        <v>0</v>
      </c>
      <c r="D122" s="4">
        <v>70</v>
      </c>
      <c r="E122" s="5">
        <v>70</v>
      </c>
      <c r="F122" s="6">
        <v>1</v>
      </c>
      <c r="G122" s="14" t="s">
        <v>246</v>
      </c>
    </row>
    <row r="123" spans="1:7" ht="22.5">
      <c r="A123" s="3" t="s">
        <v>138</v>
      </c>
      <c r="B123" s="13" t="s">
        <v>815</v>
      </c>
      <c r="C123" s="4">
        <v>0</v>
      </c>
      <c r="D123" s="4">
        <v>360</v>
      </c>
      <c r="E123" s="5">
        <v>360</v>
      </c>
      <c r="F123" s="6">
        <v>1</v>
      </c>
      <c r="G123" s="14" t="s">
        <v>247</v>
      </c>
    </row>
    <row r="124" spans="1:7" ht="22.5">
      <c r="A124" s="3" t="s">
        <v>138</v>
      </c>
      <c r="B124" s="13" t="s">
        <v>815</v>
      </c>
      <c r="C124" s="4">
        <v>0</v>
      </c>
      <c r="D124" s="4">
        <v>80</v>
      </c>
      <c r="E124" s="5">
        <v>80</v>
      </c>
      <c r="F124" s="6">
        <v>1</v>
      </c>
      <c r="G124" s="14" t="s">
        <v>248</v>
      </c>
    </row>
    <row r="125" spans="1:7" ht="22.5">
      <c r="A125" s="3" t="s">
        <v>138</v>
      </c>
      <c r="B125" s="13" t="s">
        <v>815</v>
      </c>
      <c r="C125" s="4">
        <v>0</v>
      </c>
      <c r="D125" s="4">
        <v>70</v>
      </c>
      <c r="E125" s="5">
        <v>70</v>
      </c>
      <c r="F125" s="6">
        <v>1</v>
      </c>
      <c r="G125" s="14" t="s">
        <v>249</v>
      </c>
    </row>
    <row r="126" spans="1:7" ht="22.5">
      <c r="A126" s="3" t="s">
        <v>138</v>
      </c>
      <c r="B126" s="13" t="s">
        <v>815</v>
      </c>
      <c r="C126" s="4">
        <v>0</v>
      </c>
      <c r="D126" s="4">
        <v>60</v>
      </c>
      <c r="E126" s="5">
        <v>60</v>
      </c>
      <c r="F126" s="6">
        <v>1</v>
      </c>
      <c r="G126" s="14" t="s">
        <v>250</v>
      </c>
    </row>
    <row r="127" spans="1:7" ht="22.5">
      <c r="A127" s="3" t="s">
        <v>138</v>
      </c>
      <c r="B127" s="13" t="s">
        <v>815</v>
      </c>
      <c r="C127" s="4">
        <v>0</v>
      </c>
      <c r="D127" s="4">
        <v>80</v>
      </c>
      <c r="E127" s="5">
        <v>80</v>
      </c>
      <c r="F127" s="6">
        <v>1</v>
      </c>
      <c r="G127" s="14" t="s">
        <v>251</v>
      </c>
    </row>
    <row r="128" spans="1:7" ht="22.5">
      <c r="A128" s="3" t="s">
        <v>138</v>
      </c>
      <c r="B128" s="13" t="s">
        <v>815</v>
      </c>
      <c r="C128" s="4">
        <v>0</v>
      </c>
      <c r="D128" s="4">
        <v>88</v>
      </c>
      <c r="E128" s="5">
        <v>88</v>
      </c>
      <c r="F128" s="6">
        <v>1</v>
      </c>
      <c r="G128" s="14" t="s">
        <v>252</v>
      </c>
    </row>
    <row r="129" spans="1:7" ht="22.5">
      <c r="A129" s="3" t="s">
        <v>138</v>
      </c>
      <c r="B129" s="13" t="s">
        <v>815</v>
      </c>
      <c r="C129" s="4">
        <v>0</v>
      </c>
      <c r="D129" s="4">
        <v>60</v>
      </c>
      <c r="E129" s="5">
        <v>60</v>
      </c>
      <c r="F129" s="6">
        <v>1</v>
      </c>
      <c r="G129" s="14" t="s">
        <v>253</v>
      </c>
    </row>
    <row r="130" spans="1:7" ht="22.5">
      <c r="A130" s="3" t="s">
        <v>138</v>
      </c>
      <c r="B130" s="13" t="s">
        <v>815</v>
      </c>
      <c r="C130" s="4">
        <v>0</v>
      </c>
      <c r="D130" s="4">
        <v>400</v>
      </c>
      <c r="E130" s="5">
        <v>400</v>
      </c>
      <c r="F130" s="6">
        <v>1</v>
      </c>
      <c r="G130" s="14" t="s">
        <v>254</v>
      </c>
    </row>
    <row r="131" spans="1:7" ht="22.5">
      <c r="A131" s="3" t="s">
        <v>138</v>
      </c>
      <c r="B131" s="13" t="s">
        <v>815</v>
      </c>
      <c r="C131" s="4">
        <v>0</v>
      </c>
      <c r="D131" s="4">
        <v>20</v>
      </c>
      <c r="E131" s="5">
        <v>20</v>
      </c>
      <c r="F131" s="6">
        <v>1</v>
      </c>
      <c r="G131" s="14" t="s">
        <v>255</v>
      </c>
    </row>
    <row r="132" spans="1:7" ht="22.5">
      <c r="A132" s="3" t="s">
        <v>138</v>
      </c>
      <c r="B132" s="13" t="s">
        <v>815</v>
      </c>
      <c r="C132" s="4">
        <v>0</v>
      </c>
      <c r="D132" s="4">
        <v>75</v>
      </c>
      <c r="E132" s="5">
        <v>75</v>
      </c>
      <c r="F132" s="6">
        <v>1</v>
      </c>
      <c r="G132" s="14" t="s">
        <v>256</v>
      </c>
    </row>
    <row r="133" spans="1:7" ht="22.5">
      <c r="A133" s="3" t="s">
        <v>138</v>
      </c>
      <c r="B133" s="13" t="s">
        <v>815</v>
      </c>
      <c r="C133" s="4">
        <v>0</v>
      </c>
      <c r="D133" s="4">
        <v>30</v>
      </c>
      <c r="E133" s="5">
        <v>30</v>
      </c>
      <c r="F133" s="6">
        <v>1</v>
      </c>
      <c r="G133" s="14" t="s">
        <v>257</v>
      </c>
    </row>
    <row r="134" spans="1:7" ht="22.5">
      <c r="A134" s="3" t="s">
        <v>138</v>
      </c>
      <c r="B134" s="13" t="s">
        <v>815</v>
      </c>
      <c r="C134" s="4">
        <v>2250</v>
      </c>
      <c r="D134" s="4">
        <v>2250</v>
      </c>
      <c r="E134" s="5">
        <v>2250</v>
      </c>
      <c r="F134" s="6">
        <v>1</v>
      </c>
      <c r="G134" s="14" t="s">
        <v>258</v>
      </c>
    </row>
    <row r="135" spans="1:7" ht="22.5">
      <c r="A135" s="3" t="s">
        <v>138</v>
      </c>
      <c r="B135" s="13" t="s">
        <v>815</v>
      </c>
      <c r="C135" s="4">
        <v>2250</v>
      </c>
      <c r="D135" s="4">
        <v>2250</v>
      </c>
      <c r="E135" s="5">
        <v>2250</v>
      </c>
      <c r="F135" s="6">
        <v>1</v>
      </c>
      <c r="G135" s="14" t="s">
        <v>259</v>
      </c>
    </row>
    <row r="136" spans="1:7" ht="27.75" customHeight="1">
      <c r="A136" s="3" t="s">
        <v>138</v>
      </c>
      <c r="B136" s="13" t="s">
        <v>795</v>
      </c>
      <c r="C136" s="4">
        <v>450</v>
      </c>
      <c r="D136" s="4">
        <v>450</v>
      </c>
      <c r="E136" s="5">
        <v>450</v>
      </c>
      <c r="F136" s="6">
        <v>1</v>
      </c>
      <c r="G136" s="14" t="s">
        <v>260</v>
      </c>
    </row>
    <row r="137" spans="1:7" ht="22.5">
      <c r="A137" s="3" t="s">
        <v>138</v>
      </c>
      <c r="B137" s="13" t="s">
        <v>815</v>
      </c>
      <c r="C137" s="4">
        <v>0</v>
      </c>
      <c r="D137" s="4">
        <v>40</v>
      </c>
      <c r="E137" s="5">
        <v>40</v>
      </c>
      <c r="F137" s="6">
        <v>1</v>
      </c>
      <c r="G137" s="14" t="s">
        <v>261</v>
      </c>
    </row>
    <row r="138" spans="1:7" ht="22.5">
      <c r="A138" s="3" t="s">
        <v>138</v>
      </c>
      <c r="B138" s="13" t="s">
        <v>815</v>
      </c>
      <c r="C138" s="4">
        <v>0</v>
      </c>
      <c r="D138" s="4">
        <v>150</v>
      </c>
      <c r="E138" s="5">
        <v>150</v>
      </c>
      <c r="F138" s="6">
        <v>1</v>
      </c>
      <c r="G138" s="14" t="s">
        <v>262</v>
      </c>
    </row>
    <row r="139" spans="1:7" ht="22.5">
      <c r="A139" s="3" t="s">
        <v>138</v>
      </c>
      <c r="B139" s="13" t="s">
        <v>815</v>
      </c>
      <c r="C139" s="4">
        <v>750</v>
      </c>
      <c r="D139" s="4">
        <v>750</v>
      </c>
      <c r="E139" s="5">
        <v>750</v>
      </c>
      <c r="F139" s="6">
        <v>1</v>
      </c>
      <c r="G139" s="14" t="s">
        <v>263</v>
      </c>
    </row>
    <row r="140" spans="1:7" ht="27" customHeight="1">
      <c r="A140" s="3" t="s">
        <v>138</v>
      </c>
      <c r="B140" s="13" t="s">
        <v>795</v>
      </c>
      <c r="C140" s="4">
        <v>3750</v>
      </c>
      <c r="D140" s="4">
        <v>3750</v>
      </c>
      <c r="E140" s="5">
        <v>3750</v>
      </c>
      <c r="F140" s="6">
        <v>1</v>
      </c>
      <c r="G140" s="14" t="s">
        <v>265</v>
      </c>
    </row>
    <row r="141" spans="1:7" ht="25.5" customHeight="1">
      <c r="A141" s="3" t="s">
        <v>138</v>
      </c>
      <c r="B141" s="13" t="s">
        <v>795</v>
      </c>
      <c r="C141" s="4">
        <v>2250</v>
      </c>
      <c r="D141" s="4">
        <v>3450</v>
      </c>
      <c r="E141" s="5">
        <v>3450</v>
      </c>
      <c r="F141" s="6">
        <v>1</v>
      </c>
      <c r="G141" s="14" t="s">
        <v>266</v>
      </c>
    </row>
    <row r="142" spans="1:7" ht="26.25" customHeight="1">
      <c r="A142" s="3" t="s">
        <v>138</v>
      </c>
      <c r="B142" s="13" t="s">
        <v>795</v>
      </c>
      <c r="C142" s="4">
        <v>0</v>
      </c>
      <c r="D142" s="4">
        <v>20</v>
      </c>
      <c r="E142" s="5">
        <v>20</v>
      </c>
      <c r="F142" s="6">
        <v>1</v>
      </c>
      <c r="G142" s="14" t="s">
        <v>267</v>
      </c>
    </row>
    <row r="143" spans="1:7" ht="22.5">
      <c r="A143" s="3" t="s">
        <v>138</v>
      </c>
      <c r="B143" s="13" t="s">
        <v>815</v>
      </c>
      <c r="C143" s="4">
        <v>0</v>
      </c>
      <c r="D143" s="4">
        <v>20</v>
      </c>
      <c r="E143" s="5">
        <v>20</v>
      </c>
      <c r="F143" s="6">
        <v>1</v>
      </c>
      <c r="G143" s="14" t="s">
        <v>268</v>
      </c>
    </row>
    <row r="144" spans="1:7" ht="25.5" customHeight="1">
      <c r="A144" s="3" t="s">
        <v>138</v>
      </c>
      <c r="B144" s="13" t="s">
        <v>795</v>
      </c>
      <c r="C144" s="4">
        <v>500</v>
      </c>
      <c r="D144" s="4">
        <v>500</v>
      </c>
      <c r="E144" s="5">
        <v>500</v>
      </c>
      <c r="F144" s="6">
        <v>1</v>
      </c>
      <c r="G144" s="14" t="s">
        <v>343</v>
      </c>
    </row>
    <row r="145" spans="1:7" ht="22.5">
      <c r="A145" s="3" t="s">
        <v>138</v>
      </c>
      <c r="B145" s="13" t="s">
        <v>815</v>
      </c>
      <c r="C145" s="4">
        <v>40</v>
      </c>
      <c r="D145" s="4">
        <v>75</v>
      </c>
      <c r="E145" s="5">
        <v>75</v>
      </c>
      <c r="F145" s="6">
        <v>1</v>
      </c>
      <c r="G145" s="14" t="s">
        <v>269</v>
      </c>
    </row>
    <row r="146" spans="1:7" ht="22.5">
      <c r="A146" s="3" t="s">
        <v>138</v>
      </c>
      <c r="B146" s="13" t="s">
        <v>815</v>
      </c>
      <c r="C146" s="4">
        <v>60</v>
      </c>
      <c r="D146" s="4">
        <v>60</v>
      </c>
      <c r="E146" s="5">
        <v>60</v>
      </c>
      <c r="F146" s="6">
        <v>1</v>
      </c>
      <c r="G146" s="14" t="s">
        <v>270</v>
      </c>
    </row>
    <row r="147" spans="1:7" ht="22.5">
      <c r="A147" s="3" t="s">
        <v>138</v>
      </c>
      <c r="B147" s="13" t="s">
        <v>815</v>
      </c>
      <c r="C147" s="4">
        <v>750</v>
      </c>
      <c r="D147" s="4">
        <v>750</v>
      </c>
      <c r="E147" s="5">
        <v>750</v>
      </c>
      <c r="F147" s="6">
        <v>1</v>
      </c>
      <c r="G147" s="14" t="s">
        <v>271</v>
      </c>
    </row>
    <row r="148" spans="1:7" ht="22.5">
      <c r="A148" s="3" t="s">
        <v>138</v>
      </c>
      <c r="B148" s="13" t="s">
        <v>815</v>
      </c>
      <c r="C148" s="4">
        <v>2250</v>
      </c>
      <c r="D148" s="4">
        <v>2250</v>
      </c>
      <c r="E148" s="5">
        <v>2250</v>
      </c>
      <c r="F148" s="6">
        <v>1</v>
      </c>
      <c r="G148" s="14" t="s">
        <v>272</v>
      </c>
    </row>
    <row r="149" spans="1:7" ht="25.5" customHeight="1">
      <c r="A149" s="3"/>
      <c r="B149" s="13" t="s">
        <v>795</v>
      </c>
      <c r="C149" s="4">
        <v>0</v>
      </c>
      <c r="D149" s="4">
        <v>50</v>
      </c>
      <c r="E149" s="5">
        <v>50</v>
      </c>
      <c r="F149" s="6">
        <v>1</v>
      </c>
      <c r="G149" s="14" t="s">
        <v>273</v>
      </c>
    </row>
    <row r="150" spans="1:7" ht="22.5">
      <c r="A150" s="3" t="s">
        <v>138</v>
      </c>
      <c r="B150" s="13" t="s">
        <v>815</v>
      </c>
      <c r="C150" s="4">
        <v>0</v>
      </c>
      <c r="D150" s="4">
        <v>10</v>
      </c>
      <c r="E150" s="5">
        <v>10</v>
      </c>
      <c r="F150" s="6">
        <v>1</v>
      </c>
      <c r="G150" s="14" t="s">
        <v>274</v>
      </c>
    </row>
    <row r="151" spans="1:7" ht="22.5">
      <c r="A151" s="3" t="s">
        <v>138</v>
      </c>
      <c r="B151" s="13" t="s">
        <v>815</v>
      </c>
      <c r="C151" s="4">
        <v>2000</v>
      </c>
      <c r="D151" s="4">
        <v>2000</v>
      </c>
      <c r="E151" s="5">
        <v>2000</v>
      </c>
      <c r="F151" s="6">
        <v>1</v>
      </c>
      <c r="G151" s="14" t="s">
        <v>275</v>
      </c>
    </row>
    <row r="152" spans="1:7" ht="22.5">
      <c r="A152" s="3" t="s">
        <v>138</v>
      </c>
      <c r="B152" s="13" t="s">
        <v>815</v>
      </c>
      <c r="C152" s="4">
        <v>0</v>
      </c>
      <c r="D152" s="4">
        <v>35</v>
      </c>
      <c r="E152" s="5">
        <v>35</v>
      </c>
      <c r="F152" s="6">
        <v>1</v>
      </c>
      <c r="G152" s="14" t="s">
        <v>276</v>
      </c>
    </row>
    <row r="153" spans="1:7" ht="22.5">
      <c r="A153" s="3" t="s">
        <v>138</v>
      </c>
      <c r="B153" s="13" t="s">
        <v>815</v>
      </c>
      <c r="C153" s="4">
        <v>0</v>
      </c>
      <c r="D153" s="4">
        <v>12</v>
      </c>
      <c r="E153" s="5">
        <v>11</v>
      </c>
      <c r="F153" s="6">
        <v>0.9166</v>
      </c>
      <c r="G153" s="14" t="s">
        <v>277</v>
      </c>
    </row>
    <row r="154" spans="1:7" ht="22.5">
      <c r="A154" s="3" t="s">
        <v>138</v>
      </c>
      <c r="B154" s="13" t="s">
        <v>815</v>
      </c>
      <c r="C154" s="4">
        <v>0</v>
      </c>
      <c r="D154" s="4">
        <v>25</v>
      </c>
      <c r="E154" s="5">
        <v>25</v>
      </c>
      <c r="F154" s="6">
        <v>1</v>
      </c>
      <c r="G154" s="14" t="s">
        <v>278</v>
      </c>
    </row>
    <row r="155" spans="1:7" ht="22.5">
      <c r="A155" s="3" t="s">
        <v>138</v>
      </c>
      <c r="B155" s="13" t="s">
        <v>815</v>
      </c>
      <c r="C155" s="4">
        <v>0</v>
      </c>
      <c r="D155" s="4">
        <v>38</v>
      </c>
      <c r="E155" s="5">
        <v>38</v>
      </c>
      <c r="F155" s="6">
        <v>1</v>
      </c>
      <c r="G155" s="14" t="s">
        <v>279</v>
      </c>
    </row>
    <row r="156" spans="1:7" ht="22.5">
      <c r="A156" s="3" t="s">
        <v>138</v>
      </c>
      <c r="B156" s="13" t="s">
        <v>815</v>
      </c>
      <c r="C156" s="4">
        <v>0</v>
      </c>
      <c r="D156" s="4">
        <v>15</v>
      </c>
      <c r="E156" s="5">
        <v>15</v>
      </c>
      <c r="F156" s="6">
        <v>1</v>
      </c>
      <c r="G156" s="14" t="s">
        <v>280</v>
      </c>
    </row>
    <row r="157" spans="1:7" ht="22.5">
      <c r="A157" s="3" t="s">
        <v>138</v>
      </c>
      <c r="B157" s="13" t="s">
        <v>815</v>
      </c>
      <c r="C157" s="4">
        <v>0</v>
      </c>
      <c r="D157" s="4">
        <v>15</v>
      </c>
      <c r="E157" s="5">
        <v>15</v>
      </c>
      <c r="F157" s="6">
        <v>1</v>
      </c>
      <c r="G157" s="14" t="s">
        <v>281</v>
      </c>
    </row>
    <row r="158" spans="1:7" ht="22.5">
      <c r="A158" s="3" t="s">
        <v>138</v>
      </c>
      <c r="B158" s="13" t="s">
        <v>815</v>
      </c>
      <c r="C158" s="4">
        <v>0</v>
      </c>
      <c r="D158" s="4">
        <v>20</v>
      </c>
      <c r="E158" s="5">
        <v>20</v>
      </c>
      <c r="F158" s="6">
        <v>1</v>
      </c>
      <c r="G158" s="14" t="s">
        <v>282</v>
      </c>
    </row>
    <row r="159" spans="1:7" ht="22.5">
      <c r="A159" s="3" t="s">
        <v>138</v>
      </c>
      <c r="B159" s="13" t="s">
        <v>815</v>
      </c>
      <c r="C159" s="4">
        <v>0</v>
      </c>
      <c r="D159" s="4">
        <v>70</v>
      </c>
      <c r="E159" s="5">
        <v>70</v>
      </c>
      <c r="F159" s="6">
        <v>1</v>
      </c>
      <c r="G159" s="14" t="s">
        <v>283</v>
      </c>
    </row>
    <row r="160" spans="1:7" ht="22.5">
      <c r="A160" s="3" t="s">
        <v>138</v>
      </c>
      <c r="B160" s="13" t="s">
        <v>815</v>
      </c>
      <c r="C160" s="4">
        <v>0</v>
      </c>
      <c r="D160" s="4">
        <v>15</v>
      </c>
      <c r="E160" s="5">
        <v>15</v>
      </c>
      <c r="F160" s="6">
        <v>1</v>
      </c>
      <c r="G160" s="14" t="s">
        <v>284</v>
      </c>
    </row>
    <row r="161" spans="1:7" ht="22.5">
      <c r="A161" s="3" t="s">
        <v>138</v>
      </c>
      <c r="B161" s="13" t="s">
        <v>815</v>
      </c>
      <c r="C161" s="4">
        <v>0</v>
      </c>
      <c r="D161" s="4">
        <v>20</v>
      </c>
      <c r="E161" s="5">
        <v>20</v>
      </c>
      <c r="F161" s="6">
        <v>1</v>
      </c>
      <c r="G161" s="14" t="s">
        <v>285</v>
      </c>
    </row>
    <row r="162" spans="1:7" ht="22.5">
      <c r="A162" s="3" t="s">
        <v>138</v>
      </c>
      <c r="B162" s="13" t="s">
        <v>815</v>
      </c>
      <c r="C162" s="4">
        <v>0</v>
      </c>
      <c r="D162" s="4">
        <v>22</v>
      </c>
      <c r="E162" s="5">
        <v>22</v>
      </c>
      <c r="F162" s="6">
        <v>1</v>
      </c>
      <c r="G162" s="14" t="s">
        <v>286</v>
      </c>
    </row>
    <row r="163" spans="1:7" ht="12.75">
      <c r="A163" s="3" t="s">
        <v>138</v>
      </c>
      <c r="B163" s="13" t="s">
        <v>287</v>
      </c>
      <c r="C163" s="4">
        <v>0</v>
      </c>
      <c r="D163" s="4">
        <v>20</v>
      </c>
      <c r="E163" s="5">
        <v>20</v>
      </c>
      <c r="F163" s="6">
        <v>1</v>
      </c>
      <c r="G163" s="14" t="s">
        <v>836</v>
      </c>
    </row>
    <row r="164" spans="1:7" ht="22.5">
      <c r="A164" s="3" t="s">
        <v>138</v>
      </c>
      <c r="B164" s="13" t="s">
        <v>815</v>
      </c>
      <c r="C164" s="4">
        <v>0</v>
      </c>
      <c r="D164" s="4">
        <v>20</v>
      </c>
      <c r="E164" s="5">
        <v>20</v>
      </c>
      <c r="F164" s="6">
        <v>1</v>
      </c>
      <c r="G164" s="14" t="s">
        <v>288</v>
      </c>
    </row>
    <row r="165" spans="1:7" ht="22.5">
      <c r="A165" s="3" t="s">
        <v>138</v>
      </c>
      <c r="B165" s="13" t="s">
        <v>815</v>
      </c>
      <c r="C165" s="4">
        <v>0</v>
      </c>
      <c r="D165" s="4">
        <v>40</v>
      </c>
      <c r="E165" s="5">
        <v>40</v>
      </c>
      <c r="F165" s="6">
        <v>1</v>
      </c>
      <c r="G165" s="14" t="s">
        <v>289</v>
      </c>
    </row>
    <row r="166" spans="1:7" ht="22.5">
      <c r="A166" s="3" t="s">
        <v>138</v>
      </c>
      <c r="B166" s="13" t="s">
        <v>815</v>
      </c>
      <c r="C166" s="4">
        <v>0</v>
      </c>
      <c r="D166" s="4">
        <v>30</v>
      </c>
      <c r="E166" s="5">
        <v>30</v>
      </c>
      <c r="F166" s="6">
        <v>1</v>
      </c>
      <c r="G166" s="14" t="s">
        <v>290</v>
      </c>
    </row>
    <row r="167" spans="1:7" ht="22.5">
      <c r="A167" s="3" t="s">
        <v>138</v>
      </c>
      <c r="B167" s="13" t="s">
        <v>815</v>
      </c>
      <c r="C167" s="4">
        <v>0</v>
      </c>
      <c r="D167" s="4">
        <v>30</v>
      </c>
      <c r="E167" s="5">
        <v>30</v>
      </c>
      <c r="F167" s="6">
        <v>1</v>
      </c>
      <c r="G167" s="14" t="s">
        <v>291</v>
      </c>
    </row>
    <row r="168" spans="1:7" ht="22.5">
      <c r="A168" s="3" t="s">
        <v>138</v>
      </c>
      <c r="B168" s="13" t="s">
        <v>815</v>
      </c>
      <c r="C168" s="4">
        <v>0</v>
      </c>
      <c r="D168" s="4">
        <v>150</v>
      </c>
      <c r="E168" s="5">
        <v>150</v>
      </c>
      <c r="F168" s="6">
        <v>1</v>
      </c>
      <c r="G168" s="14" t="s">
        <v>292</v>
      </c>
    </row>
    <row r="169" spans="1:7" ht="22.5">
      <c r="A169" s="3" t="s">
        <v>138</v>
      </c>
      <c r="B169" s="13" t="s">
        <v>815</v>
      </c>
      <c r="C169" s="4">
        <v>0</v>
      </c>
      <c r="D169" s="4">
        <v>40</v>
      </c>
      <c r="E169" s="5">
        <v>40</v>
      </c>
      <c r="F169" s="6">
        <v>1</v>
      </c>
      <c r="G169" s="14" t="s">
        <v>293</v>
      </c>
    </row>
    <row r="170" spans="1:7" ht="22.5">
      <c r="A170" s="3" t="s">
        <v>138</v>
      </c>
      <c r="B170" s="13" t="s">
        <v>815</v>
      </c>
      <c r="C170" s="4">
        <v>0</v>
      </c>
      <c r="D170" s="4">
        <v>20</v>
      </c>
      <c r="E170" s="5">
        <v>20</v>
      </c>
      <c r="F170" s="6">
        <v>1</v>
      </c>
      <c r="G170" s="14" t="s">
        <v>294</v>
      </c>
    </row>
    <row r="171" spans="1:7" ht="22.5">
      <c r="A171" s="3" t="s">
        <v>138</v>
      </c>
      <c r="B171" s="13" t="s">
        <v>815</v>
      </c>
      <c r="C171" s="4">
        <v>0</v>
      </c>
      <c r="D171" s="4">
        <v>20</v>
      </c>
      <c r="E171" s="5">
        <v>20</v>
      </c>
      <c r="F171" s="6">
        <v>1</v>
      </c>
      <c r="G171" s="14" t="s">
        <v>295</v>
      </c>
    </row>
    <row r="172" spans="1:7" ht="22.5">
      <c r="A172" s="3" t="s">
        <v>138</v>
      </c>
      <c r="B172" s="13" t="s">
        <v>815</v>
      </c>
      <c r="C172" s="4">
        <v>0</v>
      </c>
      <c r="D172" s="4">
        <v>5</v>
      </c>
      <c r="E172" s="5">
        <v>5</v>
      </c>
      <c r="F172" s="6">
        <v>1</v>
      </c>
      <c r="G172" s="14" t="s">
        <v>296</v>
      </c>
    </row>
    <row r="173" spans="1:7" ht="22.5">
      <c r="A173" s="3" t="s">
        <v>138</v>
      </c>
      <c r="B173" s="13" t="s">
        <v>815</v>
      </c>
      <c r="C173" s="4">
        <v>0</v>
      </c>
      <c r="D173" s="4">
        <v>10</v>
      </c>
      <c r="E173" s="5">
        <v>10</v>
      </c>
      <c r="F173" s="6">
        <v>1</v>
      </c>
      <c r="G173" s="14" t="s">
        <v>297</v>
      </c>
    </row>
    <row r="174" spans="1:7" ht="22.5">
      <c r="A174" s="3" t="s">
        <v>138</v>
      </c>
      <c r="B174" s="13" t="s">
        <v>815</v>
      </c>
      <c r="C174" s="4">
        <v>0</v>
      </c>
      <c r="D174" s="4">
        <v>25</v>
      </c>
      <c r="E174" s="5">
        <v>25</v>
      </c>
      <c r="F174" s="6">
        <v>1</v>
      </c>
      <c r="G174" s="14" t="s">
        <v>665</v>
      </c>
    </row>
    <row r="175" spans="1:7" ht="22.5">
      <c r="A175" s="3" t="s">
        <v>138</v>
      </c>
      <c r="B175" s="13" t="s">
        <v>815</v>
      </c>
      <c r="C175" s="4">
        <v>0</v>
      </c>
      <c r="D175" s="4">
        <v>15</v>
      </c>
      <c r="E175" s="5">
        <v>15</v>
      </c>
      <c r="F175" s="6">
        <v>1</v>
      </c>
      <c r="G175" s="14" t="s">
        <v>666</v>
      </c>
    </row>
    <row r="176" spans="1:7" ht="22.5">
      <c r="A176" s="3" t="s">
        <v>138</v>
      </c>
      <c r="B176" s="13" t="s">
        <v>815</v>
      </c>
      <c r="C176" s="4">
        <v>0</v>
      </c>
      <c r="D176" s="4">
        <v>20</v>
      </c>
      <c r="E176" s="5">
        <v>20</v>
      </c>
      <c r="F176" s="6">
        <v>1</v>
      </c>
      <c r="G176" s="14" t="s">
        <v>667</v>
      </c>
    </row>
    <row r="177" spans="1:7" ht="22.5">
      <c r="A177" s="3" t="s">
        <v>138</v>
      </c>
      <c r="B177" s="13" t="s">
        <v>815</v>
      </c>
      <c r="C177" s="4">
        <v>0</v>
      </c>
      <c r="D177" s="4">
        <v>15</v>
      </c>
      <c r="E177" s="5">
        <v>15</v>
      </c>
      <c r="F177" s="6">
        <v>1</v>
      </c>
      <c r="G177" s="14" t="s">
        <v>668</v>
      </c>
    </row>
    <row r="178" spans="1:7" ht="22.5">
      <c r="A178" s="3" t="s">
        <v>138</v>
      </c>
      <c r="B178" s="13" t="s">
        <v>815</v>
      </c>
      <c r="C178" s="4">
        <v>0</v>
      </c>
      <c r="D178" s="4">
        <v>20</v>
      </c>
      <c r="E178" s="5">
        <v>20</v>
      </c>
      <c r="F178" s="6">
        <v>1</v>
      </c>
      <c r="G178" s="14" t="s">
        <v>669</v>
      </c>
    </row>
    <row r="179" spans="1:7" ht="22.5">
      <c r="A179" s="3" t="s">
        <v>138</v>
      </c>
      <c r="B179" s="13" t="s">
        <v>815</v>
      </c>
      <c r="C179" s="4">
        <v>0</v>
      </c>
      <c r="D179" s="4">
        <v>15</v>
      </c>
      <c r="E179" s="5">
        <v>15</v>
      </c>
      <c r="F179" s="6">
        <v>1</v>
      </c>
      <c r="G179" s="14" t="s">
        <v>670</v>
      </c>
    </row>
    <row r="180" spans="1:7" ht="22.5">
      <c r="A180" s="3" t="s">
        <v>138</v>
      </c>
      <c r="B180" s="13" t="s">
        <v>815</v>
      </c>
      <c r="C180" s="4">
        <v>0</v>
      </c>
      <c r="D180" s="4">
        <v>20</v>
      </c>
      <c r="E180" s="5">
        <v>20</v>
      </c>
      <c r="F180" s="6">
        <v>1</v>
      </c>
      <c r="G180" s="14" t="s">
        <v>1066</v>
      </c>
    </row>
    <row r="181" spans="1:7" ht="22.5">
      <c r="A181" s="3" t="s">
        <v>138</v>
      </c>
      <c r="B181" s="13" t="s">
        <v>815</v>
      </c>
      <c r="C181" s="4">
        <v>0</v>
      </c>
      <c r="D181" s="4">
        <v>20</v>
      </c>
      <c r="E181" s="5">
        <v>20</v>
      </c>
      <c r="F181" s="6">
        <v>1</v>
      </c>
      <c r="G181" s="14" t="s">
        <v>1067</v>
      </c>
    </row>
    <row r="182" spans="1:7" ht="22.5">
      <c r="A182" s="3" t="s">
        <v>138</v>
      </c>
      <c r="B182" s="13" t="s">
        <v>815</v>
      </c>
      <c r="C182" s="4">
        <v>0</v>
      </c>
      <c r="D182" s="4">
        <v>50</v>
      </c>
      <c r="E182" s="5">
        <v>50</v>
      </c>
      <c r="F182" s="6">
        <v>1</v>
      </c>
      <c r="G182" s="14" t="s">
        <v>1068</v>
      </c>
    </row>
    <row r="183" spans="1:7" ht="22.5">
      <c r="A183" s="3" t="s">
        <v>138</v>
      </c>
      <c r="B183" s="13" t="s">
        <v>815</v>
      </c>
      <c r="C183" s="4">
        <v>0</v>
      </c>
      <c r="D183" s="4">
        <v>35</v>
      </c>
      <c r="E183" s="5">
        <v>35</v>
      </c>
      <c r="F183" s="6">
        <v>1</v>
      </c>
      <c r="G183" s="14" t="s">
        <v>1069</v>
      </c>
    </row>
    <row r="184" spans="1:7" ht="22.5">
      <c r="A184" s="3" t="s">
        <v>138</v>
      </c>
      <c r="B184" s="13" t="s">
        <v>815</v>
      </c>
      <c r="C184" s="4">
        <v>0</v>
      </c>
      <c r="D184" s="4">
        <v>25</v>
      </c>
      <c r="E184" s="5">
        <v>25</v>
      </c>
      <c r="F184" s="6">
        <v>1</v>
      </c>
      <c r="G184" s="14" t="s">
        <v>1070</v>
      </c>
    </row>
    <row r="185" spans="1:7" ht="22.5">
      <c r="A185" s="3" t="s">
        <v>138</v>
      </c>
      <c r="B185" s="13" t="s">
        <v>815</v>
      </c>
      <c r="C185" s="4">
        <v>0</v>
      </c>
      <c r="D185" s="4">
        <v>60</v>
      </c>
      <c r="E185" s="5">
        <v>60</v>
      </c>
      <c r="F185" s="6">
        <v>1</v>
      </c>
      <c r="G185" s="14" t="s">
        <v>1071</v>
      </c>
    </row>
    <row r="186" spans="1:7" ht="22.5">
      <c r="A186" s="3" t="s">
        <v>138</v>
      </c>
      <c r="B186" s="13" t="s">
        <v>815</v>
      </c>
      <c r="C186" s="4">
        <v>0</v>
      </c>
      <c r="D186" s="4">
        <v>50</v>
      </c>
      <c r="E186" s="5">
        <v>50</v>
      </c>
      <c r="F186" s="6">
        <v>1</v>
      </c>
      <c r="G186" s="14" t="s">
        <v>1072</v>
      </c>
    </row>
    <row r="187" spans="1:7" ht="22.5">
      <c r="A187" s="3" t="s">
        <v>138</v>
      </c>
      <c r="B187" s="13" t="s">
        <v>815</v>
      </c>
      <c r="C187" s="4">
        <v>0</v>
      </c>
      <c r="D187" s="4">
        <v>20</v>
      </c>
      <c r="E187" s="5">
        <v>20</v>
      </c>
      <c r="F187" s="6">
        <v>1</v>
      </c>
      <c r="G187" s="14" t="s">
        <v>1073</v>
      </c>
    </row>
    <row r="188" spans="1:7" ht="22.5">
      <c r="A188" s="3" t="s">
        <v>138</v>
      </c>
      <c r="B188" s="13" t="s">
        <v>815</v>
      </c>
      <c r="C188" s="4">
        <v>0</v>
      </c>
      <c r="D188" s="4">
        <v>20</v>
      </c>
      <c r="E188" s="5">
        <v>20</v>
      </c>
      <c r="F188" s="6">
        <v>1</v>
      </c>
      <c r="G188" s="14" t="s">
        <v>1074</v>
      </c>
    </row>
    <row r="189" spans="1:7" ht="22.5">
      <c r="A189" s="3" t="s">
        <v>138</v>
      </c>
      <c r="B189" s="13" t="s">
        <v>815</v>
      </c>
      <c r="C189" s="4">
        <v>0</v>
      </c>
      <c r="D189" s="4">
        <v>35</v>
      </c>
      <c r="E189" s="5">
        <v>35</v>
      </c>
      <c r="F189" s="6">
        <v>1</v>
      </c>
      <c r="G189" s="14" t="s">
        <v>1075</v>
      </c>
    </row>
    <row r="190" spans="1:7" ht="22.5">
      <c r="A190" s="3" t="s">
        <v>138</v>
      </c>
      <c r="B190" s="13" t="s">
        <v>815</v>
      </c>
      <c r="C190" s="4">
        <v>0</v>
      </c>
      <c r="D190" s="4">
        <v>60</v>
      </c>
      <c r="E190" s="5">
        <v>60</v>
      </c>
      <c r="F190" s="6">
        <v>1</v>
      </c>
      <c r="G190" s="14" t="s">
        <v>1076</v>
      </c>
    </row>
    <row r="191" spans="1:7" ht="22.5">
      <c r="A191" s="3" t="s">
        <v>138</v>
      </c>
      <c r="B191" s="13" t="s">
        <v>815</v>
      </c>
      <c r="C191" s="4">
        <v>0</v>
      </c>
      <c r="D191" s="4">
        <v>20</v>
      </c>
      <c r="E191" s="5">
        <v>20</v>
      </c>
      <c r="F191" s="6">
        <v>1</v>
      </c>
      <c r="G191" s="14" t="s">
        <v>1077</v>
      </c>
    </row>
    <row r="192" spans="1:7" ht="22.5">
      <c r="A192" s="3" t="s">
        <v>138</v>
      </c>
      <c r="B192" s="13" t="s">
        <v>815</v>
      </c>
      <c r="C192" s="4">
        <v>0</v>
      </c>
      <c r="D192" s="4">
        <v>20</v>
      </c>
      <c r="E192" s="5">
        <v>20</v>
      </c>
      <c r="F192" s="6">
        <v>1</v>
      </c>
      <c r="G192" s="14" t="s">
        <v>1078</v>
      </c>
    </row>
    <row r="193" spans="1:7" ht="22.5">
      <c r="A193" s="3" t="s">
        <v>138</v>
      </c>
      <c r="B193" s="13" t="s">
        <v>815</v>
      </c>
      <c r="C193" s="4">
        <v>0</v>
      </c>
      <c r="D193" s="4">
        <v>45</v>
      </c>
      <c r="E193" s="5">
        <v>45</v>
      </c>
      <c r="F193" s="6">
        <v>1</v>
      </c>
      <c r="G193" s="14" t="s">
        <v>1079</v>
      </c>
    </row>
    <row r="194" spans="1:7" ht="22.5">
      <c r="A194" s="3" t="s">
        <v>138</v>
      </c>
      <c r="B194" s="13" t="s">
        <v>815</v>
      </c>
      <c r="C194" s="4">
        <v>0</v>
      </c>
      <c r="D194" s="4">
        <v>55</v>
      </c>
      <c r="E194" s="5">
        <v>55</v>
      </c>
      <c r="F194" s="6">
        <v>1</v>
      </c>
      <c r="G194" s="14" t="s">
        <v>1080</v>
      </c>
    </row>
    <row r="195" spans="1:7" ht="22.5">
      <c r="A195" s="3" t="s">
        <v>138</v>
      </c>
      <c r="B195" s="13" t="s">
        <v>815</v>
      </c>
      <c r="C195" s="4">
        <v>0</v>
      </c>
      <c r="D195" s="4">
        <v>35</v>
      </c>
      <c r="E195" s="5">
        <v>35</v>
      </c>
      <c r="F195" s="6">
        <v>1</v>
      </c>
      <c r="G195" s="14" t="s">
        <v>1081</v>
      </c>
    </row>
    <row r="196" spans="1:7" ht="22.5">
      <c r="A196" s="3" t="s">
        <v>138</v>
      </c>
      <c r="B196" s="13" t="s">
        <v>815</v>
      </c>
      <c r="C196" s="4">
        <v>0</v>
      </c>
      <c r="D196" s="4">
        <v>20</v>
      </c>
      <c r="E196" s="5">
        <v>20</v>
      </c>
      <c r="F196" s="6">
        <v>1</v>
      </c>
      <c r="G196" s="14" t="s">
        <v>1082</v>
      </c>
    </row>
    <row r="197" spans="1:7" ht="22.5">
      <c r="A197" s="3" t="s">
        <v>138</v>
      </c>
      <c r="B197" s="13" t="s">
        <v>815</v>
      </c>
      <c r="C197" s="4">
        <v>0</v>
      </c>
      <c r="D197" s="4">
        <v>40</v>
      </c>
      <c r="E197" s="5">
        <v>40</v>
      </c>
      <c r="F197" s="6">
        <v>1</v>
      </c>
      <c r="G197" s="14" t="s">
        <v>1083</v>
      </c>
    </row>
    <row r="198" spans="1:7" ht="22.5">
      <c r="A198" s="3" t="s">
        <v>138</v>
      </c>
      <c r="B198" s="13" t="s">
        <v>815</v>
      </c>
      <c r="C198" s="4">
        <v>0</v>
      </c>
      <c r="D198" s="4">
        <v>15</v>
      </c>
      <c r="E198" s="5">
        <v>15</v>
      </c>
      <c r="F198" s="6">
        <v>1</v>
      </c>
      <c r="G198" s="14" t="s">
        <v>1084</v>
      </c>
    </row>
    <row r="199" spans="1:7" ht="22.5">
      <c r="A199" s="3" t="s">
        <v>138</v>
      </c>
      <c r="B199" s="13" t="s">
        <v>815</v>
      </c>
      <c r="C199" s="4">
        <v>0</v>
      </c>
      <c r="D199" s="4">
        <v>40</v>
      </c>
      <c r="E199" s="5">
        <v>40</v>
      </c>
      <c r="F199" s="6">
        <v>1</v>
      </c>
      <c r="G199" s="14" t="s">
        <v>1085</v>
      </c>
    </row>
    <row r="200" spans="1:7" ht="22.5">
      <c r="A200" s="3" t="s">
        <v>138</v>
      </c>
      <c r="B200" s="13" t="s">
        <v>815</v>
      </c>
      <c r="C200" s="4">
        <v>0</v>
      </c>
      <c r="D200" s="4">
        <v>10</v>
      </c>
      <c r="E200" s="5">
        <v>10</v>
      </c>
      <c r="F200" s="6">
        <v>1</v>
      </c>
      <c r="G200" s="14" t="s">
        <v>860</v>
      </c>
    </row>
    <row r="201" spans="1:7" ht="22.5">
      <c r="A201" s="3" t="s">
        <v>138</v>
      </c>
      <c r="B201" s="13" t="s">
        <v>815</v>
      </c>
      <c r="C201" s="4">
        <v>0</v>
      </c>
      <c r="D201" s="4">
        <v>20</v>
      </c>
      <c r="E201" s="5">
        <v>20</v>
      </c>
      <c r="F201" s="6">
        <v>1</v>
      </c>
      <c r="G201" s="14" t="s">
        <v>861</v>
      </c>
    </row>
    <row r="202" spans="1:7" ht="22.5">
      <c r="A202" s="3" t="s">
        <v>138</v>
      </c>
      <c r="B202" s="13" t="s">
        <v>815</v>
      </c>
      <c r="C202" s="4">
        <v>0</v>
      </c>
      <c r="D202" s="4">
        <v>30</v>
      </c>
      <c r="E202" s="5">
        <v>30</v>
      </c>
      <c r="F202" s="6">
        <v>1</v>
      </c>
      <c r="G202" s="14" t="s">
        <v>862</v>
      </c>
    </row>
    <row r="203" spans="1:7" ht="22.5">
      <c r="A203" s="3" t="s">
        <v>138</v>
      </c>
      <c r="B203" s="13" t="s">
        <v>815</v>
      </c>
      <c r="C203" s="4">
        <v>0</v>
      </c>
      <c r="D203" s="4">
        <v>20</v>
      </c>
      <c r="E203" s="5">
        <v>20</v>
      </c>
      <c r="F203" s="6">
        <v>1</v>
      </c>
      <c r="G203" s="14" t="s">
        <v>863</v>
      </c>
    </row>
    <row r="204" spans="1:7" ht="22.5">
      <c r="A204" s="3" t="s">
        <v>138</v>
      </c>
      <c r="B204" s="13" t="s">
        <v>815</v>
      </c>
      <c r="C204" s="4">
        <v>0</v>
      </c>
      <c r="D204" s="4">
        <v>20</v>
      </c>
      <c r="E204" s="5">
        <v>20</v>
      </c>
      <c r="F204" s="6">
        <v>1</v>
      </c>
      <c r="G204" s="14" t="s">
        <v>864</v>
      </c>
    </row>
    <row r="205" spans="1:7" ht="22.5">
      <c r="A205" s="3" t="s">
        <v>138</v>
      </c>
      <c r="B205" s="13" t="s">
        <v>815</v>
      </c>
      <c r="C205" s="4">
        <v>0</v>
      </c>
      <c r="D205" s="4">
        <v>70</v>
      </c>
      <c r="E205" s="5">
        <v>70</v>
      </c>
      <c r="F205" s="6">
        <v>1</v>
      </c>
      <c r="G205" s="14" t="s">
        <v>865</v>
      </c>
    </row>
    <row r="206" spans="1:7" ht="22.5">
      <c r="A206" s="3" t="s">
        <v>138</v>
      </c>
      <c r="B206" s="13" t="s">
        <v>815</v>
      </c>
      <c r="C206" s="4">
        <v>0</v>
      </c>
      <c r="D206" s="4">
        <v>35</v>
      </c>
      <c r="E206" s="5">
        <v>35</v>
      </c>
      <c r="F206" s="6">
        <v>1</v>
      </c>
      <c r="G206" s="14" t="s">
        <v>866</v>
      </c>
    </row>
    <row r="207" spans="1:7" ht="22.5">
      <c r="A207" s="3" t="s">
        <v>138</v>
      </c>
      <c r="B207" s="13" t="s">
        <v>815</v>
      </c>
      <c r="C207" s="4">
        <v>0</v>
      </c>
      <c r="D207" s="4">
        <v>60</v>
      </c>
      <c r="E207" s="5">
        <v>60</v>
      </c>
      <c r="F207" s="6">
        <v>1</v>
      </c>
      <c r="G207" s="14" t="s">
        <v>867</v>
      </c>
    </row>
    <row r="208" spans="1:7" ht="22.5">
      <c r="A208" s="3" t="s">
        <v>138</v>
      </c>
      <c r="B208" s="13" t="s">
        <v>815</v>
      </c>
      <c r="C208" s="4">
        <v>0</v>
      </c>
      <c r="D208" s="4">
        <v>55</v>
      </c>
      <c r="E208" s="5">
        <v>55</v>
      </c>
      <c r="F208" s="6">
        <v>1</v>
      </c>
      <c r="G208" s="14" t="s">
        <v>868</v>
      </c>
    </row>
    <row r="209" spans="1:7" ht="22.5">
      <c r="A209" s="3" t="s">
        <v>138</v>
      </c>
      <c r="B209" s="13" t="s">
        <v>815</v>
      </c>
      <c r="C209" s="4">
        <v>0</v>
      </c>
      <c r="D209" s="4">
        <v>25</v>
      </c>
      <c r="E209" s="5">
        <v>25</v>
      </c>
      <c r="F209" s="6">
        <v>1</v>
      </c>
      <c r="G209" s="14" t="s">
        <v>869</v>
      </c>
    </row>
    <row r="210" spans="1:7" ht="22.5">
      <c r="A210" s="3" t="s">
        <v>138</v>
      </c>
      <c r="B210" s="13" t="s">
        <v>815</v>
      </c>
      <c r="C210" s="4">
        <v>0</v>
      </c>
      <c r="D210" s="4">
        <v>20</v>
      </c>
      <c r="E210" s="5">
        <v>20</v>
      </c>
      <c r="F210" s="6">
        <v>1</v>
      </c>
      <c r="G210" s="14" t="s">
        <v>870</v>
      </c>
    </row>
    <row r="211" spans="1:7" ht="22.5">
      <c r="A211" s="3" t="s">
        <v>138</v>
      </c>
      <c r="B211" s="13" t="s">
        <v>815</v>
      </c>
      <c r="C211" s="4">
        <v>0</v>
      </c>
      <c r="D211" s="4">
        <v>40</v>
      </c>
      <c r="E211" s="5">
        <v>40</v>
      </c>
      <c r="F211" s="6">
        <v>1</v>
      </c>
      <c r="G211" s="14" t="s">
        <v>871</v>
      </c>
    </row>
    <row r="212" spans="1:7" ht="22.5">
      <c r="A212" s="3" t="s">
        <v>138</v>
      </c>
      <c r="B212" s="13" t="s">
        <v>815</v>
      </c>
      <c r="C212" s="4">
        <v>0</v>
      </c>
      <c r="D212" s="4">
        <v>10</v>
      </c>
      <c r="E212" s="5">
        <v>10</v>
      </c>
      <c r="F212" s="6">
        <v>1</v>
      </c>
      <c r="G212" s="14" t="s">
        <v>872</v>
      </c>
    </row>
    <row r="213" spans="1:7" ht="22.5">
      <c r="A213" s="3" t="s">
        <v>138</v>
      </c>
      <c r="B213" s="13" t="s">
        <v>815</v>
      </c>
      <c r="C213" s="4">
        <v>0</v>
      </c>
      <c r="D213" s="4">
        <v>20</v>
      </c>
      <c r="E213" s="5">
        <v>20</v>
      </c>
      <c r="F213" s="6">
        <v>1</v>
      </c>
      <c r="G213" s="14" t="s">
        <v>873</v>
      </c>
    </row>
    <row r="214" spans="1:7" ht="22.5">
      <c r="A214" s="3" t="s">
        <v>138</v>
      </c>
      <c r="B214" s="13" t="s">
        <v>815</v>
      </c>
      <c r="C214" s="4">
        <v>0</v>
      </c>
      <c r="D214" s="4">
        <v>15</v>
      </c>
      <c r="E214" s="5">
        <v>15</v>
      </c>
      <c r="F214" s="6">
        <v>1</v>
      </c>
      <c r="G214" s="14" t="s">
        <v>874</v>
      </c>
    </row>
    <row r="215" spans="1:7" ht="22.5">
      <c r="A215" s="3" t="s">
        <v>138</v>
      </c>
      <c r="B215" s="13" t="s">
        <v>815</v>
      </c>
      <c r="C215" s="4">
        <v>0</v>
      </c>
      <c r="D215" s="4">
        <v>75</v>
      </c>
      <c r="E215" s="5">
        <v>75</v>
      </c>
      <c r="F215" s="6">
        <v>1</v>
      </c>
      <c r="G215" s="14" t="s">
        <v>875</v>
      </c>
    </row>
    <row r="216" spans="1:7" ht="22.5">
      <c r="A216" s="3" t="s">
        <v>138</v>
      </c>
      <c r="B216" s="13" t="s">
        <v>815</v>
      </c>
      <c r="C216" s="4">
        <v>0</v>
      </c>
      <c r="D216" s="4">
        <v>20</v>
      </c>
      <c r="E216" s="5">
        <v>20</v>
      </c>
      <c r="F216" s="6">
        <v>1</v>
      </c>
      <c r="G216" s="14" t="s">
        <v>876</v>
      </c>
    </row>
    <row r="217" spans="1:7" ht="22.5">
      <c r="A217" s="3" t="s">
        <v>138</v>
      </c>
      <c r="B217" s="13" t="s">
        <v>815</v>
      </c>
      <c r="C217" s="4">
        <v>0</v>
      </c>
      <c r="D217" s="4">
        <v>35</v>
      </c>
      <c r="E217" s="5">
        <v>35</v>
      </c>
      <c r="F217" s="6">
        <v>1</v>
      </c>
      <c r="G217" s="14" t="s">
        <v>877</v>
      </c>
    </row>
    <row r="218" spans="1:7" ht="22.5">
      <c r="A218" s="3" t="s">
        <v>138</v>
      </c>
      <c r="B218" s="13" t="s">
        <v>815</v>
      </c>
      <c r="C218" s="4">
        <v>0</v>
      </c>
      <c r="D218" s="4">
        <v>20</v>
      </c>
      <c r="E218" s="5">
        <v>20</v>
      </c>
      <c r="F218" s="6">
        <v>1</v>
      </c>
      <c r="G218" s="14" t="s">
        <v>878</v>
      </c>
    </row>
    <row r="219" spans="1:7" ht="22.5">
      <c r="A219" s="3" t="s">
        <v>138</v>
      </c>
      <c r="B219" s="13" t="s">
        <v>815</v>
      </c>
      <c r="C219" s="4">
        <v>0</v>
      </c>
      <c r="D219" s="4">
        <v>65</v>
      </c>
      <c r="E219" s="5">
        <v>65</v>
      </c>
      <c r="F219" s="6">
        <v>1</v>
      </c>
      <c r="G219" s="14" t="s">
        <v>879</v>
      </c>
    </row>
    <row r="220" spans="1:7" ht="22.5">
      <c r="A220" s="3" t="s">
        <v>138</v>
      </c>
      <c r="B220" s="13" t="s">
        <v>815</v>
      </c>
      <c r="C220" s="4">
        <v>0</v>
      </c>
      <c r="D220" s="4">
        <v>15</v>
      </c>
      <c r="E220" s="5">
        <v>15</v>
      </c>
      <c r="F220" s="6">
        <v>1</v>
      </c>
      <c r="G220" s="14" t="s">
        <v>880</v>
      </c>
    </row>
    <row r="221" spans="1:7" ht="25.5" customHeight="1">
      <c r="A221" s="3" t="s">
        <v>138</v>
      </c>
      <c r="B221" s="13" t="s">
        <v>795</v>
      </c>
      <c r="C221" s="4">
        <v>0</v>
      </c>
      <c r="D221" s="4">
        <v>15</v>
      </c>
      <c r="E221" s="5">
        <v>15</v>
      </c>
      <c r="F221" s="6">
        <v>1</v>
      </c>
      <c r="G221" s="14" t="s">
        <v>881</v>
      </c>
    </row>
    <row r="222" spans="1:7" ht="22.5">
      <c r="A222" s="3" t="s">
        <v>138</v>
      </c>
      <c r="B222" s="13" t="s">
        <v>815</v>
      </c>
      <c r="C222" s="4">
        <v>0</v>
      </c>
      <c r="D222" s="4">
        <v>10</v>
      </c>
      <c r="E222" s="5">
        <v>10</v>
      </c>
      <c r="F222" s="6">
        <v>1</v>
      </c>
      <c r="G222" s="14" t="s">
        <v>882</v>
      </c>
    </row>
    <row r="223" spans="1:7" ht="22.5">
      <c r="A223" s="3" t="s">
        <v>138</v>
      </c>
      <c r="B223" s="13" t="s">
        <v>815</v>
      </c>
      <c r="C223" s="4">
        <v>0</v>
      </c>
      <c r="D223" s="4">
        <v>20</v>
      </c>
      <c r="E223" s="5">
        <v>20</v>
      </c>
      <c r="F223" s="6">
        <v>1</v>
      </c>
      <c r="G223" s="14" t="s">
        <v>847</v>
      </c>
    </row>
    <row r="224" spans="1:7" ht="22.5">
      <c r="A224" s="3" t="s">
        <v>138</v>
      </c>
      <c r="B224" s="13" t="s">
        <v>815</v>
      </c>
      <c r="C224" s="4">
        <v>0</v>
      </c>
      <c r="D224" s="4">
        <v>15</v>
      </c>
      <c r="E224" s="5">
        <v>15</v>
      </c>
      <c r="F224" s="6">
        <v>1</v>
      </c>
      <c r="G224" s="14" t="s">
        <v>883</v>
      </c>
    </row>
    <row r="225" spans="1:7" ht="22.5">
      <c r="A225" s="3" t="s">
        <v>138</v>
      </c>
      <c r="B225" s="13" t="s">
        <v>815</v>
      </c>
      <c r="C225" s="4">
        <v>0</v>
      </c>
      <c r="D225" s="4">
        <v>20</v>
      </c>
      <c r="E225" s="5">
        <v>20</v>
      </c>
      <c r="F225" s="6">
        <v>1</v>
      </c>
      <c r="G225" s="14" t="s">
        <v>884</v>
      </c>
    </row>
    <row r="226" spans="1:7" ht="22.5">
      <c r="A226" s="3" t="s">
        <v>138</v>
      </c>
      <c r="B226" s="13" t="s">
        <v>815</v>
      </c>
      <c r="C226" s="4">
        <v>0</v>
      </c>
      <c r="D226" s="4">
        <v>50</v>
      </c>
      <c r="E226" s="5">
        <v>50</v>
      </c>
      <c r="F226" s="6">
        <v>1</v>
      </c>
      <c r="G226" s="14" t="s">
        <v>885</v>
      </c>
    </row>
    <row r="227" spans="1:7" ht="27.75" customHeight="1">
      <c r="A227" s="3" t="s">
        <v>138</v>
      </c>
      <c r="B227" s="13" t="s">
        <v>795</v>
      </c>
      <c r="C227" s="4">
        <v>0</v>
      </c>
      <c r="D227" s="4">
        <v>20</v>
      </c>
      <c r="E227" s="5">
        <v>20</v>
      </c>
      <c r="F227" s="6">
        <v>1</v>
      </c>
      <c r="G227" s="14" t="s">
        <v>886</v>
      </c>
    </row>
    <row r="228" spans="1:7" ht="22.5">
      <c r="A228" s="3" t="s">
        <v>138</v>
      </c>
      <c r="B228" s="13" t="s">
        <v>815</v>
      </c>
      <c r="C228" s="4">
        <v>0</v>
      </c>
      <c r="D228" s="4">
        <v>70</v>
      </c>
      <c r="E228" s="5">
        <v>70</v>
      </c>
      <c r="F228" s="6">
        <v>1</v>
      </c>
      <c r="G228" s="14" t="s">
        <v>887</v>
      </c>
    </row>
    <row r="229" spans="1:7" ht="22.5">
      <c r="A229" s="3" t="s">
        <v>138</v>
      </c>
      <c r="B229" s="13" t="s">
        <v>815</v>
      </c>
      <c r="C229" s="4">
        <v>0</v>
      </c>
      <c r="D229" s="4">
        <v>30</v>
      </c>
      <c r="E229" s="5">
        <v>30</v>
      </c>
      <c r="F229" s="6">
        <v>1</v>
      </c>
      <c r="G229" s="14" t="s">
        <v>888</v>
      </c>
    </row>
    <row r="230" spans="1:7" ht="22.5">
      <c r="A230" s="3" t="s">
        <v>138</v>
      </c>
      <c r="B230" s="13" t="s">
        <v>815</v>
      </c>
      <c r="C230" s="4">
        <v>0</v>
      </c>
      <c r="D230" s="4">
        <v>20</v>
      </c>
      <c r="E230" s="5">
        <v>20</v>
      </c>
      <c r="F230" s="6">
        <v>1</v>
      </c>
      <c r="G230" s="14" t="s">
        <v>889</v>
      </c>
    </row>
    <row r="231" spans="1:7" ht="22.5">
      <c r="A231" s="3" t="s">
        <v>138</v>
      </c>
      <c r="B231" s="13" t="s">
        <v>815</v>
      </c>
      <c r="C231" s="4">
        <v>0</v>
      </c>
      <c r="D231" s="4">
        <v>30</v>
      </c>
      <c r="E231" s="5">
        <v>30</v>
      </c>
      <c r="F231" s="6">
        <v>1</v>
      </c>
      <c r="G231" s="14" t="s">
        <v>890</v>
      </c>
    </row>
    <row r="232" spans="1:7" ht="27.75" customHeight="1">
      <c r="A232" s="3" t="s">
        <v>138</v>
      </c>
      <c r="B232" s="13" t="s">
        <v>795</v>
      </c>
      <c r="C232" s="4">
        <v>0</v>
      </c>
      <c r="D232" s="4">
        <v>50</v>
      </c>
      <c r="E232" s="5">
        <v>50</v>
      </c>
      <c r="F232" s="6">
        <v>1</v>
      </c>
      <c r="G232" s="14" t="s">
        <v>891</v>
      </c>
    </row>
    <row r="233" spans="1:7" ht="22.5">
      <c r="A233" s="3" t="s">
        <v>138</v>
      </c>
      <c r="B233" s="13" t="s">
        <v>815</v>
      </c>
      <c r="C233" s="4">
        <v>0</v>
      </c>
      <c r="D233" s="4">
        <v>45</v>
      </c>
      <c r="E233" s="5">
        <v>45</v>
      </c>
      <c r="F233" s="6">
        <v>1</v>
      </c>
      <c r="G233" s="14" t="s">
        <v>892</v>
      </c>
    </row>
    <row r="234" spans="1:7" ht="12.75">
      <c r="A234" s="228" t="s">
        <v>770</v>
      </c>
      <c r="B234" s="228"/>
      <c r="C234" s="78">
        <f>SUM(C98:C233)</f>
        <v>33180</v>
      </c>
      <c r="D234" s="78">
        <f>SUM(D98:D233)</f>
        <v>31477</v>
      </c>
      <c r="E234" s="79">
        <f>SUM(E98:E233)</f>
        <v>31425</v>
      </c>
      <c r="F234" s="6">
        <v>0.9984</v>
      </c>
      <c r="G234" s="11" t="s">
        <v>138</v>
      </c>
    </row>
    <row r="235" spans="1:7" ht="12.75">
      <c r="A235" s="229" t="s">
        <v>893</v>
      </c>
      <c r="B235" s="229"/>
      <c r="C235" s="229"/>
      <c r="D235" s="229"/>
      <c r="E235" s="229"/>
      <c r="F235" s="229"/>
      <c r="G235" s="229"/>
    </row>
    <row r="236" spans="1:7" ht="33.75">
      <c r="A236" s="3" t="s">
        <v>138</v>
      </c>
      <c r="B236" s="13" t="s">
        <v>815</v>
      </c>
      <c r="C236" s="4">
        <v>20</v>
      </c>
      <c r="D236" s="4">
        <v>80</v>
      </c>
      <c r="E236" s="5">
        <v>80</v>
      </c>
      <c r="F236" s="6">
        <v>1</v>
      </c>
      <c r="G236" s="14" t="s">
        <v>894</v>
      </c>
    </row>
    <row r="237" spans="1:7" ht="12.75">
      <c r="A237" s="228" t="s">
        <v>895</v>
      </c>
      <c r="B237" s="228"/>
      <c r="C237" s="4">
        <v>20</v>
      </c>
      <c r="D237" s="4">
        <v>80</v>
      </c>
      <c r="E237" s="5">
        <v>80</v>
      </c>
      <c r="F237" s="6">
        <v>1</v>
      </c>
      <c r="G237" s="11" t="s">
        <v>138</v>
      </c>
    </row>
    <row r="238" spans="1:7" ht="12.75">
      <c r="A238" s="229" t="s">
        <v>896</v>
      </c>
      <c r="B238" s="229"/>
      <c r="C238" s="229"/>
      <c r="D238" s="229"/>
      <c r="E238" s="229"/>
      <c r="F238" s="229"/>
      <c r="G238" s="229"/>
    </row>
    <row r="239" spans="1:7" ht="22.5">
      <c r="A239" s="3" t="s">
        <v>138</v>
      </c>
      <c r="B239" s="13" t="s">
        <v>797</v>
      </c>
      <c r="C239" s="4">
        <v>0</v>
      </c>
      <c r="D239" s="4">
        <v>90</v>
      </c>
      <c r="E239" s="5">
        <v>90</v>
      </c>
      <c r="F239" s="6">
        <v>1</v>
      </c>
      <c r="G239" s="14" t="s">
        <v>897</v>
      </c>
    </row>
    <row r="240" spans="1:7" ht="22.5">
      <c r="A240" s="3" t="s">
        <v>138</v>
      </c>
      <c r="B240" s="13" t="s">
        <v>797</v>
      </c>
      <c r="C240" s="4">
        <v>0</v>
      </c>
      <c r="D240" s="4">
        <v>140</v>
      </c>
      <c r="E240" s="5">
        <v>140</v>
      </c>
      <c r="F240" s="6">
        <v>1</v>
      </c>
      <c r="G240" s="14" t="s">
        <v>898</v>
      </c>
    </row>
    <row r="241" spans="1:7" ht="22.5">
      <c r="A241" s="3" t="s">
        <v>138</v>
      </c>
      <c r="B241" s="13" t="s">
        <v>797</v>
      </c>
      <c r="C241" s="4">
        <v>0</v>
      </c>
      <c r="D241" s="4">
        <v>140</v>
      </c>
      <c r="E241" s="5">
        <v>140</v>
      </c>
      <c r="F241" s="6">
        <v>1</v>
      </c>
      <c r="G241" s="14" t="s">
        <v>397</v>
      </c>
    </row>
    <row r="242" spans="1:7" ht="22.5">
      <c r="A242" s="3" t="s">
        <v>138</v>
      </c>
      <c r="B242" s="13" t="s">
        <v>797</v>
      </c>
      <c r="C242" s="4">
        <v>0</v>
      </c>
      <c r="D242" s="4">
        <v>70</v>
      </c>
      <c r="E242" s="5">
        <v>70</v>
      </c>
      <c r="F242" s="6">
        <v>1</v>
      </c>
      <c r="G242" s="14" t="s">
        <v>398</v>
      </c>
    </row>
    <row r="243" spans="1:7" ht="22.5">
      <c r="A243" s="3" t="s">
        <v>138</v>
      </c>
      <c r="B243" s="13" t="s">
        <v>797</v>
      </c>
      <c r="C243" s="4">
        <v>450</v>
      </c>
      <c r="D243" s="4">
        <v>0</v>
      </c>
      <c r="E243" s="5">
        <v>0</v>
      </c>
      <c r="F243" s="6">
        <v>0</v>
      </c>
      <c r="G243" s="14" t="s">
        <v>399</v>
      </c>
    </row>
    <row r="244" spans="1:7" ht="22.5">
      <c r="A244" s="3" t="s">
        <v>138</v>
      </c>
      <c r="B244" s="13" t="s">
        <v>797</v>
      </c>
      <c r="C244" s="4">
        <v>0</v>
      </c>
      <c r="D244" s="4">
        <v>66</v>
      </c>
      <c r="E244" s="5">
        <v>66</v>
      </c>
      <c r="F244" s="6">
        <v>1</v>
      </c>
      <c r="G244" s="14" t="s">
        <v>400</v>
      </c>
    </row>
    <row r="245" spans="1:7" ht="33.75">
      <c r="A245" s="3" t="s">
        <v>138</v>
      </c>
      <c r="B245" s="13" t="s">
        <v>797</v>
      </c>
      <c r="C245" s="4">
        <v>0</v>
      </c>
      <c r="D245" s="4">
        <v>67</v>
      </c>
      <c r="E245" s="5">
        <v>62</v>
      </c>
      <c r="F245" s="6">
        <v>0.9311</v>
      </c>
      <c r="G245" s="14" t="s">
        <v>344</v>
      </c>
    </row>
    <row r="246" spans="1:7" ht="12.75">
      <c r="A246" s="228" t="s">
        <v>401</v>
      </c>
      <c r="B246" s="228"/>
      <c r="C246" s="4">
        <v>450</v>
      </c>
      <c r="D246" s="4">
        <v>573</v>
      </c>
      <c r="E246" s="5">
        <v>568</v>
      </c>
      <c r="F246" s="6">
        <v>0.992</v>
      </c>
      <c r="G246" s="11" t="s">
        <v>138</v>
      </c>
    </row>
    <row r="247" spans="1:7" ht="12.75">
      <c r="A247" s="229" t="s">
        <v>402</v>
      </c>
      <c r="B247" s="229"/>
      <c r="C247" s="229"/>
      <c r="D247" s="229"/>
      <c r="E247" s="229"/>
      <c r="F247" s="229"/>
      <c r="G247" s="229"/>
    </row>
    <row r="248" spans="1:7" ht="27" customHeight="1">
      <c r="A248" s="3" t="s">
        <v>138</v>
      </c>
      <c r="B248" s="13" t="s">
        <v>795</v>
      </c>
      <c r="C248" s="4">
        <v>0</v>
      </c>
      <c r="D248" s="4">
        <v>105</v>
      </c>
      <c r="E248" s="77">
        <v>105</v>
      </c>
      <c r="F248" s="6">
        <v>1</v>
      </c>
      <c r="G248" s="14" t="s">
        <v>403</v>
      </c>
    </row>
    <row r="249" spans="1:7" ht="27.75" customHeight="1">
      <c r="A249" s="3" t="s">
        <v>138</v>
      </c>
      <c r="B249" s="13" t="s">
        <v>795</v>
      </c>
      <c r="C249" s="4">
        <v>0</v>
      </c>
      <c r="D249" s="4">
        <v>170</v>
      </c>
      <c r="E249" s="77">
        <v>170</v>
      </c>
      <c r="F249" s="6">
        <v>1</v>
      </c>
      <c r="G249" s="14" t="s">
        <v>404</v>
      </c>
    </row>
    <row r="250" spans="1:7" ht="27" customHeight="1">
      <c r="A250" s="3" t="s">
        <v>138</v>
      </c>
      <c r="B250" s="13" t="s">
        <v>795</v>
      </c>
      <c r="C250" s="4">
        <v>0</v>
      </c>
      <c r="D250" s="4">
        <v>200</v>
      </c>
      <c r="E250" s="77">
        <v>200</v>
      </c>
      <c r="F250" s="6">
        <v>1</v>
      </c>
      <c r="G250" s="14" t="s">
        <v>405</v>
      </c>
    </row>
    <row r="251" spans="1:7" ht="27.75" customHeight="1">
      <c r="A251" s="3" t="s">
        <v>138</v>
      </c>
      <c r="B251" s="13" t="s">
        <v>795</v>
      </c>
      <c r="C251" s="4">
        <v>0</v>
      </c>
      <c r="D251" s="4">
        <v>20</v>
      </c>
      <c r="E251" s="77">
        <v>20</v>
      </c>
      <c r="F251" s="6">
        <v>1</v>
      </c>
      <c r="G251" s="14" t="s">
        <v>406</v>
      </c>
    </row>
    <row r="252" spans="1:7" ht="45">
      <c r="A252" s="3" t="s">
        <v>138</v>
      </c>
      <c r="B252" s="13" t="s">
        <v>827</v>
      </c>
      <c r="C252" s="4">
        <v>1730</v>
      </c>
      <c r="D252" s="4">
        <v>7</v>
      </c>
      <c r="E252" s="77">
        <v>0</v>
      </c>
      <c r="F252" s="6">
        <v>0</v>
      </c>
      <c r="G252" s="14" t="s">
        <v>407</v>
      </c>
    </row>
    <row r="253" spans="1:7" ht="22.5">
      <c r="A253" s="3" t="s">
        <v>138</v>
      </c>
      <c r="B253" s="13" t="s">
        <v>815</v>
      </c>
      <c r="C253" s="4">
        <v>0</v>
      </c>
      <c r="D253" s="4">
        <v>30</v>
      </c>
      <c r="E253" s="77">
        <v>30</v>
      </c>
      <c r="F253" s="6">
        <v>1</v>
      </c>
      <c r="G253" s="14" t="s">
        <v>408</v>
      </c>
    </row>
    <row r="254" spans="1:7" ht="22.5">
      <c r="A254" s="3" t="s">
        <v>138</v>
      </c>
      <c r="B254" s="13" t="s">
        <v>797</v>
      </c>
      <c r="C254" s="4">
        <v>0</v>
      </c>
      <c r="D254" s="4">
        <v>2</v>
      </c>
      <c r="E254" s="77">
        <v>2</v>
      </c>
      <c r="F254" s="6">
        <v>1</v>
      </c>
      <c r="G254" s="14" t="s">
        <v>409</v>
      </c>
    </row>
    <row r="255" spans="1:7" ht="22.5">
      <c r="A255" s="3" t="s">
        <v>138</v>
      </c>
      <c r="B255" s="13" t="s">
        <v>410</v>
      </c>
      <c r="C255" s="4">
        <v>0</v>
      </c>
      <c r="D255" s="4">
        <v>63</v>
      </c>
      <c r="E255" s="77">
        <v>63</v>
      </c>
      <c r="F255" s="6">
        <v>1</v>
      </c>
      <c r="G255" s="14" t="s">
        <v>411</v>
      </c>
    </row>
    <row r="256" spans="1:7" ht="22.5">
      <c r="A256" s="3" t="s">
        <v>138</v>
      </c>
      <c r="B256" s="13" t="s">
        <v>815</v>
      </c>
      <c r="C256" s="4">
        <v>0</v>
      </c>
      <c r="D256" s="4">
        <v>35</v>
      </c>
      <c r="E256" s="77">
        <v>35</v>
      </c>
      <c r="F256" s="6">
        <v>1</v>
      </c>
      <c r="G256" s="14" t="s">
        <v>412</v>
      </c>
    </row>
    <row r="257" spans="1:7" ht="27" customHeight="1">
      <c r="A257" s="3" t="s">
        <v>138</v>
      </c>
      <c r="B257" s="13" t="s">
        <v>794</v>
      </c>
      <c r="C257" s="4">
        <v>0</v>
      </c>
      <c r="D257" s="4">
        <v>20</v>
      </c>
      <c r="E257" s="77">
        <v>20</v>
      </c>
      <c r="F257" s="6">
        <v>1</v>
      </c>
      <c r="G257" s="14" t="s">
        <v>413</v>
      </c>
    </row>
    <row r="258" spans="1:7" ht="22.5">
      <c r="A258" s="3" t="s">
        <v>138</v>
      </c>
      <c r="B258" s="13" t="s">
        <v>797</v>
      </c>
      <c r="C258" s="4">
        <v>0</v>
      </c>
      <c r="D258" s="4">
        <v>20</v>
      </c>
      <c r="E258" s="77">
        <v>20</v>
      </c>
      <c r="F258" s="6">
        <v>1</v>
      </c>
      <c r="G258" s="14" t="s">
        <v>414</v>
      </c>
    </row>
    <row r="259" spans="1:7" ht="22.5">
      <c r="A259" s="3" t="s">
        <v>138</v>
      </c>
      <c r="B259" s="13" t="s">
        <v>815</v>
      </c>
      <c r="C259" s="4">
        <v>0</v>
      </c>
      <c r="D259" s="4">
        <v>20</v>
      </c>
      <c r="E259" s="77">
        <v>20</v>
      </c>
      <c r="F259" s="6">
        <v>1</v>
      </c>
      <c r="G259" s="14" t="s">
        <v>415</v>
      </c>
    </row>
    <row r="260" spans="1:7" ht="22.5">
      <c r="A260" s="3" t="s">
        <v>138</v>
      </c>
      <c r="B260" s="13" t="s">
        <v>815</v>
      </c>
      <c r="C260" s="4">
        <v>0</v>
      </c>
      <c r="D260" s="4">
        <v>128</v>
      </c>
      <c r="E260" s="77">
        <v>128</v>
      </c>
      <c r="F260" s="6">
        <v>1</v>
      </c>
      <c r="G260" s="14" t="s">
        <v>416</v>
      </c>
    </row>
    <row r="261" spans="1:7" ht="22.5">
      <c r="A261" s="3" t="s">
        <v>138</v>
      </c>
      <c r="B261" s="13" t="s">
        <v>797</v>
      </c>
      <c r="C261" s="4">
        <v>0</v>
      </c>
      <c r="D261" s="4">
        <v>117</v>
      </c>
      <c r="E261" s="77">
        <v>117</v>
      </c>
      <c r="F261" s="6">
        <v>1</v>
      </c>
      <c r="G261" s="14" t="s">
        <v>417</v>
      </c>
    </row>
    <row r="262" spans="1:7" ht="22.5">
      <c r="A262" s="3" t="s">
        <v>138</v>
      </c>
      <c r="B262" s="13" t="s">
        <v>815</v>
      </c>
      <c r="C262" s="4">
        <v>0</v>
      </c>
      <c r="D262" s="4">
        <v>120</v>
      </c>
      <c r="E262" s="77">
        <v>120</v>
      </c>
      <c r="F262" s="6">
        <v>1</v>
      </c>
      <c r="G262" s="14" t="s">
        <v>418</v>
      </c>
    </row>
    <row r="263" spans="1:7" ht="22.5">
      <c r="A263" s="3" t="s">
        <v>138</v>
      </c>
      <c r="B263" s="13" t="s">
        <v>815</v>
      </c>
      <c r="C263" s="4">
        <v>0</v>
      </c>
      <c r="D263" s="4">
        <v>300</v>
      </c>
      <c r="E263" s="77">
        <v>300</v>
      </c>
      <c r="F263" s="6">
        <v>1</v>
      </c>
      <c r="G263" s="14" t="s">
        <v>419</v>
      </c>
    </row>
    <row r="264" spans="1:7" ht="22.5">
      <c r="A264" s="3" t="s">
        <v>138</v>
      </c>
      <c r="B264" s="13" t="s">
        <v>815</v>
      </c>
      <c r="C264" s="4">
        <v>0</v>
      </c>
      <c r="D264" s="4">
        <v>80</v>
      </c>
      <c r="E264" s="77">
        <v>80</v>
      </c>
      <c r="F264" s="6">
        <v>1</v>
      </c>
      <c r="G264" s="14" t="s">
        <v>420</v>
      </c>
    </row>
    <row r="265" spans="1:7" ht="22.5">
      <c r="A265" s="3" t="s">
        <v>138</v>
      </c>
      <c r="B265" s="13" t="s">
        <v>797</v>
      </c>
      <c r="C265" s="4">
        <v>0</v>
      </c>
      <c r="D265" s="4">
        <v>25</v>
      </c>
      <c r="E265" s="77">
        <v>25</v>
      </c>
      <c r="F265" s="6">
        <v>1</v>
      </c>
      <c r="G265" s="14" t="s">
        <v>421</v>
      </c>
    </row>
    <row r="266" spans="1:7" ht="26.25" customHeight="1">
      <c r="A266" s="3" t="s">
        <v>138</v>
      </c>
      <c r="B266" s="13" t="s">
        <v>794</v>
      </c>
      <c r="C266" s="4">
        <v>0</v>
      </c>
      <c r="D266" s="4">
        <v>20</v>
      </c>
      <c r="E266" s="77">
        <v>20</v>
      </c>
      <c r="F266" s="6">
        <v>1</v>
      </c>
      <c r="G266" s="14" t="s">
        <v>422</v>
      </c>
    </row>
    <row r="267" spans="1:7" ht="22.5">
      <c r="A267" s="3" t="s">
        <v>138</v>
      </c>
      <c r="B267" s="13" t="s">
        <v>410</v>
      </c>
      <c r="C267" s="4">
        <v>0</v>
      </c>
      <c r="D267" s="4">
        <v>30</v>
      </c>
      <c r="E267" s="77">
        <v>30</v>
      </c>
      <c r="F267" s="6">
        <v>1</v>
      </c>
      <c r="G267" s="14" t="s">
        <v>411</v>
      </c>
    </row>
    <row r="268" spans="1:7" ht="25.5" customHeight="1">
      <c r="A268" s="3" t="s">
        <v>138</v>
      </c>
      <c r="B268" s="13" t="s">
        <v>794</v>
      </c>
      <c r="C268" s="4">
        <v>0</v>
      </c>
      <c r="D268" s="4">
        <v>40</v>
      </c>
      <c r="E268" s="77">
        <v>40</v>
      </c>
      <c r="F268" s="6">
        <v>1</v>
      </c>
      <c r="G268" s="14" t="s">
        <v>423</v>
      </c>
    </row>
    <row r="269" spans="1:7" ht="22.5">
      <c r="A269" s="3" t="s">
        <v>138</v>
      </c>
      <c r="B269" s="13" t="s">
        <v>815</v>
      </c>
      <c r="C269" s="4">
        <v>0</v>
      </c>
      <c r="D269" s="4">
        <v>35</v>
      </c>
      <c r="E269" s="77">
        <v>35</v>
      </c>
      <c r="F269" s="6">
        <v>1</v>
      </c>
      <c r="G269" s="14" t="s">
        <v>424</v>
      </c>
    </row>
    <row r="270" spans="1:7" ht="24.75" customHeight="1">
      <c r="A270" s="3" t="s">
        <v>425</v>
      </c>
      <c r="B270" s="13" t="s">
        <v>795</v>
      </c>
      <c r="C270" s="4">
        <v>0</v>
      </c>
      <c r="D270" s="4">
        <v>20</v>
      </c>
      <c r="E270" s="77">
        <v>20</v>
      </c>
      <c r="F270" s="6">
        <v>1</v>
      </c>
      <c r="G270" s="14" t="s">
        <v>426</v>
      </c>
    </row>
    <row r="271" spans="1:7" ht="12.75">
      <c r="A271" s="228" t="s">
        <v>427</v>
      </c>
      <c r="B271" s="228"/>
      <c r="C271" s="4">
        <v>1730</v>
      </c>
      <c r="D271" s="4">
        <v>1607</v>
      </c>
      <c r="E271" s="77">
        <v>1600</v>
      </c>
      <c r="F271" s="6">
        <v>0.9961</v>
      </c>
      <c r="G271" s="11" t="s">
        <v>138</v>
      </c>
    </row>
    <row r="272" spans="1:7" ht="12.75">
      <c r="A272" s="229" t="s">
        <v>896</v>
      </c>
      <c r="B272" s="229"/>
      <c r="C272" s="229"/>
      <c r="D272" s="229"/>
      <c r="E272" s="229"/>
      <c r="F272" s="229"/>
      <c r="G272" s="229"/>
    </row>
    <row r="273" spans="1:7" ht="26.25" customHeight="1">
      <c r="A273" s="3" t="s">
        <v>138</v>
      </c>
      <c r="B273" s="13" t="s">
        <v>794</v>
      </c>
      <c r="C273" s="4">
        <v>200</v>
      </c>
      <c r="D273" s="4">
        <v>200</v>
      </c>
      <c r="E273" s="5">
        <v>200</v>
      </c>
      <c r="F273" s="6">
        <v>1.001</v>
      </c>
      <c r="G273" s="14" t="s">
        <v>428</v>
      </c>
    </row>
    <row r="274" spans="1:7" ht="12.75">
      <c r="A274" s="228" t="s">
        <v>401</v>
      </c>
      <c r="B274" s="228"/>
      <c r="C274" s="4">
        <v>200</v>
      </c>
      <c r="D274" s="4">
        <v>200</v>
      </c>
      <c r="E274" s="5">
        <v>200</v>
      </c>
      <c r="F274" s="6">
        <v>1.001</v>
      </c>
      <c r="G274" s="11" t="s">
        <v>138</v>
      </c>
    </row>
    <row r="275" spans="1:7" ht="12.75">
      <c r="A275" s="229" t="s">
        <v>934</v>
      </c>
      <c r="B275" s="229"/>
      <c r="C275" s="229"/>
      <c r="D275" s="229"/>
      <c r="E275" s="229"/>
      <c r="F275" s="229"/>
      <c r="G275" s="229"/>
    </row>
    <row r="276" spans="1:7" ht="33.75">
      <c r="A276" s="3" t="s">
        <v>138</v>
      </c>
      <c r="B276" s="13" t="s">
        <v>797</v>
      </c>
      <c r="C276" s="4">
        <v>0</v>
      </c>
      <c r="D276" s="4">
        <v>315</v>
      </c>
      <c r="E276" s="5">
        <v>315</v>
      </c>
      <c r="F276" s="6">
        <v>1</v>
      </c>
      <c r="G276" s="14" t="s">
        <v>429</v>
      </c>
    </row>
    <row r="277" spans="1:7" ht="12.75">
      <c r="A277" s="228" t="s">
        <v>936</v>
      </c>
      <c r="B277" s="228"/>
      <c r="C277" s="4">
        <v>0</v>
      </c>
      <c r="D277" s="4">
        <v>315</v>
      </c>
      <c r="E277" s="5">
        <v>315</v>
      </c>
      <c r="F277" s="6">
        <v>1</v>
      </c>
      <c r="G277" s="11" t="s">
        <v>138</v>
      </c>
    </row>
    <row r="278" spans="1:7" ht="12.75">
      <c r="A278" s="229" t="s">
        <v>430</v>
      </c>
      <c r="B278" s="229"/>
      <c r="C278" s="229"/>
      <c r="D278" s="229"/>
      <c r="E278" s="229"/>
      <c r="F278" s="229"/>
      <c r="G278" s="229"/>
    </row>
    <row r="279" spans="1:7" ht="22.5">
      <c r="A279" s="3" t="s">
        <v>138</v>
      </c>
      <c r="B279" s="13" t="s">
        <v>1235</v>
      </c>
      <c r="C279" s="4">
        <v>0</v>
      </c>
      <c r="D279" s="4">
        <v>22</v>
      </c>
      <c r="E279" s="5">
        <v>22</v>
      </c>
      <c r="F279" s="6">
        <v>1</v>
      </c>
      <c r="G279" s="14" t="s">
        <v>431</v>
      </c>
    </row>
    <row r="280" spans="1:7" ht="12.75">
      <c r="A280" s="228" t="s">
        <v>432</v>
      </c>
      <c r="B280" s="228"/>
      <c r="C280" s="4">
        <v>0</v>
      </c>
      <c r="D280" s="4">
        <v>22</v>
      </c>
      <c r="E280" s="5">
        <v>22</v>
      </c>
      <c r="F280" s="6">
        <v>1</v>
      </c>
      <c r="G280" s="11" t="s">
        <v>138</v>
      </c>
    </row>
    <row r="281" spans="1:7" ht="12.75">
      <c r="A281" s="229" t="s">
        <v>433</v>
      </c>
      <c r="B281" s="229"/>
      <c r="C281" s="229"/>
      <c r="D281" s="229"/>
      <c r="E281" s="229"/>
      <c r="F281" s="229"/>
      <c r="G281" s="229"/>
    </row>
    <row r="282" spans="1:7" ht="26.25" customHeight="1">
      <c r="A282" s="3" t="s">
        <v>138</v>
      </c>
      <c r="B282" s="13" t="s">
        <v>794</v>
      </c>
      <c r="C282" s="4">
        <v>0</v>
      </c>
      <c r="D282" s="4">
        <v>25</v>
      </c>
      <c r="E282" s="5">
        <v>25</v>
      </c>
      <c r="F282" s="6">
        <v>1</v>
      </c>
      <c r="G282" s="14" t="s">
        <v>434</v>
      </c>
    </row>
    <row r="283" spans="1:7" ht="12.75">
      <c r="A283" s="228" t="s">
        <v>435</v>
      </c>
      <c r="B283" s="228"/>
      <c r="C283" s="4">
        <v>0</v>
      </c>
      <c r="D283" s="4">
        <v>25</v>
      </c>
      <c r="E283" s="5">
        <v>25</v>
      </c>
      <c r="F283" s="6">
        <v>1</v>
      </c>
      <c r="G283" s="11" t="s">
        <v>138</v>
      </c>
    </row>
    <row r="284" spans="1:7" ht="12.75">
      <c r="A284" s="229" t="s">
        <v>436</v>
      </c>
      <c r="B284" s="229"/>
      <c r="C284" s="229"/>
      <c r="D284" s="229"/>
      <c r="E284" s="229"/>
      <c r="F284" s="229"/>
      <c r="G284" s="229"/>
    </row>
    <row r="285" spans="1:7" ht="22.5">
      <c r="A285" s="3" t="s">
        <v>138</v>
      </c>
      <c r="B285" s="13" t="s">
        <v>815</v>
      </c>
      <c r="C285" s="4">
        <v>0</v>
      </c>
      <c r="D285" s="4">
        <v>20</v>
      </c>
      <c r="E285" s="5">
        <v>20</v>
      </c>
      <c r="F285" s="6">
        <v>1</v>
      </c>
      <c r="G285" s="14" t="s">
        <v>437</v>
      </c>
    </row>
    <row r="286" spans="1:7" ht="24.75" customHeight="1">
      <c r="A286" s="3" t="s">
        <v>138</v>
      </c>
      <c r="B286" s="13" t="s">
        <v>795</v>
      </c>
      <c r="C286" s="4">
        <v>0</v>
      </c>
      <c r="D286" s="4">
        <v>50</v>
      </c>
      <c r="E286" s="5">
        <v>50</v>
      </c>
      <c r="F286" s="6">
        <v>1</v>
      </c>
      <c r="G286" s="14" t="s">
        <v>438</v>
      </c>
    </row>
    <row r="287" spans="1:7" ht="12.75">
      <c r="A287" s="228" t="s">
        <v>439</v>
      </c>
      <c r="B287" s="228"/>
      <c r="C287" s="4">
        <v>0</v>
      </c>
      <c r="D287" s="4">
        <v>70</v>
      </c>
      <c r="E287" s="5">
        <v>70</v>
      </c>
      <c r="F287" s="6">
        <v>1</v>
      </c>
      <c r="G287" s="11" t="s">
        <v>138</v>
      </c>
    </row>
    <row r="288" spans="1:7" ht="12.75">
      <c r="A288" s="229" t="s">
        <v>809</v>
      </c>
      <c r="B288" s="229"/>
      <c r="C288" s="229"/>
      <c r="D288" s="229"/>
      <c r="E288" s="229"/>
      <c r="F288" s="229"/>
      <c r="G288" s="229"/>
    </row>
    <row r="289" spans="1:7" ht="27" customHeight="1">
      <c r="A289" s="3" t="s">
        <v>138</v>
      </c>
      <c r="B289" s="13" t="s">
        <v>794</v>
      </c>
      <c r="C289" s="4">
        <v>0</v>
      </c>
      <c r="D289" s="4">
        <v>10</v>
      </c>
      <c r="E289" s="5">
        <v>10</v>
      </c>
      <c r="F289" s="6">
        <v>1</v>
      </c>
      <c r="G289" s="14" t="s">
        <v>440</v>
      </c>
    </row>
    <row r="290" spans="1:7" ht="22.5">
      <c r="A290" s="3" t="s">
        <v>138</v>
      </c>
      <c r="B290" s="13" t="s">
        <v>815</v>
      </c>
      <c r="C290" s="4">
        <v>0</v>
      </c>
      <c r="D290" s="4">
        <v>30</v>
      </c>
      <c r="E290" s="5">
        <v>30</v>
      </c>
      <c r="F290" s="6">
        <v>1</v>
      </c>
      <c r="G290" s="14" t="s">
        <v>441</v>
      </c>
    </row>
    <row r="291" spans="1:7" ht="22.5">
      <c r="A291" s="3" t="s">
        <v>138</v>
      </c>
      <c r="B291" s="13" t="s">
        <v>797</v>
      </c>
      <c r="C291" s="4">
        <v>0</v>
      </c>
      <c r="D291" s="4">
        <v>0</v>
      </c>
      <c r="E291" s="5">
        <v>0</v>
      </c>
      <c r="F291" s="6">
        <v>0</v>
      </c>
      <c r="G291" s="14" t="s">
        <v>442</v>
      </c>
    </row>
    <row r="292" spans="1:7" ht="22.5">
      <c r="A292" s="3" t="s">
        <v>138</v>
      </c>
      <c r="B292" s="13" t="s">
        <v>1235</v>
      </c>
      <c r="C292" s="4">
        <v>0</v>
      </c>
      <c r="D292" s="4">
        <v>25</v>
      </c>
      <c r="E292" s="5">
        <v>25</v>
      </c>
      <c r="F292" s="6">
        <v>1</v>
      </c>
      <c r="G292" s="14" t="s">
        <v>443</v>
      </c>
    </row>
    <row r="293" spans="1:7" ht="22.5">
      <c r="A293" s="3" t="s">
        <v>138</v>
      </c>
      <c r="B293" s="13" t="s">
        <v>825</v>
      </c>
      <c r="C293" s="4">
        <v>0</v>
      </c>
      <c r="D293" s="4">
        <v>40</v>
      </c>
      <c r="E293" s="5">
        <v>38</v>
      </c>
      <c r="F293" s="6">
        <v>0.9426000000000001</v>
      </c>
      <c r="G293" s="14" t="s">
        <v>444</v>
      </c>
    </row>
    <row r="294" spans="1:7" ht="28.5" customHeight="1">
      <c r="A294" s="3" t="s">
        <v>138</v>
      </c>
      <c r="B294" s="13" t="s">
        <v>795</v>
      </c>
      <c r="C294" s="4">
        <v>0</v>
      </c>
      <c r="D294" s="4">
        <v>30</v>
      </c>
      <c r="E294" s="5">
        <v>30</v>
      </c>
      <c r="F294" s="6">
        <v>1</v>
      </c>
      <c r="G294" s="14" t="s">
        <v>445</v>
      </c>
    </row>
    <row r="295" spans="1:7" ht="26.25" customHeight="1">
      <c r="A295" s="3" t="s">
        <v>138</v>
      </c>
      <c r="B295" s="13" t="s">
        <v>794</v>
      </c>
      <c r="C295" s="4">
        <v>0</v>
      </c>
      <c r="D295" s="4">
        <v>30</v>
      </c>
      <c r="E295" s="5">
        <v>30</v>
      </c>
      <c r="F295" s="6">
        <v>1</v>
      </c>
      <c r="G295" s="14" t="s">
        <v>913</v>
      </c>
    </row>
    <row r="296" spans="1:7" ht="25.5" customHeight="1">
      <c r="A296" s="3" t="s">
        <v>138</v>
      </c>
      <c r="B296" s="13" t="s">
        <v>795</v>
      </c>
      <c r="C296" s="4">
        <v>0</v>
      </c>
      <c r="D296" s="4">
        <v>10</v>
      </c>
      <c r="E296" s="5">
        <v>10</v>
      </c>
      <c r="F296" s="6">
        <v>1</v>
      </c>
      <c r="G296" s="14" t="s">
        <v>914</v>
      </c>
    </row>
    <row r="297" spans="1:7" ht="22.5">
      <c r="A297" s="3" t="s">
        <v>138</v>
      </c>
      <c r="B297" s="13" t="s">
        <v>815</v>
      </c>
      <c r="C297" s="4">
        <v>0</v>
      </c>
      <c r="D297" s="4">
        <v>30</v>
      </c>
      <c r="E297" s="5">
        <v>30</v>
      </c>
      <c r="F297" s="6">
        <v>1</v>
      </c>
      <c r="G297" s="14" t="s">
        <v>915</v>
      </c>
    </row>
    <row r="298" spans="1:7" ht="27" customHeight="1">
      <c r="A298" s="3" t="s">
        <v>138</v>
      </c>
      <c r="B298" s="13" t="s">
        <v>794</v>
      </c>
      <c r="C298" s="4">
        <v>0</v>
      </c>
      <c r="D298" s="4">
        <v>20</v>
      </c>
      <c r="E298" s="5">
        <v>20</v>
      </c>
      <c r="F298" s="6">
        <v>1</v>
      </c>
      <c r="G298" s="14" t="s">
        <v>916</v>
      </c>
    </row>
    <row r="299" spans="1:7" ht="25.5" customHeight="1">
      <c r="A299" s="3" t="s">
        <v>138</v>
      </c>
      <c r="B299" s="13" t="s">
        <v>794</v>
      </c>
      <c r="C299" s="4">
        <v>0</v>
      </c>
      <c r="D299" s="4">
        <v>70</v>
      </c>
      <c r="E299" s="5">
        <v>70</v>
      </c>
      <c r="F299" s="6">
        <v>1</v>
      </c>
      <c r="G299" s="14" t="s">
        <v>917</v>
      </c>
    </row>
    <row r="300" spans="1:7" ht="33.75">
      <c r="A300" s="3" t="s">
        <v>138</v>
      </c>
      <c r="B300" s="13" t="s">
        <v>794</v>
      </c>
      <c r="C300" s="4">
        <v>0</v>
      </c>
      <c r="D300" s="4">
        <v>5</v>
      </c>
      <c r="E300" s="5">
        <v>5</v>
      </c>
      <c r="F300" s="6">
        <v>1</v>
      </c>
      <c r="G300" s="14" t="s">
        <v>464</v>
      </c>
    </row>
    <row r="301" spans="1:7" ht="22.5">
      <c r="A301" s="3" t="s">
        <v>138</v>
      </c>
      <c r="B301" s="13" t="s">
        <v>815</v>
      </c>
      <c r="C301" s="4">
        <v>0</v>
      </c>
      <c r="D301" s="4">
        <v>200</v>
      </c>
      <c r="E301" s="5">
        <v>200</v>
      </c>
      <c r="F301" s="6">
        <v>1</v>
      </c>
      <c r="G301" s="14" t="s">
        <v>465</v>
      </c>
    </row>
    <row r="302" spans="1:7" ht="22.5">
      <c r="A302" s="3" t="s">
        <v>138</v>
      </c>
      <c r="B302" s="13" t="s">
        <v>822</v>
      </c>
      <c r="C302" s="4">
        <v>0</v>
      </c>
      <c r="D302" s="4">
        <v>20</v>
      </c>
      <c r="E302" s="5">
        <v>20</v>
      </c>
      <c r="F302" s="6">
        <v>1</v>
      </c>
      <c r="G302" s="14" t="s">
        <v>466</v>
      </c>
    </row>
    <row r="303" spans="1:7" ht="22.5">
      <c r="A303" s="3" t="s">
        <v>138</v>
      </c>
      <c r="B303" s="13" t="s">
        <v>822</v>
      </c>
      <c r="C303" s="4">
        <v>0</v>
      </c>
      <c r="D303" s="4">
        <v>20</v>
      </c>
      <c r="E303" s="5">
        <v>20</v>
      </c>
      <c r="F303" s="6">
        <v>1</v>
      </c>
      <c r="G303" s="14" t="s">
        <v>467</v>
      </c>
    </row>
    <row r="304" spans="1:7" ht="27" customHeight="1">
      <c r="A304" s="3" t="s">
        <v>138</v>
      </c>
      <c r="B304" s="13" t="s">
        <v>794</v>
      </c>
      <c r="C304" s="4">
        <v>0</v>
      </c>
      <c r="D304" s="4">
        <v>30</v>
      </c>
      <c r="E304" s="5">
        <v>30</v>
      </c>
      <c r="F304" s="6">
        <v>1</v>
      </c>
      <c r="G304" s="14" t="s">
        <v>468</v>
      </c>
    </row>
    <row r="305" spans="1:7" ht="26.25" customHeight="1">
      <c r="A305" s="3" t="s">
        <v>138</v>
      </c>
      <c r="B305" s="13" t="s">
        <v>795</v>
      </c>
      <c r="C305" s="4">
        <v>0</v>
      </c>
      <c r="D305" s="4">
        <v>40</v>
      </c>
      <c r="E305" s="5">
        <v>40</v>
      </c>
      <c r="F305" s="6">
        <v>1</v>
      </c>
      <c r="G305" s="14" t="s">
        <v>469</v>
      </c>
    </row>
    <row r="306" spans="1:7" ht="26.25" customHeight="1">
      <c r="A306" s="3" t="s">
        <v>138</v>
      </c>
      <c r="B306" s="13" t="s">
        <v>794</v>
      </c>
      <c r="C306" s="4">
        <v>0</v>
      </c>
      <c r="D306" s="4">
        <v>40</v>
      </c>
      <c r="E306" s="5">
        <v>40</v>
      </c>
      <c r="F306" s="6">
        <v>1</v>
      </c>
      <c r="G306" s="14" t="s">
        <v>470</v>
      </c>
    </row>
    <row r="307" spans="1:7" ht="22.5">
      <c r="A307" s="3" t="s">
        <v>138</v>
      </c>
      <c r="B307" s="13" t="s">
        <v>797</v>
      </c>
      <c r="C307" s="4">
        <v>0</v>
      </c>
      <c r="D307" s="4">
        <v>25</v>
      </c>
      <c r="E307" s="5">
        <v>25</v>
      </c>
      <c r="F307" s="6">
        <v>1</v>
      </c>
      <c r="G307" s="14" t="s">
        <v>471</v>
      </c>
    </row>
    <row r="308" spans="1:7" ht="33.75">
      <c r="A308" s="3" t="s">
        <v>138</v>
      </c>
      <c r="B308" s="13" t="s">
        <v>472</v>
      </c>
      <c r="C308" s="4">
        <v>0</v>
      </c>
      <c r="D308" s="4">
        <v>15</v>
      </c>
      <c r="E308" s="5">
        <v>15</v>
      </c>
      <c r="F308" s="6">
        <v>1</v>
      </c>
      <c r="G308" s="14" t="s">
        <v>473</v>
      </c>
    </row>
    <row r="309" spans="1:7" ht="33.75">
      <c r="A309" s="3" t="s">
        <v>138</v>
      </c>
      <c r="B309" s="13" t="s">
        <v>797</v>
      </c>
      <c r="C309" s="4">
        <v>0</v>
      </c>
      <c r="D309" s="4">
        <v>50</v>
      </c>
      <c r="E309" s="5">
        <v>50</v>
      </c>
      <c r="F309" s="6">
        <v>1</v>
      </c>
      <c r="G309" s="14" t="s">
        <v>474</v>
      </c>
    </row>
    <row r="310" spans="1:7" ht="22.5">
      <c r="A310" s="3" t="s">
        <v>138</v>
      </c>
      <c r="B310" s="13" t="s">
        <v>825</v>
      </c>
      <c r="C310" s="4">
        <v>0</v>
      </c>
      <c r="D310" s="4">
        <v>40</v>
      </c>
      <c r="E310" s="5">
        <v>40</v>
      </c>
      <c r="F310" s="6">
        <v>1</v>
      </c>
      <c r="G310" s="14" t="s">
        <v>475</v>
      </c>
    </row>
    <row r="311" spans="1:7" ht="22.5">
      <c r="A311" s="3" t="s">
        <v>138</v>
      </c>
      <c r="B311" s="13" t="s">
        <v>815</v>
      </c>
      <c r="C311" s="4">
        <v>0</v>
      </c>
      <c r="D311" s="4">
        <v>15</v>
      </c>
      <c r="E311" s="5">
        <v>15</v>
      </c>
      <c r="F311" s="6">
        <v>1</v>
      </c>
      <c r="G311" s="14" t="s">
        <v>476</v>
      </c>
    </row>
    <row r="312" spans="1:7" ht="22.5">
      <c r="A312" s="3" t="s">
        <v>138</v>
      </c>
      <c r="B312" s="13" t="s">
        <v>815</v>
      </c>
      <c r="C312" s="4">
        <v>0</v>
      </c>
      <c r="D312" s="4">
        <v>20</v>
      </c>
      <c r="E312" s="5">
        <v>20</v>
      </c>
      <c r="F312" s="6">
        <v>1</v>
      </c>
      <c r="G312" s="14" t="s">
        <v>477</v>
      </c>
    </row>
    <row r="313" spans="1:7" ht="22.5">
      <c r="A313" s="3" t="s">
        <v>138</v>
      </c>
      <c r="B313" s="13" t="s">
        <v>410</v>
      </c>
      <c r="C313" s="4">
        <v>0</v>
      </c>
      <c r="D313" s="4">
        <v>20</v>
      </c>
      <c r="E313" s="5">
        <v>20</v>
      </c>
      <c r="F313" s="6">
        <v>1</v>
      </c>
      <c r="G313" s="14" t="s">
        <v>478</v>
      </c>
    </row>
    <row r="314" spans="1:7" ht="22.5">
      <c r="A314" s="3" t="s">
        <v>138</v>
      </c>
      <c r="B314" s="13" t="s">
        <v>815</v>
      </c>
      <c r="C314" s="4">
        <v>0</v>
      </c>
      <c r="D314" s="4">
        <v>30</v>
      </c>
      <c r="E314" s="5">
        <v>30</v>
      </c>
      <c r="F314" s="6">
        <v>1</v>
      </c>
      <c r="G314" s="14" t="s">
        <v>479</v>
      </c>
    </row>
    <row r="315" spans="1:7" ht="22.5">
      <c r="A315" s="3" t="s">
        <v>138</v>
      </c>
      <c r="B315" s="13" t="s">
        <v>815</v>
      </c>
      <c r="C315" s="4">
        <v>0</v>
      </c>
      <c r="D315" s="4">
        <v>25</v>
      </c>
      <c r="E315" s="5">
        <v>25</v>
      </c>
      <c r="F315" s="6">
        <v>1</v>
      </c>
      <c r="G315" s="14" t="s">
        <v>480</v>
      </c>
    </row>
    <row r="316" spans="1:7" ht="27.75" customHeight="1">
      <c r="A316" s="3" t="s">
        <v>138</v>
      </c>
      <c r="B316" s="13" t="s">
        <v>794</v>
      </c>
      <c r="C316" s="4">
        <v>0</v>
      </c>
      <c r="D316" s="4">
        <v>10</v>
      </c>
      <c r="E316" s="5">
        <v>10</v>
      </c>
      <c r="F316" s="6">
        <v>1</v>
      </c>
      <c r="G316" s="14" t="s">
        <v>481</v>
      </c>
    </row>
    <row r="317" spans="1:7" ht="27.75" customHeight="1">
      <c r="A317" s="3" t="s">
        <v>138</v>
      </c>
      <c r="B317" s="13" t="s">
        <v>794</v>
      </c>
      <c r="C317" s="4">
        <v>0</v>
      </c>
      <c r="D317" s="4">
        <v>25</v>
      </c>
      <c r="E317" s="5">
        <v>25</v>
      </c>
      <c r="F317" s="6">
        <v>1</v>
      </c>
      <c r="G317" s="14" t="s">
        <v>482</v>
      </c>
    </row>
    <row r="318" spans="1:7" ht="27.75" customHeight="1">
      <c r="A318" s="3" t="s">
        <v>138</v>
      </c>
      <c r="B318" s="13" t="s">
        <v>794</v>
      </c>
      <c r="C318" s="4">
        <v>0</v>
      </c>
      <c r="D318" s="4">
        <v>7</v>
      </c>
      <c r="E318" s="5">
        <v>7</v>
      </c>
      <c r="F318" s="6">
        <v>1</v>
      </c>
      <c r="G318" s="14" t="s">
        <v>483</v>
      </c>
    </row>
    <row r="319" spans="1:7" ht="22.5">
      <c r="A319" s="3" t="s">
        <v>138</v>
      </c>
      <c r="B319" s="13" t="s">
        <v>410</v>
      </c>
      <c r="C319" s="4">
        <v>0</v>
      </c>
      <c r="D319" s="4">
        <v>70</v>
      </c>
      <c r="E319" s="5">
        <v>70</v>
      </c>
      <c r="F319" s="6">
        <v>1</v>
      </c>
      <c r="G319" s="14" t="s">
        <v>484</v>
      </c>
    </row>
    <row r="320" spans="1:7" ht="22.5">
      <c r="A320" s="3" t="s">
        <v>138</v>
      </c>
      <c r="B320" s="13" t="s">
        <v>410</v>
      </c>
      <c r="C320" s="4">
        <v>0</v>
      </c>
      <c r="D320" s="4">
        <v>50</v>
      </c>
      <c r="E320" s="5">
        <v>50</v>
      </c>
      <c r="F320" s="6">
        <v>1</v>
      </c>
      <c r="G320" s="14" t="s">
        <v>485</v>
      </c>
    </row>
    <row r="321" spans="1:7" ht="25.5" customHeight="1">
      <c r="A321" s="3" t="s">
        <v>138</v>
      </c>
      <c r="B321" s="13" t="s">
        <v>794</v>
      </c>
      <c r="C321" s="4">
        <v>0</v>
      </c>
      <c r="D321" s="4">
        <v>15</v>
      </c>
      <c r="E321" s="5">
        <v>15</v>
      </c>
      <c r="F321" s="6">
        <v>1</v>
      </c>
      <c r="G321" s="14" t="s">
        <v>486</v>
      </c>
    </row>
    <row r="322" spans="1:7" ht="22.5">
      <c r="A322" s="3" t="s">
        <v>138</v>
      </c>
      <c r="B322" s="13" t="s">
        <v>815</v>
      </c>
      <c r="C322" s="4">
        <v>0</v>
      </c>
      <c r="D322" s="4">
        <v>120</v>
      </c>
      <c r="E322" s="5">
        <v>120</v>
      </c>
      <c r="F322" s="6">
        <v>1</v>
      </c>
      <c r="G322" s="14" t="s">
        <v>487</v>
      </c>
    </row>
    <row r="323" spans="1:7" ht="24.75" customHeight="1">
      <c r="A323" s="3" t="s">
        <v>138</v>
      </c>
      <c r="B323" s="13" t="s">
        <v>794</v>
      </c>
      <c r="C323" s="4">
        <v>0</v>
      </c>
      <c r="D323" s="4">
        <v>15</v>
      </c>
      <c r="E323" s="5">
        <v>15</v>
      </c>
      <c r="F323" s="6">
        <v>1</v>
      </c>
      <c r="G323" s="14" t="s">
        <v>488</v>
      </c>
    </row>
    <row r="324" spans="1:7" ht="22.5">
      <c r="A324" s="3" t="s">
        <v>138</v>
      </c>
      <c r="B324" s="13" t="s">
        <v>827</v>
      </c>
      <c r="C324" s="4">
        <v>0</v>
      </c>
      <c r="D324" s="4">
        <v>40</v>
      </c>
      <c r="E324" s="5">
        <v>40</v>
      </c>
      <c r="F324" s="6">
        <v>1</v>
      </c>
      <c r="G324" s="14" t="s">
        <v>489</v>
      </c>
    </row>
    <row r="325" spans="1:7" ht="22.5">
      <c r="A325" s="3" t="s">
        <v>138</v>
      </c>
      <c r="B325" s="13" t="s">
        <v>815</v>
      </c>
      <c r="C325" s="4">
        <v>0</v>
      </c>
      <c r="D325" s="4">
        <v>10</v>
      </c>
      <c r="E325" s="5">
        <v>10</v>
      </c>
      <c r="F325" s="6">
        <v>1</v>
      </c>
      <c r="G325" s="14" t="s">
        <v>490</v>
      </c>
    </row>
    <row r="326" spans="1:7" ht="22.5">
      <c r="A326" s="3" t="s">
        <v>138</v>
      </c>
      <c r="B326" s="13" t="s">
        <v>815</v>
      </c>
      <c r="C326" s="4">
        <v>0</v>
      </c>
      <c r="D326" s="4">
        <v>10</v>
      </c>
      <c r="E326" s="5">
        <v>10</v>
      </c>
      <c r="F326" s="6">
        <v>1</v>
      </c>
      <c r="G326" s="14" t="s">
        <v>491</v>
      </c>
    </row>
    <row r="327" spans="1:7" ht="22.5">
      <c r="A327" s="3" t="s">
        <v>138</v>
      </c>
      <c r="B327" s="13" t="s">
        <v>827</v>
      </c>
      <c r="C327" s="4">
        <v>0</v>
      </c>
      <c r="D327" s="4">
        <v>100</v>
      </c>
      <c r="E327" s="5">
        <v>100</v>
      </c>
      <c r="F327" s="6">
        <v>1</v>
      </c>
      <c r="G327" s="14" t="s">
        <v>503</v>
      </c>
    </row>
    <row r="328" spans="1:7" ht="22.5">
      <c r="A328" s="3" t="s">
        <v>138</v>
      </c>
      <c r="B328" s="13" t="s">
        <v>815</v>
      </c>
      <c r="C328" s="4">
        <v>0</v>
      </c>
      <c r="D328" s="4">
        <v>20</v>
      </c>
      <c r="E328" s="5">
        <v>20</v>
      </c>
      <c r="F328" s="6">
        <v>1</v>
      </c>
      <c r="G328" s="14" t="s">
        <v>504</v>
      </c>
    </row>
    <row r="329" spans="1:7" ht="22.5">
      <c r="A329" s="3" t="s">
        <v>138</v>
      </c>
      <c r="B329" s="13" t="s">
        <v>815</v>
      </c>
      <c r="C329" s="4">
        <v>0</v>
      </c>
      <c r="D329" s="4">
        <v>20</v>
      </c>
      <c r="E329" s="5">
        <v>20</v>
      </c>
      <c r="F329" s="6">
        <v>1</v>
      </c>
      <c r="G329" s="14" t="s">
        <v>505</v>
      </c>
    </row>
    <row r="330" spans="1:7" ht="27" customHeight="1">
      <c r="A330" s="3" t="s">
        <v>138</v>
      </c>
      <c r="B330" s="13" t="s">
        <v>795</v>
      </c>
      <c r="C330" s="4">
        <v>0</v>
      </c>
      <c r="D330" s="4">
        <v>250</v>
      </c>
      <c r="E330" s="5">
        <v>250</v>
      </c>
      <c r="F330" s="6">
        <v>1</v>
      </c>
      <c r="G330" s="14" t="s">
        <v>506</v>
      </c>
    </row>
    <row r="331" spans="1:7" ht="22.5">
      <c r="A331" s="3" t="s">
        <v>138</v>
      </c>
      <c r="B331" s="13" t="s">
        <v>815</v>
      </c>
      <c r="C331" s="4">
        <v>0</v>
      </c>
      <c r="D331" s="4">
        <v>30</v>
      </c>
      <c r="E331" s="5">
        <v>30</v>
      </c>
      <c r="F331" s="6">
        <v>1</v>
      </c>
      <c r="G331" s="14" t="s">
        <v>507</v>
      </c>
    </row>
    <row r="332" spans="1:7" ht="26.25" customHeight="1">
      <c r="A332" s="3" t="s">
        <v>138</v>
      </c>
      <c r="B332" s="13" t="s">
        <v>794</v>
      </c>
      <c r="C332" s="4">
        <v>0</v>
      </c>
      <c r="D332" s="4">
        <v>5</v>
      </c>
      <c r="E332" s="5">
        <v>5</v>
      </c>
      <c r="F332" s="6">
        <v>1</v>
      </c>
      <c r="G332" s="14" t="s">
        <v>508</v>
      </c>
    </row>
    <row r="333" spans="1:7" ht="22.5">
      <c r="A333" s="3" t="s">
        <v>138</v>
      </c>
      <c r="B333" s="13" t="s">
        <v>815</v>
      </c>
      <c r="C333" s="4">
        <v>0</v>
      </c>
      <c r="D333" s="4">
        <v>130</v>
      </c>
      <c r="E333" s="5">
        <v>130</v>
      </c>
      <c r="F333" s="6">
        <v>1</v>
      </c>
      <c r="G333" s="14" t="s">
        <v>509</v>
      </c>
    </row>
    <row r="334" spans="1:7" ht="22.5">
      <c r="A334" s="3" t="s">
        <v>138</v>
      </c>
      <c r="B334" s="13" t="s">
        <v>815</v>
      </c>
      <c r="C334" s="4">
        <v>0</v>
      </c>
      <c r="D334" s="4">
        <v>40</v>
      </c>
      <c r="E334" s="5">
        <v>40</v>
      </c>
      <c r="F334" s="6">
        <v>1</v>
      </c>
      <c r="G334" s="14" t="s">
        <v>510</v>
      </c>
    </row>
    <row r="335" spans="1:7" ht="22.5">
      <c r="A335" s="3" t="s">
        <v>138</v>
      </c>
      <c r="B335" s="13" t="s">
        <v>815</v>
      </c>
      <c r="C335" s="4">
        <v>0</v>
      </c>
      <c r="D335" s="4">
        <v>40</v>
      </c>
      <c r="E335" s="5">
        <v>40</v>
      </c>
      <c r="F335" s="6">
        <v>1</v>
      </c>
      <c r="G335" s="14" t="s">
        <v>511</v>
      </c>
    </row>
    <row r="336" spans="1:7" ht="22.5">
      <c r="A336" s="3" t="s">
        <v>138</v>
      </c>
      <c r="B336" s="13" t="s">
        <v>815</v>
      </c>
      <c r="C336" s="4">
        <v>0</v>
      </c>
      <c r="D336" s="4">
        <v>55</v>
      </c>
      <c r="E336" s="5">
        <v>55</v>
      </c>
      <c r="F336" s="6">
        <v>1</v>
      </c>
      <c r="G336" s="14" t="s">
        <v>512</v>
      </c>
    </row>
    <row r="337" spans="1:7" ht="27.75" customHeight="1">
      <c r="A337" s="3" t="s">
        <v>138</v>
      </c>
      <c r="B337" s="13" t="s">
        <v>795</v>
      </c>
      <c r="C337" s="4">
        <v>0</v>
      </c>
      <c r="D337" s="4">
        <v>20</v>
      </c>
      <c r="E337" s="5">
        <v>20</v>
      </c>
      <c r="F337" s="6">
        <v>1</v>
      </c>
      <c r="G337" s="14" t="s">
        <v>513</v>
      </c>
    </row>
    <row r="338" spans="1:7" ht="27" customHeight="1">
      <c r="A338" s="3" t="s">
        <v>138</v>
      </c>
      <c r="B338" s="13" t="s">
        <v>795</v>
      </c>
      <c r="C338" s="4">
        <v>0</v>
      </c>
      <c r="D338" s="4">
        <v>45</v>
      </c>
      <c r="E338" s="5">
        <v>45</v>
      </c>
      <c r="F338" s="6">
        <v>1</v>
      </c>
      <c r="G338" s="14" t="s">
        <v>514</v>
      </c>
    </row>
    <row r="339" spans="1:7" ht="22.5">
      <c r="A339" s="3" t="s">
        <v>138</v>
      </c>
      <c r="B339" s="13" t="s">
        <v>797</v>
      </c>
      <c r="C339" s="4">
        <v>0</v>
      </c>
      <c r="D339" s="4">
        <v>5</v>
      </c>
      <c r="E339" s="5">
        <v>3</v>
      </c>
      <c r="F339" s="6">
        <v>0.5015999999999999</v>
      </c>
      <c r="G339" s="14" t="s">
        <v>953</v>
      </c>
    </row>
    <row r="340" spans="1:7" ht="33.75">
      <c r="A340" s="3" t="s">
        <v>138</v>
      </c>
      <c r="B340" s="13" t="s">
        <v>815</v>
      </c>
      <c r="C340" s="4">
        <v>0</v>
      </c>
      <c r="D340" s="4">
        <v>28</v>
      </c>
      <c r="E340" s="5">
        <v>28</v>
      </c>
      <c r="F340" s="6">
        <v>1</v>
      </c>
      <c r="G340" s="14" t="s">
        <v>954</v>
      </c>
    </row>
    <row r="341" spans="1:7" ht="27" customHeight="1">
      <c r="A341" s="3" t="s">
        <v>138</v>
      </c>
      <c r="B341" s="13" t="s">
        <v>795</v>
      </c>
      <c r="C341" s="4">
        <v>0</v>
      </c>
      <c r="D341" s="4">
        <v>15</v>
      </c>
      <c r="E341" s="5">
        <v>15</v>
      </c>
      <c r="F341" s="6">
        <v>1</v>
      </c>
      <c r="G341" s="14" t="s">
        <v>955</v>
      </c>
    </row>
    <row r="342" spans="1:7" ht="22.5">
      <c r="A342" s="3" t="s">
        <v>138</v>
      </c>
      <c r="B342" s="13" t="s">
        <v>815</v>
      </c>
      <c r="C342" s="4">
        <v>0</v>
      </c>
      <c r="D342" s="4">
        <v>30</v>
      </c>
      <c r="E342" s="5">
        <v>30</v>
      </c>
      <c r="F342" s="6">
        <v>1</v>
      </c>
      <c r="G342" s="14" t="s">
        <v>956</v>
      </c>
    </row>
    <row r="343" spans="1:7" ht="26.25" customHeight="1">
      <c r="A343" s="3" t="s">
        <v>138</v>
      </c>
      <c r="B343" s="13" t="s">
        <v>795</v>
      </c>
      <c r="C343" s="4">
        <v>0</v>
      </c>
      <c r="D343" s="4">
        <v>70</v>
      </c>
      <c r="E343" s="5">
        <v>70</v>
      </c>
      <c r="F343" s="6">
        <v>1</v>
      </c>
      <c r="G343" s="14" t="s">
        <v>957</v>
      </c>
    </row>
    <row r="344" spans="1:7" ht="26.25" customHeight="1">
      <c r="A344" s="3" t="s">
        <v>138</v>
      </c>
      <c r="B344" s="13" t="s">
        <v>794</v>
      </c>
      <c r="C344" s="4">
        <v>0</v>
      </c>
      <c r="D344" s="4">
        <v>10</v>
      </c>
      <c r="E344" s="5">
        <v>10</v>
      </c>
      <c r="F344" s="6">
        <v>1</v>
      </c>
      <c r="G344" s="14" t="s">
        <v>958</v>
      </c>
    </row>
    <row r="345" spans="1:7" ht="26.25" customHeight="1">
      <c r="A345" s="3" t="s">
        <v>138</v>
      </c>
      <c r="B345" s="13" t="s">
        <v>794</v>
      </c>
      <c r="C345" s="4">
        <v>0</v>
      </c>
      <c r="D345" s="4">
        <v>40</v>
      </c>
      <c r="E345" s="5">
        <v>40</v>
      </c>
      <c r="F345" s="6">
        <v>1</v>
      </c>
      <c r="G345" s="14" t="s">
        <v>959</v>
      </c>
    </row>
    <row r="346" spans="1:7" ht="24.75" customHeight="1">
      <c r="A346" s="3" t="s">
        <v>138</v>
      </c>
      <c r="B346" s="13" t="s">
        <v>794</v>
      </c>
      <c r="C346" s="4">
        <v>0</v>
      </c>
      <c r="D346" s="4">
        <v>180</v>
      </c>
      <c r="E346" s="5">
        <v>180</v>
      </c>
      <c r="F346" s="6">
        <v>1</v>
      </c>
      <c r="G346" s="14" t="s">
        <v>960</v>
      </c>
    </row>
    <row r="347" spans="1:7" ht="22.5">
      <c r="A347" s="3" t="s">
        <v>138</v>
      </c>
      <c r="B347" s="13" t="s">
        <v>797</v>
      </c>
      <c r="C347" s="4">
        <v>0</v>
      </c>
      <c r="D347" s="4">
        <v>160</v>
      </c>
      <c r="E347" s="5">
        <v>160</v>
      </c>
      <c r="F347" s="6">
        <v>1</v>
      </c>
      <c r="G347" s="14" t="s">
        <v>961</v>
      </c>
    </row>
    <row r="348" spans="1:7" ht="22.5">
      <c r="A348" s="3" t="s">
        <v>138</v>
      </c>
      <c r="B348" s="13" t="s">
        <v>815</v>
      </c>
      <c r="C348" s="4">
        <v>0</v>
      </c>
      <c r="D348" s="4">
        <v>40</v>
      </c>
      <c r="E348" s="5">
        <v>40</v>
      </c>
      <c r="F348" s="6">
        <v>1</v>
      </c>
      <c r="G348" s="14" t="s">
        <v>962</v>
      </c>
    </row>
    <row r="349" spans="1:7" ht="22.5">
      <c r="A349" s="3" t="s">
        <v>138</v>
      </c>
      <c r="B349" s="13" t="s">
        <v>815</v>
      </c>
      <c r="C349" s="4">
        <v>0</v>
      </c>
      <c r="D349" s="4">
        <v>30</v>
      </c>
      <c r="E349" s="5">
        <v>30</v>
      </c>
      <c r="F349" s="6">
        <v>1</v>
      </c>
      <c r="G349" s="14" t="s">
        <v>963</v>
      </c>
    </row>
    <row r="350" spans="1:7" ht="22.5">
      <c r="A350" s="3" t="s">
        <v>138</v>
      </c>
      <c r="B350" s="13" t="s">
        <v>797</v>
      </c>
      <c r="C350" s="4">
        <v>0</v>
      </c>
      <c r="D350" s="4">
        <v>170</v>
      </c>
      <c r="E350" s="5">
        <v>170</v>
      </c>
      <c r="F350" s="6">
        <v>1</v>
      </c>
      <c r="G350" s="14" t="s">
        <v>964</v>
      </c>
    </row>
    <row r="351" spans="1:7" ht="22.5">
      <c r="A351" s="3" t="s">
        <v>138</v>
      </c>
      <c r="B351" s="13" t="s">
        <v>410</v>
      </c>
      <c r="C351" s="4">
        <v>0</v>
      </c>
      <c r="D351" s="4">
        <v>40</v>
      </c>
      <c r="E351" s="5">
        <v>40</v>
      </c>
      <c r="F351" s="6">
        <v>1</v>
      </c>
      <c r="G351" s="14" t="s">
        <v>965</v>
      </c>
    </row>
    <row r="352" spans="1:7" ht="24.75" customHeight="1">
      <c r="A352" s="3" t="s">
        <v>138</v>
      </c>
      <c r="B352" s="21" t="s">
        <v>794</v>
      </c>
      <c r="C352" s="4">
        <v>0</v>
      </c>
      <c r="D352" s="4">
        <v>40</v>
      </c>
      <c r="E352" s="5">
        <v>40</v>
      </c>
      <c r="F352" s="6">
        <v>1</v>
      </c>
      <c r="G352" s="14" t="s">
        <v>966</v>
      </c>
    </row>
    <row r="353" spans="1:7" ht="22.5">
      <c r="A353" s="3" t="s">
        <v>138</v>
      </c>
      <c r="B353" s="13" t="s">
        <v>815</v>
      </c>
      <c r="C353" s="4">
        <v>0</v>
      </c>
      <c r="D353" s="4">
        <v>10</v>
      </c>
      <c r="E353" s="5">
        <v>10</v>
      </c>
      <c r="F353" s="6">
        <v>1</v>
      </c>
      <c r="G353" s="14" t="s">
        <v>967</v>
      </c>
    </row>
    <row r="354" spans="1:7" ht="22.5">
      <c r="A354" s="3" t="s">
        <v>138</v>
      </c>
      <c r="B354" s="13" t="s">
        <v>815</v>
      </c>
      <c r="C354" s="4">
        <v>0</v>
      </c>
      <c r="D354" s="4">
        <v>35</v>
      </c>
      <c r="E354" s="5">
        <v>35</v>
      </c>
      <c r="F354" s="6">
        <v>1</v>
      </c>
      <c r="G354" s="14" t="s">
        <v>968</v>
      </c>
    </row>
    <row r="355" spans="1:7" ht="27" customHeight="1">
      <c r="A355" s="3" t="s">
        <v>138</v>
      </c>
      <c r="B355" s="13" t="s">
        <v>794</v>
      </c>
      <c r="C355" s="4">
        <v>0</v>
      </c>
      <c r="D355" s="4">
        <v>3</v>
      </c>
      <c r="E355" s="5">
        <v>3</v>
      </c>
      <c r="F355" s="6">
        <v>1</v>
      </c>
      <c r="G355" s="14" t="s">
        <v>969</v>
      </c>
    </row>
    <row r="356" spans="1:7" ht="26.25" customHeight="1">
      <c r="A356" s="3" t="s">
        <v>138</v>
      </c>
      <c r="B356" s="13" t="s">
        <v>794</v>
      </c>
      <c r="C356" s="4">
        <v>0</v>
      </c>
      <c r="D356" s="4">
        <v>20</v>
      </c>
      <c r="E356" s="5">
        <v>20</v>
      </c>
      <c r="F356" s="6">
        <v>1</v>
      </c>
      <c r="G356" s="14" t="s">
        <v>970</v>
      </c>
    </row>
    <row r="357" spans="1:7" ht="22.5">
      <c r="A357" s="3" t="s">
        <v>138</v>
      </c>
      <c r="B357" s="13" t="s">
        <v>797</v>
      </c>
      <c r="C357" s="4">
        <v>0</v>
      </c>
      <c r="D357" s="4">
        <v>30</v>
      </c>
      <c r="E357" s="5">
        <v>30</v>
      </c>
      <c r="F357" s="6">
        <v>1</v>
      </c>
      <c r="G357" s="14" t="s">
        <v>971</v>
      </c>
    </row>
    <row r="358" spans="1:7" ht="22.5">
      <c r="A358" s="3" t="s">
        <v>138</v>
      </c>
      <c r="B358" s="13" t="s">
        <v>797</v>
      </c>
      <c r="C358" s="4">
        <v>0</v>
      </c>
      <c r="D358" s="4">
        <v>30</v>
      </c>
      <c r="E358" s="5">
        <v>30</v>
      </c>
      <c r="F358" s="6">
        <v>1</v>
      </c>
      <c r="G358" s="14" t="s">
        <v>972</v>
      </c>
    </row>
    <row r="359" spans="1:7" ht="25.5" customHeight="1">
      <c r="A359" s="3" t="s">
        <v>138</v>
      </c>
      <c r="B359" s="13" t="s">
        <v>794</v>
      </c>
      <c r="C359" s="4">
        <v>0</v>
      </c>
      <c r="D359" s="4">
        <v>9</v>
      </c>
      <c r="E359" s="5">
        <v>9</v>
      </c>
      <c r="F359" s="6">
        <v>1</v>
      </c>
      <c r="G359" s="14" t="s">
        <v>973</v>
      </c>
    </row>
    <row r="360" spans="1:7" ht="25.5" customHeight="1">
      <c r="A360" s="3" t="s">
        <v>138</v>
      </c>
      <c r="B360" s="13" t="s">
        <v>794</v>
      </c>
      <c r="C360" s="4">
        <v>0</v>
      </c>
      <c r="D360" s="4">
        <v>15</v>
      </c>
      <c r="E360" s="5">
        <v>15</v>
      </c>
      <c r="F360" s="6">
        <v>1</v>
      </c>
      <c r="G360" s="14" t="s">
        <v>974</v>
      </c>
    </row>
    <row r="361" spans="1:7" ht="22.5">
      <c r="A361" s="3" t="s">
        <v>138</v>
      </c>
      <c r="B361" s="13" t="s">
        <v>287</v>
      </c>
      <c r="C361" s="4">
        <v>0</v>
      </c>
      <c r="D361" s="4">
        <v>40</v>
      </c>
      <c r="E361" s="5">
        <v>40</v>
      </c>
      <c r="F361" s="6">
        <v>1</v>
      </c>
      <c r="G361" s="14" t="s">
        <v>975</v>
      </c>
    </row>
    <row r="362" spans="1:7" ht="22.5">
      <c r="A362" s="3" t="s">
        <v>138</v>
      </c>
      <c r="B362" s="13" t="s">
        <v>815</v>
      </c>
      <c r="C362" s="4">
        <v>0</v>
      </c>
      <c r="D362" s="4">
        <v>50</v>
      </c>
      <c r="E362" s="5">
        <v>50</v>
      </c>
      <c r="F362" s="6">
        <v>1</v>
      </c>
      <c r="G362" s="14" t="s">
        <v>976</v>
      </c>
    </row>
    <row r="363" spans="1:7" ht="22.5">
      <c r="A363" s="3" t="s">
        <v>138</v>
      </c>
      <c r="B363" s="13" t="s">
        <v>815</v>
      </c>
      <c r="C363" s="4">
        <v>0</v>
      </c>
      <c r="D363" s="4">
        <v>25</v>
      </c>
      <c r="E363" s="5">
        <v>25</v>
      </c>
      <c r="F363" s="6">
        <v>1</v>
      </c>
      <c r="G363" s="14" t="s">
        <v>977</v>
      </c>
    </row>
    <row r="364" spans="1:7" ht="22.5">
      <c r="A364" s="3" t="s">
        <v>138</v>
      </c>
      <c r="B364" s="13" t="s">
        <v>815</v>
      </c>
      <c r="C364" s="4">
        <v>0</v>
      </c>
      <c r="D364" s="4">
        <v>10</v>
      </c>
      <c r="E364" s="5">
        <v>10</v>
      </c>
      <c r="F364" s="6">
        <v>1</v>
      </c>
      <c r="G364" s="14" t="s">
        <v>978</v>
      </c>
    </row>
    <row r="365" spans="1:7" ht="26.25" customHeight="1">
      <c r="A365" s="3" t="s">
        <v>138</v>
      </c>
      <c r="B365" s="13" t="s">
        <v>795</v>
      </c>
      <c r="C365" s="4">
        <v>0</v>
      </c>
      <c r="D365" s="4">
        <v>20</v>
      </c>
      <c r="E365" s="5">
        <v>20</v>
      </c>
      <c r="F365" s="6">
        <v>1</v>
      </c>
      <c r="G365" s="14" t="s">
        <v>979</v>
      </c>
    </row>
    <row r="366" spans="1:7" ht="22.5">
      <c r="A366" s="3" t="s">
        <v>138</v>
      </c>
      <c r="B366" s="13" t="s">
        <v>815</v>
      </c>
      <c r="C366" s="4">
        <v>0</v>
      </c>
      <c r="D366" s="4">
        <v>20</v>
      </c>
      <c r="E366" s="5">
        <v>20</v>
      </c>
      <c r="F366" s="6">
        <v>1</v>
      </c>
      <c r="G366" s="14" t="s">
        <v>980</v>
      </c>
    </row>
    <row r="367" spans="1:7" ht="26.25" customHeight="1">
      <c r="A367" s="3" t="s">
        <v>138</v>
      </c>
      <c r="B367" s="13" t="s">
        <v>794</v>
      </c>
      <c r="C367" s="4">
        <v>0</v>
      </c>
      <c r="D367" s="4">
        <v>20</v>
      </c>
      <c r="E367" s="5">
        <v>16</v>
      </c>
      <c r="F367" s="6">
        <v>0.785</v>
      </c>
      <c r="G367" s="14" t="s">
        <v>981</v>
      </c>
    </row>
    <row r="368" spans="1:7" ht="27" customHeight="1">
      <c r="A368" s="3" t="s">
        <v>138</v>
      </c>
      <c r="B368" s="13" t="s">
        <v>794</v>
      </c>
      <c r="C368" s="4">
        <v>0</v>
      </c>
      <c r="D368" s="4">
        <v>20</v>
      </c>
      <c r="E368" s="5">
        <v>20</v>
      </c>
      <c r="F368" s="6">
        <v>1</v>
      </c>
      <c r="G368" s="14" t="s">
        <v>982</v>
      </c>
    </row>
    <row r="369" spans="1:7" ht="12.75">
      <c r="A369" s="228" t="s">
        <v>14</v>
      </c>
      <c r="B369" s="228"/>
      <c r="C369" s="4">
        <v>0</v>
      </c>
      <c r="D369" s="4">
        <v>3232</v>
      </c>
      <c r="E369" s="5">
        <v>3224</v>
      </c>
      <c r="F369" s="6">
        <v>0.9975</v>
      </c>
      <c r="G369" s="11" t="s">
        <v>138</v>
      </c>
    </row>
    <row r="370" spans="1:7" ht="12.75">
      <c r="A370" s="229" t="s">
        <v>767</v>
      </c>
      <c r="B370" s="229"/>
      <c r="C370" s="229"/>
      <c r="D370" s="229"/>
      <c r="E370" s="229"/>
      <c r="F370" s="229"/>
      <c r="G370" s="229"/>
    </row>
    <row r="371" spans="1:7" ht="22.5">
      <c r="A371" s="3" t="s">
        <v>138</v>
      </c>
      <c r="B371" s="13" t="s">
        <v>815</v>
      </c>
      <c r="C371" s="4">
        <v>0</v>
      </c>
      <c r="D371" s="4">
        <v>35</v>
      </c>
      <c r="E371" s="5">
        <v>35</v>
      </c>
      <c r="F371" s="6">
        <v>1</v>
      </c>
      <c r="G371" s="14" t="s">
        <v>983</v>
      </c>
    </row>
    <row r="372" spans="1:7" ht="22.5">
      <c r="A372" s="3" t="s">
        <v>138</v>
      </c>
      <c r="B372" s="13" t="s">
        <v>815</v>
      </c>
      <c r="C372" s="4">
        <v>0</v>
      </c>
      <c r="D372" s="4">
        <v>50</v>
      </c>
      <c r="E372" s="5">
        <v>50</v>
      </c>
      <c r="F372" s="6">
        <v>1</v>
      </c>
      <c r="G372" s="14" t="s">
        <v>984</v>
      </c>
    </row>
    <row r="373" spans="1:7" ht="22.5">
      <c r="A373" s="3" t="s">
        <v>138</v>
      </c>
      <c r="B373" s="13" t="s">
        <v>815</v>
      </c>
      <c r="C373" s="4">
        <v>0</v>
      </c>
      <c r="D373" s="4">
        <v>60</v>
      </c>
      <c r="E373" s="5">
        <v>60</v>
      </c>
      <c r="F373" s="6">
        <v>1</v>
      </c>
      <c r="G373" s="14" t="s">
        <v>985</v>
      </c>
    </row>
    <row r="374" spans="1:7" ht="22.5">
      <c r="A374" s="3" t="s">
        <v>138</v>
      </c>
      <c r="B374" s="13" t="s">
        <v>815</v>
      </c>
      <c r="C374" s="4">
        <v>0</v>
      </c>
      <c r="D374" s="4">
        <v>10</v>
      </c>
      <c r="E374" s="5">
        <v>10</v>
      </c>
      <c r="F374" s="6">
        <v>1</v>
      </c>
      <c r="G374" s="14" t="s">
        <v>986</v>
      </c>
    </row>
    <row r="375" spans="1:7" ht="26.25" customHeight="1">
      <c r="A375" s="3" t="s">
        <v>138</v>
      </c>
      <c r="B375" s="13" t="s">
        <v>794</v>
      </c>
      <c r="C375" s="4">
        <v>0</v>
      </c>
      <c r="D375" s="4">
        <v>30</v>
      </c>
      <c r="E375" s="5">
        <v>30</v>
      </c>
      <c r="F375" s="6">
        <v>1</v>
      </c>
      <c r="G375" s="14" t="s">
        <v>987</v>
      </c>
    </row>
    <row r="376" spans="1:7" ht="22.5">
      <c r="A376" s="3" t="s">
        <v>138</v>
      </c>
      <c r="B376" s="13" t="s">
        <v>815</v>
      </c>
      <c r="C376" s="4">
        <v>0</v>
      </c>
      <c r="D376" s="4">
        <v>100</v>
      </c>
      <c r="E376" s="5">
        <v>100</v>
      </c>
      <c r="F376" s="6">
        <v>1</v>
      </c>
      <c r="G376" s="14" t="s">
        <v>988</v>
      </c>
    </row>
    <row r="377" spans="1:7" ht="22.5">
      <c r="A377" s="3" t="s">
        <v>138</v>
      </c>
      <c r="B377" s="13" t="s">
        <v>815</v>
      </c>
      <c r="C377" s="4">
        <v>0</v>
      </c>
      <c r="D377" s="4">
        <v>25</v>
      </c>
      <c r="E377" s="5">
        <v>25</v>
      </c>
      <c r="F377" s="6">
        <v>1</v>
      </c>
      <c r="G377" s="14" t="s">
        <v>989</v>
      </c>
    </row>
    <row r="378" spans="1:7" ht="26.25" customHeight="1">
      <c r="A378" s="3" t="s">
        <v>138</v>
      </c>
      <c r="B378" s="13" t="s">
        <v>794</v>
      </c>
      <c r="C378" s="4">
        <v>0</v>
      </c>
      <c r="D378" s="4">
        <v>40</v>
      </c>
      <c r="E378" s="5">
        <v>40</v>
      </c>
      <c r="F378" s="6">
        <v>1</v>
      </c>
      <c r="G378" s="14" t="s">
        <v>990</v>
      </c>
    </row>
    <row r="379" spans="1:7" ht="22.5">
      <c r="A379" s="3" t="s">
        <v>138</v>
      </c>
      <c r="B379" s="13" t="s">
        <v>815</v>
      </c>
      <c r="C379" s="4">
        <v>0</v>
      </c>
      <c r="D379" s="4">
        <v>45</v>
      </c>
      <c r="E379" s="5">
        <v>45</v>
      </c>
      <c r="F379" s="6">
        <v>1</v>
      </c>
      <c r="G379" s="14" t="s">
        <v>991</v>
      </c>
    </row>
    <row r="380" spans="1:7" ht="22.5">
      <c r="A380" s="3" t="s">
        <v>138</v>
      </c>
      <c r="B380" s="13" t="s">
        <v>815</v>
      </c>
      <c r="C380" s="4">
        <v>0</v>
      </c>
      <c r="D380" s="4">
        <v>20</v>
      </c>
      <c r="E380" s="5">
        <v>20</v>
      </c>
      <c r="F380" s="6">
        <v>1</v>
      </c>
      <c r="G380" s="14" t="s">
        <v>992</v>
      </c>
    </row>
    <row r="381" spans="1:7" ht="22.5">
      <c r="A381" s="3" t="s">
        <v>138</v>
      </c>
      <c r="B381" s="13" t="s">
        <v>815</v>
      </c>
      <c r="C381" s="4">
        <v>0</v>
      </c>
      <c r="D381" s="4">
        <v>20</v>
      </c>
      <c r="E381" s="5">
        <v>20</v>
      </c>
      <c r="F381" s="6">
        <v>1</v>
      </c>
      <c r="G381" s="14" t="s">
        <v>993</v>
      </c>
    </row>
    <row r="382" spans="1:7" ht="22.5">
      <c r="A382" s="3" t="s">
        <v>138</v>
      </c>
      <c r="B382" s="13" t="s">
        <v>815</v>
      </c>
      <c r="C382" s="4">
        <v>0</v>
      </c>
      <c r="D382" s="4">
        <v>50</v>
      </c>
      <c r="E382" s="5">
        <v>50</v>
      </c>
      <c r="F382" s="6">
        <v>1</v>
      </c>
      <c r="G382" s="14" t="s">
        <v>994</v>
      </c>
    </row>
    <row r="383" spans="1:7" ht="22.5">
      <c r="A383" s="3" t="s">
        <v>138</v>
      </c>
      <c r="B383" s="13" t="s">
        <v>815</v>
      </c>
      <c r="C383" s="4">
        <v>0</v>
      </c>
      <c r="D383" s="4">
        <v>200</v>
      </c>
      <c r="E383" s="5">
        <v>200</v>
      </c>
      <c r="F383" s="6">
        <v>1</v>
      </c>
      <c r="G383" s="14" t="s">
        <v>995</v>
      </c>
    </row>
    <row r="384" spans="1:7" ht="22.5">
      <c r="A384" s="3" t="s">
        <v>138</v>
      </c>
      <c r="B384" s="13" t="s">
        <v>815</v>
      </c>
      <c r="C384" s="4">
        <v>0</v>
      </c>
      <c r="D384" s="4">
        <v>50</v>
      </c>
      <c r="E384" s="5">
        <v>50</v>
      </c>
      <c r="F384" s="6">
        <v>1</v>
      </c>
      <c r="G384" s="14" t="s">
        <v>996</v>
      </c>
    </row>
    <row r="385" spans="1:7" ht="25.5" customHeight="1">
      <c r="A385" s="3" t="s">
        <v>138</v>
      </c>
      <c r="B385" s="13" t="s">
        <v>794</v>
      </c>
      <c r="C385" s="4">
        <v>0</v>
      </c>
      <c r="D385" s="4">
        <v>30</v>
      </c>
      <c r="E385" s="5">
        <v>30</v>
      </c>
      <c r="F385" s="6">
        <v>1</v>
      </c>
      <c r="G385" s="14" t="s">
        <v>997</v>
      </c>
    </row>
    <row r="386" spans="1:7" ht="27.75" customHeight="1">
      <c r="A386" s="3" t="s">
        <v>138</v>
      </c>
      <c r="B386" s="13" t="s">
        <v>794</v>
      </c>
      <c r="C386" s="4">
        <v>0</v>
      </c>
      <c r="D386" s="4">
        <v>20</v>
      </c>
      <c r="E386" s="5">
        <v>20</v>
      </c>
      <c r="F386" s="6">
        <v>1</v>
      </c>
      <c r="G386" s="14" t="s">
        <v>998</v>
      </c>
    </row>
    <row r="387" spans="1:7" ht="22.5">
      <c r="A387" s="3" t="s">
        <v>138</v>
      </c>
      <c r="B387" s="13" t="s">
        <v>815</v>
      </c>
      <c r="C387" s="4">
        <v>0</v>
      </c>
      <c r="D387" s="4">
        <v>25</v>
      </c>
      <c r="E387" s="5">
        <v>25</v>
      </c>
      <c r="F387" s="6">
        <v>1</v>
      </c>
      <c r="G387" s="14" t="s">
        <v>999</v>
      </c>
    </row>
    <row r="388" spans="1:7" ht="26.25" customHeight="1">
      <c r="A388" s="3" t="s">
        <v>138</v>
      </c>
      <c r="B388" s="13" t="s">
        <v>795</v>
      </c>
      <c r="C388" s="4">
        <v>0</v>
      </c>
      <c r="D388" s="4">
        <v>40</v>
      </c>
      <c r="E388" s="5">
        <v>40</v>
      </c>
      <c r="F388" s="6">
        <v>1</v>
      </c>
      <c r="G388" s="14" t="s">
        <v>1000</v>
      </c>
    </row>
    <row r="389" spans="1:7" ht="22.5">
      <c r="A389" s="3" t="s">
        <v>138</v>
      </c>
      <c r="B389" s="13" t="s">
        <v>815</v>
      </c>
      <c r="C389" s="4">
        <v>0</v>
      </c>
      <c r="D389" s="4">
        <v>150</v>
      </c>
      <c r="E389" s="5">
        <v>150</v>
      </c>
      <c r="F389" s="6">
        <v>1</v>
      </c>
      <c r="G389" s="14" t="s">
        <v>1001</v>
      </c>
    </row>
    <row r="390" spans="1:7" ht="22.5">
      <c r="A390" s="3" t="s">
        <v>138</v>
      </c>
      <c r="B390" s="13" t="s">
        <v>815</v>
      </c>
      <c r="C390" s="4">
        <v>0</v>
      </c>
      <c r="D390" s="4">
        <v>60</v>
      </c>
      <c r="E390" s="5">
        <v>60</v>
      </c>
      <c r="F390" s="6">
        <v>1</v>
      </c>
      <c r="G390" s="14" t="s">
        <v>1002</v>
      </c>
    </row>
    <row r="391" spans="1:7" ht="27" customHeight="1">
      <c r="A391" s="3" t="s">
        <v>138</v>
      </c>
      <c r="B391" s="13" t="s">
        <v>795</v>
      </c>
      <c r="C391" s="4">
        <v>0</v>
      </c>
      <c r="D391" s="4">
        <v>280</v>
      </c>
      <c r="E391" s="5">
        <v>280</v>
      </c>
      <c r="F391" s="6">
        <v>1</v>
      </c>
      <c r="G391" s="14" t="s">
        <v>1003</v>
      </c>
    </row>
    <row r="392" spans="1:7" ht="22.5">
      <c r="A392" s="3" t="s">
        <v>138</v>
      </c>
      <c r="B392" s="13" t="s">
        <v>815</v>
      </c>
      <c r="C392" s="4">
        <v>0</v>
      </c>
      <c r="D392" s="4">
        <v>30</v>
      </c>
      <c r="E392" s="5">
        <v>30</v>
      </c>
      <c r="F392" s="6">
        <v>1</v>
      </c>
      <c r="G392" s="14" t="s">
        <v>1004</v>
      </c>
    </row>
    <row r="393" spans="1:7" ht="27" customHeight="1">
      <c r="A393" s="3" t="s">
        <v>138</v>
      </c>
      <c r="B393" s="13" t="s">
        <v>794</v>
      </c>
      <c r="C393" s="4">
        <v>0</v>
      </c>
      <c r="D393" s="4">
        <v>15</v>
      </c>
      <c r="E393" s="5">
        <v>15</v>
      </c>
      <c r="F393" s="6">
        <v>1</v>
      </c>
      <c r="G393" s="14" t="s">
        <v>1005</v>
      </c>
    </row>
    <row r="394" spans="1:7" ht="22.5">
      <c r="A394" s="3" t="s">
        <v>138</v>
      </c>
      <c r="B394" s="13" t="s">
        <v>815</v>
      </c>
      <c r="C394" s="4">
        <v>0</v>
      </c>
      <c r="D394" s="4">
        <v>20</v>
      </c>
      <c r="E394" s="5">
        <v>20</v>
      </c>
      <c r="F394" s="6">
        <v>1</v>
      </c>
      <c r="G394" s="14" t="s">
        <v>1006</v>
      </c>
    </row>
    <row r="395" spans="1:7" ht="22.5">
      <c r="A395" s="3" t="s">
        <v>138</v>
      </c>
      <c r="B395" s="13" t="s">
        <v>815</v>
      </c>
      <c r="C395" s="4">
        <v>0</v>
      </c>
      <c r="D395" s="4">
        <v>15</v>
      </c>
      <c r="E395" s="5">
        <v>15</v>
      </c>
      <c r="F395" s="6">
        <v>1</v>
      </c>
      <c r="G395" s="14" t="s">
        <v>1007</v>
      </c>
    </row>
    <row r="396" spans="1:7" ht="22.5">
      <c r="A396" s="3" t="s">
        <v>138</v>
      </c>
      <c r="B396" s="13" t="s">
        <v>815</v>
      </c>
      <c r="C396" s="4">
        <v>0</v>
      </c>
      <c r="D396" s="4">
        <v>65</v>
      </c>
      <c r="E396" s="5">
        <v>65</v>
      </c>
      <c r="F396" s="6">
        <v>1</v>
      </c>
      <c r="G396" s="14" t="s">
        <v>1008</v>
      </c>
    </row>
    <row r="397" spans="1:7" ht="26.25" customHeight="1">
      <c r="A397" s="3" t="s">
        <v>138</v>
      </c>
      <c r="B397" s="13" t="s">
        <v>794</v>
      </c>
      <c r="C397" s="4">
        <v>0</v>
      </c>
      <c r="D397" s="4">
        <v>55</v>
      </c>
      <c r="E397" s="5">
        <v>55</v>
      </c>
      <c r="F397" s="6">
        <v>1</v>
      </c>
      <c r="G397" s="14" t="s">
        <v>1009</v>
      </c>
    </row>
    <row r="398" spans="1:7" ht="22.5">
      <c r="A398" s="3" t="s">
        <v>138</v>
      </c>
      <c r="B398" s="13" t="s">
        <v>815</v>
      </c>
      <c r="C398" s="4">
        <v>0</v>
      </c>
      <c r="D398" s="4">
        <v>13</v>
      </c>
      <c r="E398" s="5">
        <v>13</v>
      </c>
      <c r="F398" s="6">
        <v>1</v>
      </c>
      <c r="G398" s="14" t="s">
        <v>1010</v>
      </c>
    </row>
    <row r="399" spans="1:7" ht="22.5">
      <c r="A399" s="3" t="s">
        <v>138</v>
      </c>
      <c r="B399" s="13" t="s">
        <v>815</v>
      </c>
      <c r="C399" s="4">
        <v>0</v>
      </c>
      <c r="D399" s="4">
        <v>20</v>
      </c>
      <c r="E399" s="5">
        <v>20</v>
      </c>
      <c r="F399" s="6">
        <v>1</v>
      </c>
      <c r="G399" s="14" t="s">
        <v>1011</v>
      </c>
    </row>
    <row r="400" spans="1:7" ht="27.75" customHeight="1">
      <c r="A400" s="3" t="s">
        <v>138</v>
      </c>
      <c r="B400" s="13" t="s">
        <v>794</v>
      </c>
      <c r="C400" s="4">
        <v>0</v>
      </c>
      <c r="D400" s="4">
        <v>10</v>
      </c>
      <c r="E400" s="5">
        <v>10</v>
      </c>
      <c r="F400" s="6">
        <v>1</v>
      </c>
      <c r="G400" s="14" t="s">
        <v>1012</v>
      </c>
    </row>
    <row r="401" spans="1:7" ht="26.25" customHeight="1">
      <c r="A401" s="3" t="s">
        <v>138</v>
      </c>
      <c r="B401" s="13" t="s">
        <v>794</v>
      </c>
      <c r="C401" s="4">
        <v>0</v>
      </c>
      <c r="D401" s="4">
        <v>20</v>
      </c>
      <c r="E401" s="5">
        <v>20</v>
      </c>
      <c r="F401" s="6">
        <v>1</v>
      </c>
      <c r="G401" s="14" t="s">
        <v>1013</v>
      </c>
    </row>
    <row r="402" spans="1:7" ht="22.5">
      <c r="A402" s="3" t="s">
        <v>138</v>
      </c>
      <c r="B402" s="13" t="s">
        <v>815</v>
      </c>
      <c r="C402" s="4">
        <v>0</v>
      </c>
      <c r="D402" s="4">
        <v>25</v>
      </c>
      <c r="E402" s="5">
        <v>25</v>
      </c>
      <c r="F402" s="6">
        <v>1</v>
      </c>
      <c r="G402" s="14" t="s">
        <v>1014</v>
      </c>
    </row>
    <row r="403" spans="1:7" ht="27" customHeight="1">
      <c r="A403" s="3" t="s">
        <v>138</v>
      </c>
      <c r="B403" s="13" t="s">
        <v>794</v>
      </c>
      <c r="C403" s="4">
        <v>0</v>
      </c>
      <c r="D403" s="4">
        <v>50</v>
      </c>
      <c r="E403" s="5">
        <v>50</v>
      </c>
      <c r="F403" s="6">
        <v>1</v>
      </c>
      <c r="G403" s="14" t="s">
        <v>1015</v>
      </c>
    </row>
    <row r="404" spans="1:7" ht="12.75">
      <c r="A404" s="228" t="s">
        <v>770</v>
      </c>
      <c r="B404" s="228"/>
      <c r="C404" s="4">
        <v>0</v>
      </c>
      <c r="D404" s="4">
        <v>1678</v>
      </c>
      <c r="E404" s="5">
        <v>1678</v>
      </c>
      <c r="F404" s="6">
        <v>1</v>
      </c>
      <c r="G404" s="11" t="s">
        <v>138</v>
      </c>
    </row>
    <row r="405" spans="1:7" ht="12.75">
      <c r="A405" s="229" t="s">
        <v>893</v>
      </c>
      <c r="B405" s="229"/>
      <c r="C405" s="229"/>
      <c r="D405" s="229"/>
      <c r="E405" s="229"/>
      <c r="F405" s="229"/>
      <c r="G405" s="229"/>
    </row>
    <row r="406" spans="1:7" ht="22.5">
      <c r="A406" s="3" t="s">
        <v>138</v>
      </c>
      <c r="B406" s="13" t="s">
        <v>287</v>
      </c>
      <c r="C406" s="4">
        <v>0</v>
      </c>
      <c r="D406" s="4">
        <v>5</v>
      </c>
      <c r="E406" s="5">
        <v>5</v>
      </c>
      <c r="F406" s="6">
        <v>1</v>
      </c>
      <c r="G406" s="14" t="s">
        <v>1016</v>
      </c>
    </row>
    <row r="407" spans="1:7" ht="22.5">
      <c r="A407" s="3" t="s">
        <v>138</v>
      </c>
      <c r="B407" s="13" t="s">
        <v>815</v>
      </c>
      <c r="C407" s="4">
        <v>0</v>
      </c>
      <c r="D407" s="4">
        <v>20</v>
      </c>
      <c r="E407" s="5">
        <v>20</v>
      </c>
      <c r="F407" s="6">
        <v>1</v>
      </c>
      <c r="G407" s="14" t="s">
        <v>1017</v>
      </c>
    </row>
    <row r="408" spans="1:7" ht="12.75">
      <c r="A408" s="228" t="s">
        <v>895</v>
      </c>
      <c r="B408" s="228"/>
      <c r="C408" s="4">
        <v>0</v>
      </c>
      <c r="D408" s="4">
        <v>25</v>
      </c>
      <c r="E408" s="5">
        <v>25</v>
      </c>
      <c r="F408" s="6">
        <v>1</v>
      </c>
      <c r="G408" s="11" t="s">
        <v>138</v>
      </c>
    </row>
    <row r="409" spans="1:7" ht="12.75">
      <c r="A409" s="229" t="s">
        <v>940</v>
      </c>
      <c r="B409" s="229"/>
      <c r="C409" s="229"/>
      <c r="D409" s="229"/>
      <c r="E409" s="229"/>
      <c r="F409" s="229"/>
      <c r="G409" s="229"/>
    </row>
    <row r="410" spans="1:7" ht="22.5">
      <c r="A410" s="3" t="s">
        <v>138</v>
      </c>
      <c r="B410" s="13" t="s">
        <v>815</v>
      </c>
      <c r="C410" s="4">
        <v>0</v>
      </c>
      <c r="D410" s="4">
        <v>25</v>
      </c>
      <c r="E410" s="5">
        <v>25</v>
      </c>
      <c r="F410" s="6">
        <v>1</v>
      </c>
      <c r="G410" s="14" t="s">
        <v>1018</v>
      </c>
    </row>
    <row r="411" spans="1:7" ht="25.5" customHeight="1">
      <c r="A411" s="3" t="s">
        <v>138</v>
      </c>
      <c r="B411" s="13" t="s">
        <v>794</v>
      </c>
      <c r="C411" s="4">
        <v>0</v>
      </c>
      <c r="D411" s="4">
        <v>50</v>
      </c>
      <c r="E411" s="5">
        <v>50</v>
      </c>
      <c r="F411" s="6">
        <v>1</v>
      </c>
      <c r="G411" s="14" t="s">
        <v>1019</v>
      </c>
    </row>
    <row r="412" spans="1:7" ht="12.75">
      <c r="A412" s="228" t="s">
        <v>942</v>
      </c>
      <c r="B412" s="228"/>
      <c r="C412" s="4">
        <v>0</v>
      </c>
      <c r="D412" s="4">
        <v>75</v>
      </c>
      <c r="E412" s="5">
        <v>75</v>
      </c>
      <c r="F412" s="6">
        <v>1</v>
      </c>
      <c r="G412" s="11" t="s">
        <v>138</v>
      </c>
    </row>
    <row r="413" spans="1:7" ht="12.75">
      <c r="A413" s="229" t="s">
        <v>1020</v>
      </c>
      <c r="B413" s="229"/>
      <c r="C413" s="229"/>
      <c r="D413" s="229"/>
      <c r="E413" s="229"/>
      <c r="F413" s="229"/>
      <c r="G413" s="229"/>
    </row>
    <row r="414" spans="1:7" ht="27.75" customHeight="1">
      <c r="A414" s="3" t="s">
        <v>138</v>
      </c>
      <c r="B414" s="13" t="s">
        <v>794</v>
      </c>
      <c r="C414" s="4">
        <v>0</v>
      </c>
      <c r="D414" s="4">
        <v>45</v>
      </c>
      <c r="E414" s="5">
        <v>0</v>
      </c>
      <c r="F414" s="6">
        <v>0</v>
      </c>
      <c r="G414" s="14" t="s">
        <v>1021</v>
      </c>
    </row>
    <row r="415" spans="1:7" ht="12.75">
      <c r="A415" s="228" t="s">
        <v>1022</v>
      </c>
      <c r="B415" s="228"/>
      <c r="C415" s="4">
        <v>0</v>
      </c>
      <c r="D415" s="4">
        <v>45</v>
      </c>
      <c r="E415" s="5">
        <v>0</v>
      </c>
      <c r="F415" s="6">
        <v>0</v>
      </c>
      <c r="G415" s="11" t="s">
        <v>138</v>
      </c>
    </row>
    <row r="416" spans="1:7" ht="12.75">
      <c r="A416" s="229" t="s">
        <v>1023</v>
      </c>
      <c r="B416" s="229"/>
      <c r="C416" s="229"/>
      <c r="D416" s="229"/>
      <c r="E416" s="229"/>
      <c r="F416" s="229"/>
      <c r="G416" s="229"/>
    </row>
    <row r="417" spans="1:7" ht="22.5">
      <c r="A417" s="3" t="s">
        <v>138</v>
      </c>
      <c r="B417" s="13" t="s">
        <v>287</v>
      </c>
      <c r="C417" s="4">
        <v>0</v>
      </c>
      <c r="D417" s="4">
        <v>10</v>
      </c>
      <c r="E417" s="5">
        <v>10</v>
      </c>
      <c r="F417" s="6">
        <v>1</v>
      </c>
      <c r="G417" s="14" t="s">
        <v>1024</v>
      </c>
    </row>
    <row r="418" spans="1:7" ht="12.75">
      <c r="A418" s="228" t="s">
        <v>1025</v>
      </c>
      <c r="B418" s="228"/>
      <c r="C418" s="4">
        <v>0</v>
      </c>
      <c r="D418" s="4">
        <v>10</v>
      </c>
      <c r="E418" s="5">
        <v>10</v>
      </c>
      <c r="F418" s="6">
        <v>1</v>
      </c>
      <c r="G418" s="11" t="s">
        <v>138</v>
      </c>
    </row>
    <row r="419" spans="1:7" ht="12.75">
      <c r="A419" s="229" t="s">
        <v>809</v>
      </c>
      <c r="B419" s="229"/>
      <c r="C419" s="229"/>
      <c r="D419" s="229"/>
      <c r="E419" s="229"/>
      <c r="F419" s="229"/>
      <c r="G419" s="229"/>
    </row>
    <row r="420" spans="1:7" ht="34.5" customHeight="1">
      <c r="A420" s="3" t="s">
        <v>138</v>
      </c>
      <c r="B420" s="13" t="s">
        <v>794</v>
      </c>
      <c r="C420" s="4">
        <v>0</v>
      </c>
      <c r="D420" s="4">
        <v>280</v>
      </c>
      <c r="E420" s="5">
        <v>280</v>
      </c>
      <c r="F420" s="6">
        <v>1</v>
      </c>
      <c r="G420" s="14" t="s">
        <v>1026</v>
      </c>
    </row>
    <row r="421" spans="1:7" ht="25.5" customHeight="1">
      <c r="A421" s="3" t="s">
        <v>138</v>
      </c>
      <c r="B421" s="13" t="s">
        <v>795</v>
      </c>
      <c r="C421" s="4">
        <v>0</v>
      </c>
      <c r="D421" s="4">
        <v>10</v>
      </c>
      <c r="E421" s="5">
        <v>10</v>
      </c>
      <c r="F421" s="6">
        <v>1</v>
      </c>
      <c r="G421" s="14" t="s">
        <v>1027</v>
      </c>
    </row>
    <row r="422" spans="1:7" ht="22.5">
      <c r="A422" s="3" t="s">
        <v>138</v>
      </c>
      <c r="B422" s="13" t="s">
        <v>827</v>
      </c>
      <c r="C422" s="4">
        <v>4725</v>
      </c>
      <c r="D422" s="4">
        <v>0</v>
      </c>
      <c r="E422" s="5">
        <v>0</v>
      </c>
      <c r="F422" s="6">
        <v>0</v>
      </c>
      <c r="G422" s="14" t="s">
        <v>1028</v>
      </c>
    </row>
    <row r="423" spans="1:7" ht="22.5">
      <c r="A423" s="3" t="s">
        <v>138</v>
      </c>
      <c r="B423" s="13" t="s">
        <v>815</v>
      </c>
      <c r="C423" s="4">
        <v>0</v>
      </c>
      <c r="D423" s="4">
        <v>40</v>
      </c>
      <c r="E423" s="5">
        <v>40</v>
      </c>
      <c r="F423" s="6">
        <v>1</v>
      </c>
      <c r="G423" s="14" t="s">
        <v>1029</v>
      </c>
    </row>
    <row r="424" spans="1:7" ht="22.5">
      <c r="A424" s="3" t="s">
        <v>138</v>
      </c>
      <c r="B424" s="13" t="s">
        <v>815</v>
      </c>
      <c r="C424" s="4">
        <v>250</v>
      </c>
      <c r="D424" s="4">
        <v>300</v>
      </c>
      <c r="E424" s="5">
        <v>300</v>
      </c>
      <c r="F424" s="6">
        <v>1</v>
      </c>
      <c r="G424" s="14" t="s">
        <v>1030</v>
      </c>
    </row>
    <row r="425" spans="1:7" ht="22.5">
      <c r="A425" s="3" t="s">
        <v>138</v>
      </c>
      <c r="B425" s="13" t="s">
        <v>815</v>
      </c>
      <c r="C425" s="4">
        <v>0</v>
      </c>
      <c r="D425" s="4">
        <v>100</v>
      </c>
      <c r="E425" s="5">
        <v>100</v>
      </c>
      <c r="F425" s="6">
        <v>1</v>
      </c>
      <c r="G425" s="14" t="s">
        <v>1031</v>
      </c>
    </row>
    <row r="426" spans="1:7" ht="22.5">
      <c r="A426" s="3" t="s">
        <v>138</v>
      </c>
      <c r="B426" s="13" t="s">
        <v>815</v>
      </c>
      <c r="C426" s="4">
        <v>0</v>
      </c>
      <c r="D426" s="4">
        <v>15</v>
      </c>
      <c r="E426" s="5">
        <v>15</v>
      </c>
      <c r="F426" s="6">
        <v>1</v>
      </c>
      <c r="G426" s="14" t="s">
        <v>1032</v>
      </c>
    </row>
    <row r="427" spans="1:7" ht="22.5">
      <c r="A427" s="3" t="s">
        <v>138</v>
      </c>
      <c r="B427" s="13" t="s">
        <v>797</v>
      </c>
      <c r="C427" s="4">
        <v>0</v>
      </c>
      <c r="D427" s="4">
        <v>20</v>
      </c>
      <c r="E427" s="5">
        <v>20</v>
      </c>
      <c r="F427" s="6">
        <v>1</v>
      </c>
      <c r="G427" s="14" t="s">
        <v>1033</v>
      </c>
    </row>
    <row r="428" spans="1:7" ht="12.75">
      <c r="A428" s="3" t="s">
        <v>138</v>
      </c>
      <c r="B428" s="13" t="s">
        <v>287</v>
      </c>
      <c r="C428" s="4">
        <v>0</v>
      </c>
      <c r="D428" s="4">
        <v>150</v>
      </c>
      <c r="E428" s="5">
        <v>150</v>
      </c>
      <c r="F428" s="6">
        <v>1</v>
      </c>
      <c r="G428" s="14" t="s">
        <v>1034</v>
      </c>
    </row>
    <row r="429" spans="1:7" ht="24.75" customHeight="1">
      <c r="A429" s="3" t="s">
        <v>138</v>
      </c>
      <c r="B429" s="13" t="s">
        <v>795</v>
      </c>
      <c r="C429" s="4">
        <v>0</v>
      </c>
      <c r="D429" s="4">
        <v>80</v>
      </c>
      <c r="E429" s="5">
        <v>80</v>
      </c>
      <c r="F429" s="6">
        <v>1</v>
      </c>
      <c r="G429" s="14" t="s">
        <v>1035</v>
      </c>
    </row>
    <row r="430" spans="1:7" ht="24" customHeight="1">
      <c r="A430" s="3" t="s">
        <v>138</v>
      </c>
      <c r="B430" s="13" t="s">
        <v>795</v>
      </c>
      <c r="C430" s="4">
        <v>0</v>
      </c>
      <c r="D430" s="4">
        <v>200</v>
      </c>
      <c r="E430" s="5">
        <v>200</v>
      </c>
      <c r="F430" s="6">
        <v>1</v>
      </c>
      <c r="G430" s="14" t="s">
        <v>1036</v>
      </c>
    </row>
    <row r="431" spans="1:7" ht="22.5">
      <c r="A431" s="3" t="s">
        <v>138</v>
      </c>
      <c r="B431" s="13" t="s">
        <v>815</v>
      </c>
      <c r="C431" s="4">
        <v>0</v>
      </c>
      <c r="D431" s="4">
        <v>100</v>
      </c>
      <c r="E431" s="5">
        <v>100</v>
      </c>
      <c r="F431" s="6">
        <v>1</v>
      </c>
      <c r="G431" s="14" t="s">
        <v>1037</v>
      </c>
    </row>
    <row r="432" spans="1:7" ht="22.5">
      <c r="A432" s="3" t="s">
        <v>138</v>
      </c>
      <c r="B432" s="13" t="s">
        <v>815</v>
      </c>
      <c r="C432" s="4">
        <v>200</v>
      </c>
      <c r="D432" s="4">
        <v>200</v>
      </c>
      <c r="E432" s="5">
        <v>200</v>
      </c>
      <c r="F432" s="6">
        <v>1</v>
      </c>
      <c r="G432" s="14" t="s">
        <v>1038</v>
      </c>
    </row>
    <row r="433" spans="1:7" ht="24" customHeight="1">
      <c r="A433" s="3" t="s">
        <v>138</v>
      </c>
      <c r="B433" s="21" t="s">
        <v>794</v>
      </c>
      <c r="C433" s="4">
        <v>0</v>
      </c>
      <c r="D433" s="4">
        <v>180</v>
      </c>
      <c r="E433" s="5">
        <v>180</v>
      </c>
      <c r="F433" s="6">
        <v>1</v>
      </c>
      <c r="G433" s="14" t="s">
        <v>1039</v>
      </c>
    </row>
    <row r="434" spans="1:7" ht="12.75">
      <c r="A434" s="228" t="s">
        <v>14</v>
      </c>
      <c r="B434" s="228"/>
      <c r="C434" s="4">
        <v>5175</v>
      </c>
      <c r="D434" s="4">
        <v>1675</v>
      </c>
      <c r="E434" s="5">
        <v>1675</v>
      </c>
      <c r="F434" s="6">
        <v>1</v>
      </c>
      <c r="G434" s="11" t="s">
        <v>138</v>
      </c>
    </row>
    <row r="435" spans="1:7" ht="12.75">
      <c r="A435" s="229" t="s">
        <v>896</v>
      </c>
      <c r="B435" s="229"/>
      <c r="C435" s="229"/>
      <c r="D435" s="229"/>
      <c r="E435" s="229"/>
      <c r="F435" s="229"/>
      <c r="G435" s="229"/>
    </row>
    <row r="436" spans="1:7" ht="45">
      <c r="A436" s="3" t="s">
        <v>138</v>
      </c>
      <c r="B436" s="13" t="s">
        <v>815</v>
      </c>
      <c r="C436" s="4">
        <v>0</v>
      </c>
      <c r="D436" s="4">
        <v>25</v>
      </c>
      <c r="E436" s="5">
        <v>25</v>
      </c>
      <c r="F436" s="6">
        <v>1</v>
      </c>
      <c r="G436" s="14" t="s">
        <v>1040</v>
      </c>
    </row>
    <row r="437" spans="1:7" ht="78.75">
      <c r="A437" s="3" t="s">
        <v>138</v>
      </c>
      <c r="B437" s="13" t="s">
        <v>1235</v>
      </c>
      <c r="C437" s="4">
        <v>0</v>
      </c>
      <c r="D437" s="4">
        <v>150</v>
      </c>
      <c r="E437" s="5">
        <v>150</v>
      </c>
      <c r="F437" s="6">
        <v>1</v>
      </c>
      <c r="G437" s="14" t="s">
        <v>1041</v>
      </c>
    </row>
    <row r="438" spans="1:7" ht="33.75">
      <c r="A438" s="3" t="s">
        <v>138</v>
      </c>
      <c r="B438" s="13" t="s">
        <v>1042</v>
      </c>
      <c r="C438" s="4">
        <v>0</v>
      </c>
      <c r="D438" s="4">
        <v>25</v>
      </c>
      <c r="E438" s="5">
        <v>25</v>
      </c>
      <c r="F438" s="6">
        <v>1</v>
      </c>
      <c r="G438" s="14" t="s">
        <v>1043</v>
      </c>
    </row>
    <row r="439" spans="1:7" ht="33.75">
      <c r="A439" s="3" t="s">
        <v>138</v>
      </c>
      <c r="B439" s="13" t="s">
        <v>1042</v>
      </c>
      <c r="C439" s="4">
        <v>0</v>
      </c>
      <c r="D439" s="4">
        <v>25</v>
      </c>
      <c r="E439" s="5">
        <v>25</v>
      </c>
      <c r="F439" s="6">
        <v>1</v>
      </c>
      <c r="G439" s="14" t="s">
        <v>1044</v>
      </c>
    </row>
    <row r="440" spans="1:7" ht="33.75">
      <c r="A440" s="3" t="s">
        <v>138</v>
      </c>
      <c r="B440" s="13" t="s">
        <v>1042</v>
      </c>
      <c r="C440" s="4">
        <v>0</v>
      </c>
      <c r="D440" s="4">
        <v>25</v>
      </c>
      <c r="E440" s="5">
        <v>25</v>
      </c>
      <c r="F440" s="6">
        <v>1</v>
      </c>
      <c r="G440" s="14" t="s">
        <v>1045</v>
      </c>
    </row>
    <row r="441" spans="1:7" ht="33.75">
      <c r="A441" s="3" t="s">
        <v>138</v>
      </c>
      <c r="B441" s="13" t="s">
        <v>1042</v>
      </c>
      <c r="C441" s="4">
        <v>0</v>
      </c>
      <c r="D441" s="4">
        <v>25</v>
      </c>
      <c r="E441" s="5">
        <v>25</v>
      </c>
      <c r="F441" s="6">
        <v>1</v>
      </c>
      <c r="G441" s="14" t="s">
        <v>1046</v>
      </c>
    </row>
    <row r="442" spans="1:7" ht="33.75">
      <c r="A442" s="3" t="s">
        <v>138</v>
      </c>
      <c r="B442" s="13" t="s">
        <v>794</v>
      </c>
      <c r="C442" s="4">
        <v>0</v>
      </c>
      <c r="D442" s="4">
        <v>0</v>
      </c>
      <c r="E442" s="5">
        <v>0</v>
      </c>
      <c r="F442" s="6">
        <v>0</v>
      </c>
      <c r="G442" s="14" t="s">
        <v>1047</v>
      </c>
    </row>
    <row r="443" spans="1:7" ht="12.75">
      <c r="A443" s="228" t="s">
        <v>401</v>
      </c>
      <c r="B443" s="228"/>
      <c r="C443" s="4">
        <v>0</v>
      </c>
      <c r="D443" s="4">
        <v>275</v>
      </c>
      <c r="E443" s="5">
        <v>275</v>
      </c>
      <c r="F443" s="6">
        <v>1</v>
      </c>
      <c r="G443" s="11" t="s">
        <v>138</v>
      </c>
    </row>
    <row r="444" spans="1:7" ht="12.75">
      <c r="A444" s="227" t="s">
        <v>1048</v>
      </c>
      <c r="B444" s="227"/>
      <c r="C444" s="9">
        <f>80605-33300</f>
        <v>47305</v>
      </c>
      <c r="D444" s="9">
        <f>86651-35217</f>
        <v>51434</v>
      </c>
      <c r="E444" s="9">
        <f>86514-35217</f>
        <v>51297</v>
      </c>
      <c r="F444" s="10">
        <v>0.9973</v>
      </c>
      <c r="G444" s="12" t="s">
        <v>138</v>
      </c>
    </row>
    <row r="445" spans="1:7" ht="12.75">
      <c r="A445" s="230" t="s">
        <v>1049</v>
      </c>
      <c r="B445" s="230"/>
      <c r="C445" s="230"/>
      <c r="D445" s="230"/>
      <c r="E445" s="230"/>
      <c r="F445" s="230"/>
      <c r="G445" s="230"/>
    </row>
    <row r="446" spans="1:7" ht="12.75">
      <c r="A446" s="229" t="s">
        <v>1050</v>
      </c>
      <c r="B446" s="229"/>
      <c r="C446" s="229"/>
      <c r="D446" s="229"/>
      <c r="E446" s="229"/>
      <c r="F446" s="229"/>
      <c r="G446" s="229"/>
    </row>
    <row r="447" spans="1:7" ht="22.5">
      <c r="A447" s="3" t="s">
        <v>138</v>
      </c>
      <c r="B447" s="13" t="s">
        <v>287</v>
      </c>
      <c r="C447" s="4">
        <v>0</v>
      </c>
      <c r="D447" s="4">
        <v>5</v>
      </c>
      <c r="E447" s="5">
        <v>5</v>
      </c>
      <c r="F447" s="6">
        <v>1</v>
      </c>
      <c r="G447" s="14" t="s">
        <v>1051</v>
      </c>
    </row>
    <row r="448" spans="1:7" ht="12.75">
      <c r="A448" s="228" t="s">
        <v>1052</v>
      </c>
      <c r="B448" s="228"/>
      <c r="C448" s="4">
        <v>0</v>
      </c>
      <c r="D448" s="4">
        <v>5</v>
      </c>
      <c r="E448" s="5">
        <v>5</v>
      </c>
      <c r="F448" s="6">
        <v>1</v>
      </c>
      <c r="G448" s="11" t="s">
        <v>138</v>
      </c>
    </row>
    <row r="449" spans="1:7" ht="12.75">
      <c r="A449" s="229" t="s">
        <v>1053</v>
      </c>
      <c r="B449" s="229"/>
      <c r="C449" s="229"/>
      <c r="D449" s="229"/>
      <c r="E449" s="229"/>
      <c r="F449" s="229"/>
      <c r="G449" s="229"/>
    </row>
    <row r="450" spans="1:7" ht="26.25" customHeight="1">
      <c r="A450" s="3" t="s">
        <v>138</v>
      </c>
      <c r="B450" s="13" t="s">
        <v>794</v>
      </c>
      <c r="C450" s="4">
        <v>0</v>
      </c>
      <c r="D450" s="4">
        <v>5</v>
      </c>
      <c r="E450" s="5">
        <v>5</v>
      </c>
      <c r="F450" s="6">
        <v>1</v>
      </c>
      <c r="G450" s="14" t="s">
        <v>1054</v>
      </c>
    </row>
    <row r="451" spans="1:7" ht="12.75">
      <c r="A451" s="228" t="s">
        <v>1055</v>
      </c>
      <c r="B451" s="228"/>
      <c r="C451" s="4">
        <v>0</v>
      </c>
      <c r="D451" s="4">
        <v>5</v>
      </c>
      <c r="E451" s="5">
        <v>5</v>
      </c>
      <c r="F451" s="6">
        <v>1</v>
      </c>
      <c r="G451" s="11" t="s">
        <v>138</v>
      </c>
    </row>
    <row r="452" spans="1:7" ht="12.75">
      <c r="A452" s="229" t="s">
        <v>809</v>
      </c>
      <c r="B452" s="229"/>
      <c r="C452" s="229"/>
      <c r="D452" s="229"/>
      <c r="E452" s="229"/>
      <c r="F452" s="229"/>
      <c r="G452" s="229"/>
    </row>
    <row r="453" spans="1:7" ht="25.5" customHeight="1">
      <c r="A453" s="3" t="s">
        <v>138</v>
      </c>
      <c r="B453" s="13" t="s">
        <v>794</v>
      </c>
      <c r="C453" s="4">
        <v>0</v>
      </c>
      <c r="D453" s="4">
        <v>5</v>
      </c>
      <c r="E453" s="5">
        <v>5</v>
      </c>
      <c r="F453" s="6">
        <v>1</v>
      </c>
      <c r="G453" s="14" t="s">
        <v>1056</v>
      </c>
    </row>
    <row r="454" spans="1:7" ht="22.5">
      <c r="A454" s="3" t="s">
        <v>138</v>
      </c>
      <c r="B454" s="13" t="s">
        <v>815</v>
      </c>
      <c r="C454" s="4">
        <v>0</v>
      </c>
      <c r="D454" s="4">
        <v>12</v>
      </c>
      <c r="E454" s="5">
        <v>12</v>
      </c>
      <c r="F454" s="6">
        <v>1</v>
      </c>
      <c r="G454" s="14" t="s">
        <v>671</v>
      </c>
    </row>
    <row r="455" spans="1:7" ht="12.75">
      <c r="A455" s="228" t="s">
        <v>14</v>
      </c>
      <c r="B455" s="228"/>
      <c r="C455" s="4">
        <v>0</v>
      </c>
      <c r="D455" s="4">
        <v>18</v>
      </c>
      <c r="E455" s="5">
        <v>18</v>
      </c>
      <c r="F455" s="6">
        <v>1</v>
      </c>
      <c r="G455" s="11" t="s">
        <v>138</v>
      </c>
    </row>
    <row r="456" spans="1:7" ht="12.75">
      <c r="A456" s="229" t="s">
        <v>767</v>
      </c>
      <c r="B456" s="229"/>
      <c r="C456" s="229"/>
      <c r="D456" s="229"/>
      <c r="E456" s="229"/>
      <c r="F456" s="229"/>
      <c r="G456" s="229"/>
    </row>
    <row r="457" spans="1:7" ht="27.75" customHeight="1">
      <c r="A457" s="3" t="s">
        <v>138</v>
      </c>
      <c r="B457" s="13" t="s">
        <v>794</v>
      </c>
      <c r="C457" s="4">
        <v>0</v>
      </c>
      <c r="D457" s="4">
        <v>8</v>
      </c>
      <c r="E457" s="5">
        <v>8</v>
      </c>
      <c r="F457" s="6">
        <v>1</v>
      </c>
      <c r="G457" s="14" t="s">
        <v>672</v>
      </c>
    </row>
    <row r="458" spans="1:7" ht="22.5">
      <c r="A458" s="3" t="s">
        <v>138</v>
      </c>
      <c r="B458" s="13" t="s">
        <v>815</v>
      </c>
      <c r="C458" s="4">
        <v>0</v>
      </c>
      <c r="D458" s="4">
        <v>5</v>
      </c>
      <c r="E458" s="5">
        <v>5</v>
      </c>
      <c r="F458" s="6">
        <v>1</v>
      </c>
      <c r="G458" s="14" t="s">
        <v>673</v>
      </c>
    </row>
    <row r="459" spans="1:7" ht="12.75">
      <c r="A459" s="228" t="s">
        <v>770</v>
      </c>
      <c r="B459" s="228"/>
      <c r="C459" s="4">
        <v>0</v>
      </c>
      <c r="D459" s="4">
        <v>12</v>
      </c>
      <c r="E459" s="5">
        <v>12</v>
      </c>
      <c r="F459" s="6">
        <v>1</v>
      </c>
      <c r="G459" s="11" t="s">
        <v>138</v>
      </c>
    </row>
    <row r="460" spans="1:7" ht="12.75">
      <c r="A460" s="229" t="s">
        <v>940</v>
      </c>
      <c r="B460" s="229"/>
      <c r="C460" s="229"/>
      <c r="D460" s="229"/>
      <c r="E460" s="229"/>
      <c r="F460" s="229"/>
      <c r="G460" s="229"/>
    </row>
    <row r="461" spans="1:7" ht="22.5">
      <c r="A461" s="3" t="s">
        <v>138</v>
      </c>
      <c r="B461" s="13" t="s">
        <v>815</v>
      </c>
      <c r="C461" s="4">
        <v>0</v>
      </c>
      <c r="D461" s="4">
        <v>5</v>
      </c>
      <c r="E461" s="5">
        <v>5</v>
      </c>
      <c r="F461" s="6">
        <v>1</v>
      </c>
      <c r="G461" s="14" t="s">
        <v>674</v>
      </c>
    </row>
    <row r="462" spans="1:7" ht="22.5">
      <c r="A462" s="3" t="s">
        <v>138</v>
      </c>
      <c r="B462" s="13" t="s">
        <v>827</v>
      </c>
      <c r="C462" s="4">
        <v>0</v>
      </c>
      <c r="D462" s="4">
        <v>10</v>
      </c>
      <c r="E462" s="5">
        <v>10</v>
      </c>
      <c r="F462" s="6">
        <v>1</v>
      </c>
      <c r="G462" s="14" t="s">
        <v>1086</v>
      </c>
    </row>
    <row r="463" spans="1:7" ht="12.75">
      <c r="A463" s="228" t="s">
        <v>942</v>
      </c>
      <c r="B463" s="228"/>
      <c r="C463" s="4">
        <v>0</v>
      </c>
      <c r="D463" s="4">
        <v>15</v>
      </c>
      <c r="E463" s="5">
        <v>15</v>
      </c>
      <c r="F463" s="6">
        <v>1</v>
      </c>
      <c r="G463" s="11" t="s">
        <v>138</v>
      </c>
    </row>
    <row r="464" spans="1:7" ht="12.75">
      <c r="A464" s="229" t="s">
        <v>1087</v>
      </c>
      <c r="B464" s="229"/>
      <c r="C464" s="229"/>
      <c r="D464" s="229"/>
      <c r="E464" s="229"/>
      <c r="F464" s="229"/>
      <c r="G464" s="229"/>
    </row>
    <row r="465" spans="1:7" ht="22.5">
      <c r="A465" s="3" t="s">
        <v>138</v>
      </c>
      <c r="B465" s="13" t="s">
        <v>815</v>
      </c>
      <c r="C465" s="4">
        <v>0</v>
      </c>
      <c r="D465" s="4">
        <v>5</v>
      </c>
      <c r="E465" s="5">
        <v>5</v>
      </c>
      <c r="F465" s="6">
        <v>1</v>
      </c>
      <c r="G465" s="14" t="s">
        <v>1088</v>
      </c>
    </row>
    <row r="466" spans="1:7" ht="12.75">
      <c r="A466" s="228" t="s">
        <v>1089</v>
      </c>
      <c r="B466" s="228"/>
      <c r="C466" s="4">
        <v>0</v>
      </c>
      <c r="D466" s="4">
        <v>5</v>
      </c>
      <c r="E466" s="5">
        <v>5</v>
      </c>
      <c r="F466" s="6">
        <v>1</v>
      </c>
      <c r="G466" s="11" t="s">
        <v>138</v>
      </c>
    </row>
    <row r="467" spans="1:7" ht="12.75">
      <c r="A467" s="229" t="s">
        <v>430</v>
      </c>
      <c r="B467" s="229"/>
      <c r="C467" s="229"/>
      <c r="D467" s="229"/>
      <c r="E467" s="229"/>
      <c r="F467" s="229"/>
      <c r="G467" s="229"/>
    </row>
    <row r="468" spans="1:7" ht="22.5">
      <c r="A468" s="3" t="s">
        <v>138</v>
      </c>
      <c r="B468" s="13" t="s">
        <v>797</v>
      </c>
      <c r="C468" s="4">
        <v>0</v>
      </c>
      <c r="D468" s="4">
        <v>285</v>
      </c>
      <c r="E468" s="5">
        <v>285</v>
      </c>
      <c r="F468" s="6">
        <v>1</v>
      </c>
      <c r="G468" s="14" t="s">
        <v>1090</v>
      </c>
    </row>
    <row r="469" spans="1:7" ht="12.75">
      <c r="A469" s="228" t="s">
        <v>432</v>
      </c>
      <c r="B469" s="228"/>
      <c r="C469" s="4">
        <v>0</v>
      </c>
      <c r="D469" s="4">
        <v>285</v>
      </c>
      <c r="E469" s="5">
        <v>285</v>
      </c>
      <c r="F469" s="6">
        <v>1</v>
      </c>
      <c r="G469" s="11" t="s">
        <v>138</v>
      </c>
    </row>
    <row r="470" spans="1:7" ht="12.75">
      <c r="A470" s="229" t="s">
        <v>1091</v>
      </c>
      <c r="B470" s="229"/>
      <c r="C470" s="229"/>
      <c r="D470" s="229"/>
      <c r="E470" s="229"/>
      <c r="F470" s="229"/>
      <c r="G470" s="229"/>
    </row>
    <row r="471" spans="1:7" ht="13.5" customHeight="1">
      <c r="A471" s="3" t="s">
        <v>138</v>
      </c>
      <c r="B471" s="13" t="s">
        <v>287</v>
      </c>
      <c r="C471" s="4">
        <v>0</v>
      </c>
      <c r="D471" s="4">
        <v>20</v>
      </c>
      <c r="E471" s="5">
        <v>20</v>
      </c>
      <c r="F471" s="6">
        <v>1</v>
      </c>
      <c r="G471" s="14" t="s">
        <v>1092</v>
      </c>
    </row>
    <row r="472" spans="1:7" ht="22.5">
      <c r="A472" s="3" t="s">
        <v>138</v>
      </c>
      <c r="B472" s="13" t="s">
        <v>827</v>
      </c>
      <c r="C472" s="4">
        <v>0</v>
      </c>
      <c r="D472" s="4">
        <v>22</v>
      </c>
      <c r="E472" s="5">
        <v>22</v>
      </c>
      <c r="F472" s="6">
        <v>1</v>
      </c>
      <c r="G472" s="14" t="s">
        <v>1093</v>
      </c>
    </row>
    <row r="473" spans="1:7" ht="12.75">
      <c r="A473" s="228" t="s">
        <v>1094</v>
      </c>
      <c r="B473" s="228"/>
      <c r="C473" s="4">
        <v>0</v>
      </c>
      <c r="D473" s="4">
        <v>42</v>
      </c>
      <c r="E473" s="5">
        <v>42</v>
      </c>
      <c r="F473" s="6">
        <v>1</v>
      </c>
      <c r="G473" s="11" t="s">
        <v>138</v>
      </c>
    </row>
    <row r="474" spans="1:7" ht="12.75">
      <c r="A474" s="229" t="s">
        <v>1095</v>
      </c>
      <c r="B474" s="229"/>
      <c r="C474" s="229"/>
      <c r="D474" s="229"/>
      <c r="E474" s="229"/>
      <c r="F474" s="229"/>
      <c r="G474" s="229"/>
    </row>
    <row r="475" spans="1:7" ht="22.5">
      <c r="A475" s="3" t="s">
        <v>138</v>
      </c>
      <c r="B475" s="13" t="s">
        <v>815</v>
      </c>
      <c r="C475" s="4">
        <v>0</v>
      </c>
      <c r="D475" s="4">
        <v>5</v>
      </c>
      <c r="E475" s="5">
        <v>5</v>
      </c>
      <c r="F475" s="6">
        <v>1</v>
      </c>
      <c r="G475" s="14" t="s">
        <v>1096</v>
      </c>
    </row>
    <row r="476" spans="1:7" ht="12.75">
      <c r="A476" s="228" t="s">
        <v>1097</v>
      </c>
      <c r="B476" s="228"/>
      <c r="C476" s="4">
        <v>0</v>
      </c>
      <c r="D476" s="4">
        <v>5</v>
      </c>
      <c r="E476" s="5">
        <v>5</v>
      </c>
      <c r="F476" s="6">
        <v>1</v>
      </c>
      <c r="G476" s="11" t="s">
        <v>138</v>
      </c>
    </row>
    <row r="477" spans="1:7" ht="12.75">
      <c r="A477" s="229" t="s">
        <v>1050</v>
      </c>
      <c r="B477" s="229"/>
      <c r="C477" s="229"/>
      <c r="D477" s="229"/>
      <c r="E477" s="229"/>
      <c r="F477" s="229"/>
      <c r="G477" s="229"/>
    </row>
    <row r="478" spans="1:7" ht="12.75">
      <c r="A478" s="3" t="s">
        <v>138</v>
      </c>
      <c r="B478" s="13" t="s">
        <v>287</v>
      </c>
      <c r="C478" s="4">
        <v>0</v>
      </c>
      <c r="D478" s="4">
        <v>35</v>
      </c>
      <c r="E478" s="5">
        <v>35</v>
      </c>
      <c r="F478" s="6">
        <v>1</v>
      </c>
      <c r="G478" s="14" t="s">
        <v>1098</v>
      </c>
    </row>
    <row r="479" spans="1:7" ht="12.75">
      <c r="A479" s="3" t="s">
        <v>138</v>
      </c>
      <c r="B479" s="13" t="s">
        <v>287</v>
      </c>
      <c r="C479" s="4">
        <v>0</v>
      </c>
      <c r="D479" s="4">
        <v>35</v>
      </c>
      <c r="E479" s="5">
        <v>35</v>
      </c>
      <c r="F479" s="6">
        <v>1</v>
      </c>
      <c r="G479" s="14" t="s">
        <v>1099</v>
      </c>
    </row>
    <row r="480" spans="1:7" ht="12.75">
      <c r="A480" s="228" t="s">
        <v>1052</v>
      </c>
      <c r="B480" s="228"/>
      <c r="C480" s="4">
        <v>0</v>
      </c>
      <c r="D480" s="4">
        <v>70</v>
      </c>
      <c r="E480" s="5">
        <v>70</v>
      </c>
      <c r="F480" s="6">
        <v>1</v>
      </c>
      <c r="G480" s="11" t="s">
        <v>138</v>
      </c>
    </row>
    <row r="481" spans="1:7" ht="12.75">
      <c r="A481" s="229" t="s">
        <v>1100</v>
      </c>
      <c r="B481" s="229"/>
      <c r="C481" s="229"/>
      <c r="D481" s="229"/>
      <c r="E481" s="229"/>
      <c r="F481" s="229"/>
      <c r="G481" s="229"/>
    </row>
    <row r="482" spans="1:7" ht="12.75">
      <c r="A482" s="3" t="s">
        <v>138</v>
      </c>
      <c r="B482" s="13" t="s">
        <v>287</v>
      </c>
      <c r="C482" s="4">
        <v>0</v>
      </c>
      <c r="D482" s="4">
        <v>10</v>
      </c>
      <c r="E482" s="5">
        <v>10</v>
      </c>
      <c r="F482" s="6">
        <v>1</v>
      </c>
      <c r="G482" s="14" t="s">
        <v>1101</v>
      </c>
    </row>
    <row r="483" spans="1:7" ht="12.75">
      <c r="A483" s="3" t="s">
        <v>138</v>
      </c>
      <c r="B483" s="13" t="s">
        <v>287</v>
      </c>
      <c r="C483" s="4">
        <v>0</v>
      </c>
      <c r="D483" s="4">
        <v>12</v>
      </c>
      <c r="E483" s="5">
        <v>12</v>
      </c>
      <c r="F483" s="6">
        <v>1</v>
      </c>
      <c r="G483" s="14" t="s">
        <v>1102</v>
      </c>
    </row>
    <row r="484" spans="1:7" ht="12.75">
      <c r="A484" s="228" t="s">
        <v>1103</v>
      </c>
      <c r="B484" s="228"/>
      <c r="C484" s="4">
        <v>0</v>
      </c>
      <c r="D484" s="4">
        <v>22</v>
      </c>
      <c r="E484" s="5">
        <v>22</v>
      </c>
      <c r="F484" s="6">
        <v>1</v>
      </c>
      <c r="G484" s="11" t="s">
        <v>138</v>
      </c>
    </row>
    <row r="485" spans="1:7" ht="12.75">
      <c r="A485" s="229" t="s">
        <v>1244</v>
      </c>
      <c r="B485" s="229"/>
      <c r="C485" s="229"/>
      <c r="D485" s="229"/>
      <c r="E485" s="229"/>
      <c r="F485" s="229"/>
      <c r="G485" s="229"/>
    </row>
    <row r="486" spans="1:7" ht="19.5" customHeight="1">
      <c r="A486" s="3" t="s">
        <v>138</v>
      </c>
      <c r="B486" s="13" t="s">
        <v>287</v>
      </c>
      <c r="C486" s="4">
        <v>0</v>
      </c>
      <c r="D486" s="4">
        <v>5</v>
      </c>
      <c r="E486" s="5">
        <v>5</v>
      </c>
      <c r="F486" s="6">
        <v>1</v>
      </c>
      <c r="G486" s="14" t="s">
        <v>1245</v>
      </c>
    </row>
    <row r="487" spans="1:7" ht="12.75">
      <c r="A487" s="228" t="s">
        <v>1246</v>
      </c>
      <c r="B487" s="228"/>
      <c r="C487" s="4">
        <v>0</v>
      </c>
      <c r="D487" s="4">
        <v>5</v>
      </c>
      <c r="E487" s="5">
        <v>5</v>
      </c>
      <c r="F487" s="6">
        <v>1</v>
      </c>
      <c r="G487" s="11" t="s">
        <v>138</v>
      </c>
    </row>
    <row r="488" spans="1:7" ht="12.75">
      <c r="A488" s="229" t="s">
        <v>1053</v>
      </c>
      <c r="B488" s="229"/>
      <c r="C488" s="229"/>
      <c r="D488" s="229"/>
      <c r="E488" s="229"/>
      <c r="F488" s="229"/>
      <c r="G488" s="229"/>
    </row>
    <row r="489" spans="1:7" ht="24.75" customHeight="1">
      <c r="A489" s="3" t="s">
        <v>138</v>
      </c>
      <c r="B489" s="13" t="s">
        <v>794</v>
      </c>
      <c r="C489" s="4">
        <v>0</v>
      </c>
      <c r="D489" s="4">
        <v>5</v>
      </c>
      <c r="E489" s="5">
        <v>5</v>
      </c>
      <c r="F489" s="6">
        <v>1</v>
      </c>
      <c r="G489" s="14" t="s">
        <v>1247</v>
      </c>
    </row>
    <row r="490" spans="1:7" ht="12.75">
      <c r="A490" s="228" t="s">
        <v>1055</v>
      </c>
      <c r="B490" s="228"/>
      <c r="C490" s="4">
        <v>0</v>
      </c>
      <c r="D490" s="4">
        <v>5</v>
      </c>
      <c r="E490" s="5">
        <v>5</v>
      </c>
      <c r="F490" s="6">
        <v>1</v>
      </c>
      <c r="G490" s="11" t="s">
        <v>138</v>
      </c>
    </row>
    <row r="491" spans="1:7" ht="12.75">
      <c r="A491" s="229" t="s">
        <v>809</v>
      </c>
      <c r="B491" s="229"/>
      <c r="C491" s="229"/>
      <c r="D491" s="229"/>
      <c r="E491" s="229"/>
      <c r="F491" s="229"/>
      <c r="G491" s="229"/>
    </row>
    <row r="492" spans="1:7" ht="22.5">
      <c r="A492" s="3" t="s">
        <v>138</v>
      </c>
      <c r="B492" s="13" t="s">
        <v>815</v>
      </c>
      <c r="C492" s="4">
        <v>0</v>
      </c>
      <c r="D492" s="4">
        <v>12</v>
      </c>
      <c r="E492" s="5">
        <v>12</v>
      </c>
      <c r="F492" s="6">
        <v>1</v>
      </c>
      <c r="G492" s="14" t="s">
        <v>1248</v>
      </c>
    </row>
    <row r="493" spans="1:7" ht="22.5">
      <c r="A493" s="3" t="s">
        <v>138</v>
      </c>
      <c r="B493" s="13" t="s">
        <v>815</v>
      </c>
      <c r="C493" s="4">
        <v>0</v>
      </c>
      <c r="D493" s="4">
        <v>30</v>
      </c>
      <c r="E493" s="5">
        <v>30</v>
      </c>
      <c r="F493" s="6">
        <v>1</v>
      </c>
      <c r="G493" s="14" t="s">
        <v>1249</v>
      </c>
    </row>
    <row r="494" spans="1:7" ht="22.5">
      <c r="A494" s="3" t="s">
        <v>138</v>
      </c>
      <c r="B494" s="13" t="s">
        <v>815</v>
      </c>
      <c r="C494" s="4">
        <v>0</v>
      </c>
      <c r="D494" s="4">
        <v>15</v>
      </c>
      <c r="E494" s="5">
        <v>15</v>
      </c>
      <c r="F494" s="6">
        <v>1</v>
      </c>
      <c r="G494" s="14" t="s">
        <v>1250</v>
      </c>
    </row>
    <row r="495" spans="1:7" ht="22.5">
      <c r="A495" s="3" t="s">
        <v>138</v>
      </c>
      <c r="B495" s="13" t="s">
        <v>815</v>
      </c>
      <c r="C495" s="4">
        <v>0</v>
      </c>
      <c r="D495" s="4">
        <v>12</v>
      </c>
      <c r="E495" s="5">
        <v>12</v>
      </c>
      <c r="F495" s="6">
        <v>1</v>
      </c>
      <c r="G495" s="14" t="s">
        <v>345</v>
      </c>
    </row>
    <row r="496" spans="1:7" ht="22.5">
      <c r="A496" s="3" t="s">
        <v>138</v>
      </c>
      <c r="B496" s="13" t="s">
        <v>815</v>
      </c>
      <c r="C496" s="4">
        <v>0</v>
      </c>
      <c r="D496" s="4">
        <v>15</v>
      </c>
      <c r="E496" s="5">
        <v>15</v>
      </c>
      <c r="F496" s="6">
        <v>1</v>
      </c>
      <c r="G496" s="14" t="s">
        <v>1251</v>
      </c>
    </row>
    <row r="497" spans="1:7" ht="22.5">
      <c r="A497" s="3" t="s">
        <v>138</v>
      </c>
      <c r="B497" s="13" t="s">
        <v>815</v>
      </c>
      <c r="C497" s="4">
        <v>0</v>
      </c>
      <c r="D497" s="4">
        <v>12</v>
      </c>
      <c r="E497" s="5">
        <v>12</v>
      </c>
      <c r="F497" s="6">
        <v>1</v>
      </c>
      <c r="G497" s="14" t="s">
        <v>1252</v>
      </c>
    </row>
    <row r="498" spans="1:7" ht="22.5">
      <c r="A498" s="3" t="s">
        <v>138</v>
      </c>
      <c r="B498" s="13" t="s">
        <v>815</v>
      </c>
      <c r="C498" s="4">
        <v>0</v>
      </c>
      <c r="D498" s="4">
        <v>30</v>
      </c>
      <c r="E498" s="5">
        <v>30</v>
      </c>
      <c r="F498" s="6">
        <v>1</v>
      </c>
      <c r="G498" s="14" t="s">
        <v>875</v>
      </c>
    </row>
    <row r="499" spans="1:7" ht="26.25" customHeight="1">
      <c r="A499" s="3" t="s">
        <v>138</v>
      </c>
      <c r="B499" s="13" t="s">
        <v>795</v>
      </c>
      <c r="C499" s="4">
        <v>0</v>
      </c>
      <c r="D499" s="4">
        <v>8</v>
      </c>
      <c r="E499" s="5">
        <v>8</v>
      </c>
      <c r="F499" s="6">
        <v>1</v>
      </c>
      <c r="G499" s="14" t="s">
        <v>1253</v>
      </c>
    </row>
    <row r="500" spans="1:7" ht="24" customHeight="1">
      <c r="A500" s="3" t="s">
        <v>138</v>
      </c>
      <c r="B500" s="13" t="s">
        <v>794</v>
      </c>
      <c r="C500" s="4">
        <v>0</v>
      </c>
      <c r="D500" s="4">
        <v>5</v>
      </c>
      <c r="E500" s="5">
        <v>5</v>
      </c>
      <c r="F500" s="6">
        <v>1</v>
      </c>
      <c r="G500" s="14" t="s">
        <v>1254</v>
      </c>
    </row>
    <row r="501" spans="1:7" ht="25.5" customHeight="1">
      <c r="A501" s="3" t="s">
        <v>138</v>
      </c>
      <c r="B501" s="13" t="s">
        <v>794</v>
      </c>
      <c r="C501" s="4">
        <v>0</v>
      </c>
      <c r="D501" s="4">
        <v>5</v>
      </c>
      <c r="E501" s="5">
        <v>5</v>
      </c>
      <c r="F501" s="6">
        <v>1</v>
      </c>
      <c r="G501" s="14" t="s">
        <v>1255</v>
      </c>
    </row>
    <row r="502" spans="1:7" ht="22.5">
      <c r="A502" s="3" t="s">
        <v>138</v>
      </c>
      <c r="B502" s="13" t="s">
        <v>815</v>
      </c>
      <c r="C502" s="4">
        <v>0</v>
      </c>
      <c r="D502" s="4">
        <v>10</v>
      </c>
      <c r="E502" s="5">
        <v>10</v>
      </c>
      <c r="F502" s="6">
        <v>1</v>
      </c>
      <c r="G502" s="14" t="s">
        <v>1256</v>
      </c>
    </row>
    <row r="503" spans="1:7" ht="12.75">
      <c r="A503" s="228" t="s">
        <v>14</v>
      </c>
      <c r="B503" s="228"/>
      <c r="C503" s="4">
        <v>0</v>
      </c>
      <c r="D503" s="4">
        <v>154</v>
      </c>
      <c r="E503" s="5">
        <v>154</v>
      </c>
      <c r="F503" s="6">
        <v>1</v>
      </c>
      <c r="G503" s="11" t="s">
        <v>138</v>
      </c>
    </row>
    <row r="504" spans="1:7" ht="12.75">
      <c r="A504" s="229" t="s">
        <v>1257</v>
      </c>
      <c r="B504" s="229"/>
      <c r="C504" s="229"/>
      <c r="D504" s="229"/>
      <c r="E504" s="229"/>
      <c r="F504" s="229"/>
      <c r="G504" s="229"/>
    </row>
    <row r="505" spans="1:7" ht="22.5">
      <c r="A505" s="3" t="s">
        <v>138</v>
      </c>
      <c r="B505" s="13" t="s">
        <v>797</v>
      </c>
      <c r="C505" s="4">
        <v>0</v>
      </c>
      <c r="D505" s="4">
        <v>8</v>
      </c>
      <c r="E505" s="5">
        <v>8</v>
      </c>
      <c r="F505" s="6">
        <v>1</v>
      </c>
      <c r="G505" s="14" t="s">
        <v>1258</v>
      </c>
    </row>
    <row r="506" spans="1:7" ht="33.75">
      <c r="A506" s="3" t="s">
        <v>138</v>
      </c>
      <c r="B506" s="13" t="s">
        <v>797</v>
      </c>
      <c r="C506" s="4">
        <v>0</v>
      </c>
      <c r="D506" s="4">
        <v>17</v>
      </c>
      <c r="E506" s="5">
        <v>17</v>
      </c>
      <c r="F506" s="6">
        <v>1</v>
      </c>
      <c r="G506" s="14" t="s">
        <v>1259</v>
      </c>
    </row>
    <row r="507" spans="1:7" ht="22.5">
      <c r="A507" s="3" t="s">
        <v>138</v>
      </c>
      <c r="B507" s="13" t="s">
        <v>797</v>
      </c>
      <c r="C507" s="4">
        <v>0</v>
      </c>
      <c r="D507" s="4">
        <v>10</v>
      </c>
      <c r="E507" s="5">
        <v>10</v>
      </c>
      <c r="F507" s="6">
        <v>1</v>
      </c>
      <c r="G507" s="14" t="s">
        <v>833</v>
      </c>
    </row>
    <row r="508" spans="1:7" ht="22.5">
      <c r="A508" s="3" t="s">
        <v>138</v>
      </c>
      <c r="B508" s="13" t="s">
        <v>797</v>
      </c>
      <c r="C508" s="4">
        <v>0</v>
      </c>
      <c r="D508" s="4">
        <v>5</v>
      </c>
      <c r="E508" s="5">
        <v>5</v>
      </c>
      <c r="F508" s="6">
        <v>1</v>
      </c>
      <c r="G508" s="14" t="s">
        <v>1260</v>
      </c>
    </row>
    <row r="509" spans="1:7" ht="12.75">
      <c r="A509" s="228" t="s">
        <v>1261</v>
      </c>
      <c r="B509" s="228"/>
      <c r="C509" s="4">
        <v>0</v>
      </c>
      <c r="D509" s="4">
        <v>40</v>
      </c>
      <c r="E509" s="5">
        <v>40</v>
      </c>
      <c r="F509" s="6">
        <v>1</v>
      </c>
      <c r="G509" s="11" t="s">
        <v>138</v>
      </c>
    </row>
    <row r="510" spans="1:7" ht="12.75">
      <c r="A510" s="229" t="s">
        <v>767</v>
      </c>
      <c r="B510" s="229"/>
      <c r="C510" s="229"/>
      <c r="D510" s="229"/>
      <c r="E510" s="229"/>
      <c r="F510" s="229"/>
      <c r="G510" s="229"/>
    </row>
    <row r="511" spans="1:7" ht="22.5">
      <c r="A511" s="3" t="s">
        <v>138</v>
      </c>
      <c r="B511" s="13" t="s">
        <v>815</v>
      </c>
      <c r="C511" s="4">
        <v>0</v>
      </c>
      <c r="D511" s="4">
        <v>30</v>
      </c>
      <c r="E511" s="5">
        <v>30</v>
      </c>
      <c r="F511" s="6">
        <v>1</v>
      </c>
      <c r="G511" s="14" t="s">
        <v>1262</v>
      </c>
    </row>
    <row r="512" spans="1:7" ht="22.5">
      <c r="A512" s="3" t="s">
        <v>138</v>
      </c>
      <c r="B512" s="13" t="s">
        <v>815</v>
      </c>
      <c r="C512" s="4">
        <v>0</v>
      </c>
      <c r="D512" s="4">
        <v>10</v>
      </c>
      <c r="E512" s="5">
        <v>10</v>
      </c>
      <c r="F512" s="6">
        <v>1</v>
      </c>
      <c r="G512" s="14" t="s">
        <v>1263</v>
      </c>
    </row>
    <row r="513" spans="1:7" ht="22.5">
      <c r="A513" s="3" t="s">
        <v>138</v>
      </c>
      <c r="B513" s="13" t="s">
        <v>815</v>
      </c>
      <c r="C513" s="4">
        <v>0</v>
      </c>
      <c r="D513" s="4">
        <v>15</v>
      </c>
      <c r="E513" s="5">
        <v>15</v>
      </c>
      <c r="F513" s="6">
        <v>1</v>
      </c>
      <c r="G513" s="14" t="s">
        <v>1264</v>
      </c>
    </row>
    <row r="514" spans="1:7" ht="22.5">
      <c r="A514" s="3" t="s">
        <v>138</v>
      </c>
      <c r="B514" s="13" t="s">
        <v>815</v>
      </c>
      <c r="C514" s="4">
        <v>0</v>
      </c>
      <c r="D514" s="4">
        <v>10</v>
      </c>
      <c r="E514" s="5">
        <v>10</v>
      </c>
      <c r="F514" s="6">
        <v>1</v>
      </c>
      <c r="G514" s="14" t="s">
        <v>1265</v>
      </c>
    </row>
    <row r="515" spans="1:7" ht="22.5">
      <c r="A515" s="3" t="s">
        <v>138</v>
      </c>
      <c r="B515" s="13" t="s">
        <v>815</v>
      </c>
      <c r="C515" s="4">
        <v>0</v>
      </c>
      <c r="D515" s="4">
        <v>17</v>
      </c>
      <c r="E515" s="5">
        <v>17</v>
      </c>
      <c r="F515" s="6">
        <v>1</v>
      </c>
      <c r="G515" s="14" t="s">
        <v>1266</v>
      </c>
    </row>
    <row r="516" spans="1:7" ht="22.5">
      <c r="A516" s="3" t="s">
        <v>138</v>
      </c>
      <c r="B516" s="13" t="s">
        <v>815</v>
      </c>
      <c r="C516" s="4">
        <v>0</v>
      </c>
      <c r="D516" s="4">
        <v>13</v>
      </c>
      <c r="E516" s="5">
        <v>13</v>
      </c>
      <c r="F516" s="6">
        <v>1</v>
      </c>
      <c r="G516" s="14" t="s">
        <v>1267</v>
      </c>
    </row>
    <row r="517" spans="1:7" ht="22.5">
      <c r="A517" s="3" t="s">
        <v>138</v>
      </c>
      <c r="B517" s="13" t="s">
        <v>815</v>
      </c>
      <c r="C517" s="4">
        <v>0</v>
      </c>
      <c r="D517" s="4">
        <v>15</v>
      </c>
      <c r="E517" s="5">
        <v>15</v>
      </c>
      <c r="F517" s="6">
        <v>1</v>
      </c>
      <c r="G517" s="14" t="s">
        <v>1268</v>
      </c>
    </row>
    <row r="518" spans="1:7" ht="22.5">
      <c r="A518" s="3" t="s">
        <v>138</v>
      </c>
      <c r="B518" s="13" t="s">
        <v>815</v>
      </c>
      <c r="C518" s="4">
        <v>0</v>
      </c>
      <c r="D518" s="4">
        <v>12</v>
      </c>
      <c r="E518" s="5">
        <v>12</v>
      </c>
      <c r="F518" s="6">
        <v>1</v>
      </c>
      <c r="G518" s="14" t="s">
        <v>1269</v>
      </c>
    </row>
    <row r="519" spans="1:7" ht="22.5">
      <c r="A519" s="3" t="s">
        <v>138</v>
      </c>
      <c r="B519" s="13" t="s">
        <v>815</v>
      </c>
      <c r="C519" s="4">
        <v>0</v>
      </c>
      <c r="D519" s="4">
        <v>12</v>
      </c>
      <c r="E519" s="5">
        <v>12</v>
      </c>
      <c r="F519" s="6">
        <v>1</v>
      </c>
      <c r="G519" s="14" t="s">
        <v>1270</v>
      </c>
    </row>
    <row r="520" spans="1:7" ht="22.5">
      <c r="A520" s="3" t="s">
        <v>138</v>
      </c>
      <c r="B520" s="13" t="s">
        <v>815</v>
      </c>
      <c r="C520" s="4">
        <v>0</v>
      </c>
      <c r="D520" s="4">
        <v>15</v>
      </c>
      <c r="E520" s="5">
        <v>15</v>
      </c>
      <c r="F520" s="6">
        <v>1</v>
      </c>
      <c r="G520" s="14" t="s">
        <v>1271</v>
      </c>
    </row>
    <row r="521" spans="1:7" ht="22.5">
      <c r="A521" s="3" t="s">
        <v>138</v>
      </c>
      <c r="B521" s="13" t="s">
        <v>815</v>
      </c>
      <c r="C521" s="4">
        <v>0</v>
      </c>
      <c r="D521" s="4">
        <v>13</v>
      </c>
      <c r="E521" s="5">
        <v>13</v>
      </c>
      <c r="F521" s="6">
        <v>1</v>
      </c>
      <c r="G521" s="14" t="s">
        <v>1272</v>
      </c>
    </row>
    <row r="522" spans="1:7" ht="24" customHeight="1">
      <c r="A522" s="3" t="s">
        <v>138</v>
      </c>
      <c r="B522" s="13" t="s">
        <v>794</v>
      </c>
      <c r="C522" s="4">
        <v>0</v>
      </c>
      <c r="D522" s="4">
        <v>10</v>
      </c>
      <c r="E522" s="5">
        <v>10</v>
      </c>
      <c r="F522" s="6">
        <v>1</v>
      </c>
      <c r="G522" s="14" t="s">
        <v>1273</v>
      </c>
    </row>
    <row r="523" spans="1:7" ht="22.5">
      <c r="A523" s="3" t="s">
        <v>138</v>
      </c>
      <c r="B523" s="13" t="s">
        <v>815</v>
      </c>
      <c r="C523" s="4">
        <v>0</v>
      </c>
      <c r="D523" s="4">
        <v>5</v>
      </c>
      <c r="E523" s="5">
        <v>5</v>
      </c>
      <c r="F523" s="6">
        <v>1</v>
      </c>
      <c r="G523" s="14" t="s">
        <v>1274</v>
      </c>
    </row>
    <row r="524" spans="1:7" ht="22.5">
      <c r="A524" s="3" t="s">
        <v>138</v>
      </c>
      <c r="B524" s="13" t="s">
        <v>815</v>
      </c>
      <c r="C524" s="4">
        <v>0</v>
      </c>
      <c r="D524" s="4">
        <v>5</v>
      </c>
      <c r="E524" s="5">
        <v>5</v>
      </c>
      <c r="F524" s="6">
        <v>1</v>
      </c>
      <c r="G524" s="14" t="s">
        <v>1275</v>
      </c>
    </row>
    <row r="525" spans="1:7" ht="22.5">
      <c r="A525" s="3" t="s">
        <v>138</v>
      </c>
      <c r="B525" s="13" t="s">
        <v>815</v>
      </c>
      <c r="C525" s="4">
        <v>0</v>
      </c>
      <c r="D525" s="4">
        <v>5</v>
      </c>
      <c r="E525" s="5">
        <v>5</v>
      </c>
      <c r="F525" s="6">
        <v>1</v>
      </c>
      <c r="G525" s="14" t="s">
        <v>1276</v>
      </c>
    </row>
    <row r="526" spans="1:7" ht="22.5">
      <c r="A526" s="3" t="s">
        <v>138</v>
      </c>
      <c r="B526" s="13" t="s">
        <v>815</v>
      </c>
      <c r="C526" s="4">
        <v>0</v>
      </c>
      <c r="D526" s="4">
        <v>5</v>
      </c>
      <c r="E526" s="5">
        <v>5</v>
      </c>
      <c r="F526" s="6">
        <v>1</v>
      </c>
      <c r="G526" s="14" t="s">
        <v>1277</v>
      </c>
    </row>
    <row r="527" spans="1:7" ht="22.5">
      <c r="A527" s="3" t="s">
        <v>138</v>
      </c>
      <c r="B527" s="13" t="s">
        <v>815</v>
      </c>
      <c r="C527" s="4">
        <v>0</v>
      </c>
      <c r="D527" s="4">
        <v>5</v>
      </c>
      <c r="E527" s="5">
        <v>5</v>
      </c>
      <c r="F527" s="6">
        <v>1</v>
      </c>
      <c r="G527" s="14" t="s">
        <v>1278</v>
      </c>
    </row>
    <row r="528" spans="1:7" ht="33.75">
      <c r="A528" s="3" t="s">
        <v>138</v>
      </c>
      <c r="B528" s="13" t="s">
        <v>1279</v>
      </c>
      <c r="C528" s="4">
        <v>0</v>
      </c>
      <c r="D528" s="4">
        <v>5</v>
      </c>
      <c r="E528" s="5">
        <v>5</v>
      </c>
      <c r="F528" s="6">
        <v>1</v>
      </c>
      <c r="G528" s="14" t="s">
        <v>1280</v>
      </c>
    </row>
    <row r="529" spans="1:7" ht="22.5">
      <c r="A529" s="3" t="s">
        <v>138</v>
      </c>
      <c r="B529" s="13" t="s">
        <v>815</v>
      </c>
      <c r="C529" s="4">
        <v>0</v>
      </c>
      <c r="D529" s="4">
        <v>5</v>
      </c>
      <c r="E529" s="5">
        <v>5</v>
      </c>
      <c r="F529" s="6">
        <v>1</v>
      </c>
      <c r="G529" s="14" t="s">
        <v>1281</v>
      </c>
    </row>
    <row r="530" spans="1:7" ht="22.5">
      <c r="A530" s="3" t="s">
        <v>138</v>
      </c>
      <c r="B530" s="13" t="s">
        <v>815</v>
      </c>
      <c r="C530" s="4">
        <v>0</v>
      </c>
      <c r="D530" s="4">
        <v>5</v>
      </c>
      <c r="E530" s="5">
        <v>5</v>
      </c>
      <c r="F530" s="6">
        <v>1</v>
      </c>
      <c r="G530" s="14" t="s">
        <v>1282</v>
      </c>
    </row>
    <row r="531" spans="1:7" ht="22.5">
      <c r="A531" s="3" t="s">
        <v>138</v>
      </c>
      <c r="B531" s="13" t="s">
        <v>815</v>
      </c>
      <c r="C531" s="4">
        <v>0</v>
      </c>
      <c r="D531" s="4">
        <v>2</v>
      </c>
      <c r="E531" s="5">
        <v>2</v>
      </c>
      <c r="F531" s="6">
        <v>1</v>
      </c>
      <c r="G531" s="14" t="s">
        <v>1283</v>
      </c>
    </row>
    <row r="532" spans="1:7" ht="22.5">
      <c r="A532" s="3" t="s">
        <v>138</v>
      </c>
      <c r="B532" s="13" t="s">
        <v>815</v>
      </c>
      <c r="C532" s="4">
        <v>0</v>
      </c>
      <c r="D532" s="4">
        <v>5</v>
      </c>
      <c r="E532" s="5">
        <v>5</v>
      </c>
      <c r="F532" s="6">
        <v>1</v>
      </c>
      <c r="G532" s="14" t="s">
        <v>1284</v>
      </c>
    </row>
    <row r="533" spans="1:7" ht="22.5">
      <c r="A533" s="3" t="s">
        <v>138</v>
      </c>
      <c r="B533" s="13" t="s">
        <v>815</v>
      </c>
      <c r="C533" s="4">
        <v>0</v>
      </c>
      <c r="D533" s="4">
        <v>5</v>
      </c>
      <c r="E533" s="5">
        <v>5</v>
      </c>
      <c r="F533" s="6">
        <v>1</v>
      </c>
      <c r="G533" s="14" t="s">
        <v>1285</v>
      </c>
    </row>
    <row r="534" spans="1:7" ht="12.75">
      <c r="A534" s="228" t="s">
        <v>770</v>
      </c>
      <c r="B534" s="228"/>
      <c r="C534" s="4">
        <v>0</v>
      </c>
      <c r="D534" s="4">
        <v>224</v>
      </c>
      <c r="E534" s="5">
        <v>224</v>
      </c>
      <c r="F534" s="6">
        <v>1</v>
      </c>
      <c r="G534" s="11" t="s">
        <v>138</v>
      </c>
    </row>
    <row r="535" spans="1:7" ht="12.75">
      <c r="A535" s="229" t="s">
        <v>893</v>
      </c>
      <c r="B535" s="229"/>
      <c r="C535" s="229"/>
      <c r="D535" s="229"/>
      <c r="E535" s="229"/>
      <c r="F535" s="229"/>
      <c r="G535" s="229"/>
    </row>
    <row r="536" spans="1:7" ht="22.5">
      <c r="A536" s="3" t="s">
        <v>138</v>
      </c>
      <c r="B536" s="13" t="s">
        <v>815</v>
      </c>
      <c r="C536" s="4">
        <v>0</v>
      </c>
      <c r="D536" s="4">
        <v>12</v>
      </c>
      <c r="E536" s="5">
        <v>12</v>
      </c>
      <c r="F536" s="6">
        <v>1</v>
      </c>
      <c r="G536" s="14" t="s">
        <v>1286</v>
      </c>
    </row>
    <row r="537" spans="1:7" ht="22.5">
      <c r="A537" s="3" t="s">
        <v>138</v>
      </c>
      <c r="B537" s="13" t="s">
        <v>1235</v>
      </c>
      <c r="C537" s="4">
        <v>0</v>
      </c>
      <c r="D537" s="4">
        <v>542</v>
      </c>
      <c r="E537" s="5">
        <v>542</v>
      </c>
      <c r="F537" s="6">
        <v>1</v>
      </c>
      <c r="G537" s="14" t="s">
        <v>1287</v>
      </c>
    </row>
    <row r="538" spans="1:7" ht="27" customHeight="1">
      <c r="A538" s="3" t="s">
        <v>138</v>
      </c>
      <c r="B538" s="13" t="s">
        <v>795</v>
      </c>
      <c r="C538" s="4">
        <v>0</v>
      </c>
      <c r="D538" s="4">
        <v>30</v>
      </c>
      <c r="E538" s="5">
        <v>30</v>
      </c>
      <c r="F538" s="6">
        <v>1</v>
      </c>
      <c r="G538" s="14" t="s">
        <v>71</v>
      </c>
    </row>
    <row r="539" spans="1:7" ht="22.5">
      <c r="A539" s="3" t="s">
        <v>138</v>
      </c>
      <c r="B539" s="13" t="s">
        <v>827</v>
      </c>
      <c r="C539" s="4">
        <v>0</v>
      </c>
      <c r="D539" s="4">
        <v>25</v>
      </c>
      <c r="E539" s="5">
        <v>25</v>
      </c>
      <c r="F539" s="6">
        <v>1</v>
      </c>
      <c r="G539" s="14" t="s">
        <v>72</v>
      </c>
    </row>
    <row r="540" spans="1:7" ht="22.5">
      <c r="A540" s="3" t="s">
        <v>138</v>
      </c>
      <c r="B540" s="13" t="s">
        <v>815</v>
      </c>
      <c r="C540" s="4">
        <v>0</v>
      </c>
      <c r="D540" s="4">
        <v>25</v>
      </c>
      <c r="E540" s="5">
        <v>25</v>
      </c>
      <c r="F540" s="6">
        <v>1</v>
      </c>
      <c r="G540" s="14" t="s">
        <v>73</v>
      </c>
    </row>
    <row r="541" spans="1:7" ht="22.5">
      <c r="A541" s="3" t="s">
        <v>138</v>
      </c>
      <c r="B541" s="13" t="s">
        <v>815</v>
      </c>
      <c r="C541" s="4">
        <v>0</v>
      </c>
      <c r="D541" s="4">
        <v>20</v>
      </c>
      <c r="E541" s="5">
        <v>20</v>
      </c>
      <c r="F541" s="6">
        <v>1</v>
      </c>
      <c r="G541" s="14" t="s">
        <v>74</v>
      </c>
    </row>
    <row r="542" spans="1:7" ht="22.5">
      <c r="A542" s="3" t="s">
        <v>138</v>
      </c>
      <c r="B542" s="13" t="s">
        <v>815</v>
      </c>
      <c r="C542" s="4">
        <v>0</v>
      </c>
      <c r="D542" s="4">
        <v>23</v>
      </c>
      <c r="E542" s="5">
        <v>23</v>
      </c>
      <c r="F542" s="6">
        <v>1</v>
      </c>
      <c r="G542" s="14" t="s">
        <v>75</v>
      </c>
    </row>
    <row r="543" spans="1:7" ht="22.5">
      <c r="A543" s="3" t="s">
        <v>138</v>
      </c>
      <c r="B543" s="13" t="s">
        <v>815</v>
      </c>
      <c r="C543" s="4">
        <v>0</v>
      </c>
      <c r="D543" s="4">
        <v>18</v>
      </c>
      <c r="E543" s="5">
        <v>18</v>
      </c>
      <c r="F543" s="6">
        <v>1</v>
      </c>
      <c r="G543" s="14" t="s">
        <v>76</v>
      </c>
    </row>
    <row r="544" spans="1:7" ht="22.5">
      <c r="A544" s="3" t="s">
        <v>138</v>
      </c>
      <c r="B544" s="13" t="s">
        <v>815</v>
      </c>
      <c r="C544" s="4">
        <v>0</v>
      </c>
      <c r="D544" s="4">
        <v>15</v>
      </c>
      <c r="E544" s="5">
        <v>15</v>
      </c>
      <c r="F544" s="6">
        <v>1</v>
      </c>
      <c r="G544" s="14" t="s">
        <v>77</v>
      </c>
    </row>
    <row r="545" spans="1:7" ht="22.5">
      <c r="A545" s="3" t="s">
        <v>138</v>
      </c>
      <c r="B545" s="13" t="s">
        <v>815</v>
      </c>
      <c r="C545" s="4">
        <v>0</v>
      </c>
      <c r="D545" s="4">
        <v>35</v>
      </c>
      <c r="E545" s="5">
        <v>35</v>
      </c>
      <c r="F545" s="6">
        <v>1</v>
      </c>
      <c r="G545" s="14" t="s">
        <v>78</v>
      </c>
    </row>
    <row r="546" spans="1:7" ht="22.5">
      <c r="A546" s="3" t="s">
        <v>138</v>
      </c>
      <c r="B546" s="13" t="s">
        <v>815</v>
      </c>
      <c r="C546" s="4">
        <v>0</v>
      </c>
      <c r="D546" s="4">
        <v>91</v>
      </c>
      <c r="E546" s="5">
        <v>91</v>
      </c>
      <c r="F546" s="6">
        <v>1</v>
      </c>
      <c r="G546" s="14" t="s">
        <v>79</v>
      </c>
    </row>
    <row r="547" spans="1:7" ht="22.5">
      <c r="A547" s="3" t="s">
        <v>138</v>
      </c>
      <c r="B547" s="13" t="s">
        <v>815</v>
      </c>
      <c r="C547" s="4">
        <v>0</v>
      </c>
      <c r="D547" s="4">
        <v>73</v>
      </c>
      <c r="E547" s="5">
        <v>73</v>
      </c>
      <c r="F547" s="6">
        <v>1</v>
      </c>
      <c r="G547" s="14" t="s">
        <v>80</v>
      </c>
    </row>
    <row r="548" spans="1:7" ht="22.5">
      <c r="A548" s="3" t="s">
        <v>138</v>
      </c>
      <c r="B548" s="13" t="s">
        <v>815</v>
      </c>
      <c r="C548" s="4">
        <v>0</v>
      </c>
      <c r="D548" s="4">
        <v>89</v>
      </c>
      <c r="E548" s="5">
        <v>89</v>
      </c>
      <c r="F548" s="6">
        <v>1</v>
      </c>
      <c r="G548" s="14" t="s">
        <v>81</v>
      </c>
    </row>
    <row r="549" spans="1:7" ht="22.5">
      <c r="A549" s="3" t="s">
        <v>138</v>
      </c>
      <c r="B549" s="13" t="s">
        <v>815</v>
      </c>
      <c r="C549" s="4">
        <v>0</v>
      </c>
      <c r="D549" s="4">
        <v>75</v>
      </c>
      <c r="E549" s="5">
        <v>75</v>
      </c>
      <c r="F549" s="6">
        <v>1</v>
      </c>
      <c r="G549" s="14" t="s">
        <v>82</v>
      </c>
    </row>
    <row r="550" spans="1:7" ht="22.5">
      <c r="A550" s="3" t="s">
        <v>138</v>
      </c>
      <c r="B550" s="13" t="s">
        <v>815</v>
      </c>
      <c r="C550" s="4">
        <v>0</v>
      </c>
      <c r="D550" s="4">
        <v>90</v>
      </c>
      <c r="E550" s="5">
        <v>90</v>
      </c>
      <c r="F550" s="6">
        <v>1</v>
      </c>
      <c r="G550" s="14" t="s">
        <v>83</v>
      </c>
    </row>
    <row r="551" spans="1:7" ht="22.5">
      <c r="A551" s="3" t="s">
        <v>138</v>
      </c>
      <c r="B551" s="13" t="s">
        <v>815</v>
      </c>
      <c r="C551" s="4">
        <v>0</v>
      </c>
      <c r="D551" s="4">
        <v>78</v>
      </c>
      <c r="E551" s="5">
        <v>78</v>
      </c>
      <c r="F551" s="6">
        <v>1</v>
      </c>
      <c r="G551" s="14" t="s">
        <v>908</v>
      </c>
    </row>
    <row r="552" spans="1:7" ht="22.5">
      <c r="A552" s="3" t="s">
        <v>138</v>
      </c>
      <c r="B552" s="13" t="s">
        <v>815</v>
      </c>
      <c r="C552" s="4">
        <v>0</v>
      </c>
      <c r="D552" s="4">
        <v>10</v>
      </c>
      <c r="E552" s="5">
        <v>10</v>
      </c>
      <c r="F552" s="6">
        <v>1</v>
      </c>
      <c r="G552" s="14" t="s">
        <v>909</v>
      </c>
    </row>
    <row r="553" spans="1:7" ht="22.5">
      <c r="A553" s="3" t="s">
        <v>138</v>
      </c>
      <c r="B553" s="13" t="s">
        <v>815</v>
      </c>
      <c r="C553" s="4">
        <v>0</v>
      </c>
      <c r="D553" s="4">
        <v>10</v>
      </c>
      <c r="E553" s="5">
        <v>10</v>
      </c>
      <c r="F553" s="6">
        <v>1</v>
      </c>
      <c r="G553" s="14" t="s">
        <v>910</v>
      </c>
    </row>
    <row r="554" spans="1:7" ht="22.5">
      <c r="A554" s="3" t="s">
        <v>138</v>
      </c>
      <c r="B554" s="13" t="s">
        <v>815</v>
      </c>
      <c r="C554" s="4">
        <v>0</v>
      </c>
      <c r="D554" s="4">
        <v>20</v>
      </c>
      <c r="E554" s="5">
        <v>20</v>
      </c>
      <c r="F554" s="6">
        <v>1</v>
      </c>
      <c r="G554" s="14" t="s">
        <v>911</v>
      </c>
    </row>
    <row r="555" spans="1:7" ht="22.5">
      <c r="A555" s="3" t="s">
        <v>138</v>
      </c>
      <c r="B555" s="13" t="s">
        <v>815</v>
      </c>
      <c r="C555" s="4">
        <v>0</v>
      </c>
      <c r="D555" s="4">
        <v>18</v>
      </c>
      <c r="E555" s="5">
        <v>18</v>
      </c>
      <c r="F555" s="6">
        <v>1</v>
      </c>
      <c r="G555" s="14" t="s">
        <v>912</v>
      </c>
    </row>
    <row r="556" spans="1:7" ht="22.5">
      <c r="A556" s="3" t="s">
        <v>138</v>
      </c>
      <c r="B556" s="13" t="s">
        <v>815</v>
      </c>
      <c r="C556" s="4">
        <v>0</v>
      </c>
      <c r="D556" s="4">
        <v>12</v>
      </c>
      <c r="E556" s="5">
        <v>12</v>
      </c>
      <c r="F556" s="6">
        <v>1</v>
      </c>
      <c r="G556" s="14" t="s">
        <v>447</v>
      </c>
    </row>
    <row r="557" spans="1:7" ht="22.5">
      <c r="A557" s="3" t="s">
        <v>138</v>
      </c>
      <c r="B557" s="13" t="s">
        <v>815</v>
      </c>
      <c r="C557" s="4">
        <v>0</v>
      </c>
      <c r="D557" s="4">
        <v>25</v>
      </c>
      <c r="E557" s="5">
        <v>25</v>
      </c>
      <c r="F557" s="6">
        <v>1</v>
      </c>
      <c r="G557" s="14" t="s">
        <v>448</v>
      </c>
    </row>
    <row r="558" spans="1:7" ht="22.5">
      <c r="A558" s="3" t="s">
        <v>138</v>
      </c>
      <c r="B558" s="13" t="s">
        <v>815</v>
      </c>
      <c r="C558" s="4">
        <v>0</v>
      </c>
      <c r="D558" s="4">
        <v>12</v>
      </c>
      <c r="E558" s="5">
        <v>12</v>
      </c>
      <c r="F558" s="6">
        <v>1</v>
      </c>
      <c r="G558" s="14" t="s">
        <v>449</v>
      </c>
    </row>
    <row r="559" spans="1:7" ht="22.5">
      <c r="A559" s="3" t="s">
        <v>138</v>
      </c>
      <c r="B559" s="13" t="s">
        <v>815</v>
      </c>
      <c r="C559" s="4">
        <v>0</v>
      </c>
      <c r="D559" s="4">
        <v>42</v>
      </c>
      <c r="E559" s="5">
        <v>42</v>
      </c>
      <c r="F559" s="6">
        <v>1</v>
      </c>
      <c r="G559" s="14" t="s">
        <v>450</v>
      </c>
    </row>
    <row r="560" spans="1:7" ht="22.5">
      <c r="A560" s="3" t="s">
        <v>138</v>
      </c>
      <c r="B560" s="13" t="s">
        <v>815</v>
      </c>
      <c r="C560" s="4">
        <v>0</v>
      </c>
      <c r="D560" s="4">
        <v>2</v>
      </c>
      <c r="E560" s="5">
        <v>2</v>
      </c>
      <c r="F560" s="6">
        <v>1</v>
      </c>
      <c r="G560" s="14" t="s">
        <v>451</v>
      </c>
    </row>
    <row r="561" spans="1:7" ht="12.75">
      <c r="A561" s="228" t="s">
        <v>895</v>
      </c>
      <c r="B561" s="228"/>
      <c r="C561" s="4">
        <v>0</v>
      </c>
      <c r="D561" s="4">
        <v>1392</v>
      </c>
      <c r="E561" s="5">
        <v>1392</v>
      </c>
      <c r="F561" s="6">
        <v>1</v>
      </c>
      <c r="G561" s="11" t="s">
        <v>138</v>
      </c>
    </row>
    <row r="562" spans="1:7" ht="12.75">
      <c r="A562" s="229" t="s">
        <v>940</v>
      </c>
      <c r="B562" s="229"/>
      <c r="C562" s="229"/>
      <c r="D562" s="229"/>
      <c r="E562" s="229"/>
      <c r="F562" s="229"/>
      <c r="G562" s="229"/>
    </row>
    <row r="563" spans="1:7" ht="22.5">
      <c r="A563" s="3" t="s">
        <v>138</v>
      </c>
      <c r="B563" s="13" t="s">
        <v>815</v>
      </c>
      <c r="C563" s="4">
        <v>0</v>
      </c>
      <c r="D563" s="4">
        <v>15</v>
      </c>
      <c r="E563" s="5">
        <v>15</v>
      </c>
      <c r="F563" s="6">
        <v>1</v>
      </c>
      <c r="G563" s="14" t="s">
        <v>452</v>
      </c>
    </row>
    <row r="564" spans="1:7" ht="27" customHeight="1">
      <c r="A564" s="3" t="s">
        <v>138</v>
      </c>
      <c r="B564" s="13" t="s">
        <v>794</v>
      </c>
      <c r="C564" s="4">
        <v>0</v>
      </c>
      <c r="D564" s="4">
        <v>20</v>
      </c>
      <c r="E564" s="5">
        <v>20</v>
      </c>
      <c r="F564" s="6">
        <v>1</v>
      </c>
      <c r="G564" s="14" t="s">
        <v>453</v>
      </c>
    </row>
    <row r="565" spans="1:7" ht="22.5">
      <c r="A565" s="3" t="s">
        <v>138</v>
      </c>
      <c r="B565" s="13" t="s">
        <v>815</v>
      </c>
      <c r="C565" s="4">
        <v>0</v>
      </c>
      <c r="D565" s="4">
        <v>10</v>
      </c>
      <c r="E565" s="5">
        <v>10</v>
      </c>
      <c r="F565" s="6">
        <v>1</v>
      </c>
      <c r="G565" s="14" t="s">
        <v>454</v>
      </c>
    </row>
    <row r="566" spans="1:7" ht="22.5">
      <c r="A566" s="3" t="s">
        <v>138</v>
      </c>
      <c r="B566" s="13" t="s">
        <v>815</v>
      </c>
      <c r="C566" s="4">
        <v>0</v>
      </c>
      <c r="D566" s="4">
        <v>18</v>
      </c>
      <c r="E566" s="5">
        <v>17</v>
      </c>
      <c r="F566" s="6">
        <v>1</v>
      </c>
      <c r="G566" s="14" t="s">
        <v>455</v>
      </c>
    </row>
    <row r="567" spans="1:7" ht="22.5">
      <c r="A567" s="3" t="s">
        <v>138</v>
      </c>
      <c r="B567" s="13" t="s">
        <v>815</v>
      </c>
      <c r="C567" s="4">
        <v>0</v>
      </c>
      <c r="D567" s="4">
        <v>12</v>
      </c>
      <c r="E567" s="5">
        <v>12</v>
      </c>
      <c r="F567" s="6">
        <v>1</v>
      </c>
      <c r="G567" s="14" t="s">
        <v>456</v>
      </c>
    </row>
    <row r="568" spans="1:7" ht="22.5">
      <c r="A568" s="3" t="s">
        <v>138</v>
      </c>
      <c r="B568" s="13" t="s">
        <v>815</v>
      </c>
      <c r="C568" s="4">
        <v>0</v>
      </c>
      <c r="D568" s="4">
        <v>20</v>
      </c>
      <c r="E568" s="5">
        <v>20</v>
      </c>
      <c r="F568" s="6">
        <v>1</v>
      </c>
      <c r="G568" s="14" t="s">
        <v>457</v>
      </c>
    </row>
    <row r="569" spans="1:7" ht="22.5">
      <c r="A569" s="3" t="s">
        <v>138</v>
      </c>
      <c r="B569" s="13" t="s">
        <v>815</v>
      </c>
      <c r="C569" s="4">
        <v>0</v>
      </c>
      <c r="D569" s="4">
        <v>20</v>
      </c>
      <c r="E569" s="5">
        <v>20</v>
      </c>
      <c r="F569" s="6">
        <v>1</v>
      </c>
      <c r="G569" s="14" t="s">
        <v>458</v>
      </c>
    </row>
    <row r="570" spans="1:7" ht="22.5">
      <c r="A570" s="3" t="s">
        <v>138</v>
      </c>
      <c r="B570" s="13" t="s">
        <v>815</v>
      </c>
      <c r="C570" s="4">
        <v>0</v>
      </c>
      <c r="D570" s="4">
        <v>15</v>
      </c>
      <c r="E570" s="5">
        <v>15</v>
      </c>
      <c r="F570" s="6">
        <v>1</v>
      </c>
      <c r="G570" s="14" t="s">
        <v>459</v>
      </c>
    </row>
    <row r="571" spans="1:7" ht="22.5">
      <c r="A571" s="3" t="s">
        <v>138</v>
      </c>
      <c r="B571" s="13" t="s">
        <v>815</v>
      </c>
      <c r="C571" s="4">
        <v>0</v>
      </c>
      <c r="D571" s="4">
        <v>17</v>
      </c>
      <c r="E571" s="5">
        <v>17</v>
      </c>
      <c r="F571" s="6">
        <v>1</v>
      </c>
      <c r="G571" s="14" t="s">
        <v>460</v>
      </c>
    </row>
    <row r="572" spans="1:7" ht="22.5">
      <c r="A572" s="3" t="s">
        <v>138</v>
      </c>
      <c r="B572" s="13" t="s">
        <v>815</v>
      </c>
      <c r="C572" s="4">
        <v>0</v>
      </c>
      <c r="D572" s="4">
        <v>5</v>
      </c>
      <c r="E572" s="5">
        <v>5</v>
      </c>
      <c r="F572" s="6">
        <v>1</v>
      </c>
      <c r="G572" s="14" t="s">
        <v>461</v>
      </c>
    </row>
    <row r="573" spans="1:7" ht="22.5">
      <c r="A573" s="3" t="s">
        <v>138</v>
      </c>
      <c r="B573" s="13" t="s">
        <v>815</v>
      </c>
      <c r="C573" s="4">
        <v>0</v>
      </c>
      <c r="D573" s="4">
        <v>5</v>
      </c>
      <c r="E573" s="5">
        <v>5</v>
      </c>
      <c r="F573" s="6">
        <v>1</v>
      </c>
      <c r="G573" s="14" t="s">
        <v>462</v>
      </c>
    </row>
    <row r="574" spans="1:7" ht="22.5">
      <c r="A574" s="3" t="s">
        <v>138</v>
      </c>
      <c r="B574" s="13" t="s">
        <v>815</v>
      </c>
      <c r="C574" s="4">
        <v>0</v>
      </c>
      <c r="D574" s="4">
        <v>5</v>
      </c>
      <c r="E574" s="5">
        <v>5</v>
      </c>
      <c r="F574" s="6">
        <v>1</v>
      </c>
      <c r="G574" s="14" t="s">
        <v>463</v>
      </c>
    </row>
    <row r="575" spans="1:7" ht="22.5">
      <c r="A575" s="3" t="s">
        <v>138</v>
      </c>
      <c r="B575" s="13" t="s">
        <v>815</v>
      </c>
      <c r="C575" s="4">
        <v>0</v>
      </c>
      <c r="D575" s="4">
        <v>5</v>
      </c>
      <c r="E575" s="5">
        <v>5</v>
      </c>
      <c r="F575" s="6">
        <v>1</v>
      </c>
      <c r="G575" s="14" t="s">
        <v>1292</v>
      </c>
    </row>
    <row r="576" spans="1:7" ht="22.5">
      <c r="A576" s="3" t="s">
        <v>138</v>
      </c>
      <c r="B576" s="13" t="s">
        <v>815</v>
      </c>
      <c r="C576" s="4">
        <v>0</v>
      </c>
      <c r="D576" s="4">
        <v>5</v>
      </c>
      <c r="E576" s="5">
        <v>5</v>
      </c>
      <c r="F576" s="6">
        <v>1</v>
      </c>
      <c r="G576" s="14" t="s">
        <v>1293</v>
      </c>
    </row>
    <row r="577" spans="1:7" ht="22.5">
      <c r="A577" s="3" t="s">
        <v>138</v>
      </c>
      <c r="B577" s="13" t="s">
        <v>815</v>
      </c>
      <c r="C577" s="4">
        <v>0</v>
      </c>
      <c r="D577" s="4">
        <v>5</v>
      </c>
      <c r="E577" s="5">
        <v>5</v>
      </c>
      <c r="F577" s="6">
        <v>1</v>
      </c>
      <c r="G577" s="14" t="s">
        <v>1294</v>
      </c>
    </row>
    <row r="578" spans="1:7" ht="22.5">
      <c r="A578" s="3" t="s">
        <v>138</v>
      </c>
      <c r="B578" s="13" t="s">
        <v>815</v>
      </c>
      <c r="C578" s="4">
        <v>0</v>
      </c>
      <c r="D578" s="4">
        <v>5</v>
      </c>
      <c r="E578" s="5">
        <v>5</v>
      </c>
      <c r="F578" s="6">
        <v>1</v>
      </c>
      <c r="G578" s="14" t="s">
        <v>497</v>
      </c>
    </row>
    <row r="579" spans="1:7" ht="22.5">
      <c r="A579" s="3" t="s">
        <v>138</v>
      </c>
      <c r="B579" s="13" t="s">
        <v>815</v>
      </c>
      <c r="C579" s="4">
        <v>0</v>
      </c>
      <c r="D579" s="4">
        <v>5</v>
      </c>
      <c r="E579" s="5">
        <v>5</v>
      </c>
      <c r="F579" s="6">
        <v>1</v>
      </c>
      <c r="G579" s="14" t="s">
        <v>498</v>
      </c>
    </row>
    <row r="580" spans="1:7" ht="22.5">
      <c r="A580" s="3" t="s">
        <v>138</v>
      </c>
      <c r="B580" s="13" t="s">
        <v>815</v>
      </c>
      <c r="C580" s="4">
        <v>0</v>
      </c>
      <c r="D580" s="4">
        <v>5</v>
      </c>
      <c r="E580" s="5">
        <v>5</v>
      </c>
      <c r="F580" s="6">
        <v>1</v>
      </c>
      <c r="G580" s="14" t="s">
        <v>499</v>
      </c>
    </row>
    <row r="581" spans="1:7" ht="22.5">
      <c r="A581" s="3" t="s">
        <v>138</v>
      </c>
      <c r="B581" s="13" t="s">
        <v>815</v>
      </c>
      <c r="C581" s="4">
        <v>0</v>
      </c>
      <c r="D581" s="4">
        <v>5</v>
      </c>
      <c r="E581" s="5">
        <v>5</v>
      </c>
      <c r="F581" s="6">
        <v>1</v>
      </c>
      <c r="G581" s="14" t="s">
        <v>1322</v>
      </c>
    </row>
    <row r="582" spans="1:7" ht="22.5">
      <c r="A582" s="3" t="s">
        <v>138</v>
      </c>
      <c r="B582" s="13" t="s">
        <v>815</v>
      </c>
      <c r="C582" s="4">
        <v>0</v>
      </c>
      <c r="D582" s="4">
        <v>5</v>
      </c>
      <c r="E582" s="5">
        <v>5</v>
      </c>
      <c r="F582" s="6">
        <v>1</v>
      </c>
      <c r="G582" s="14" t="s">
        <v>1323</v>
      </c>
    </row>
    <row r="583" spans="1:7" ht="22.5">
      <c r="A583" s="3" t="s">
        <v>138</v>
      </c>
      <c r="B583" s="13" t="s">
        <v>815</v>
      </c>
      <c r="C583" s="4">
        <v>0</v>
      </c>
      <c r="D583" s="4">
        <v>5</v>
      </c>
      <c r="E583" s="5">
        <v>5</v>
      </c>
      <c r="F583" s="6">
        <v>1</v>
      </c>
      <c r="G583" s="14" t="s">
        <v>1324</v>
      </c>
    </row>
    <row r="584" spans="1:7" ht="22.5">
      <c r="A584" s="3" t="s">
        <v>138</v>
      </c>
      <c r="B584" s="13" t="s">
        <v>815</v>
      </c>
      <c r="C584" s="4">
        <v>0</v>
      </c>
      <c r="D584" s="4">
        <v>5</v>
      </c>
      <c r="E584" s="5">
        <v>5</v>
      </c>
      <c r="F584" s="6">
        <v>1</v>
      </c>
      <c r="G584" s="14" t="s">
        <v>1325</v>
      </c>
    </row>
    <row r="585" spans="1:7" ht="22.5">
      <c r="A585" s="3" t="s">
        <v>138</v>
      </c>
      <c r="B585" s="13" t="s">
        <v>815</v>
      </c>
      <c r="C585" s="4">
        <v>0</v>
      </c>
      <c r="D585" s="4">
        <v>5</v>
      </c>
      <c r="E585" s="5">
        <v>5</v>
      </c>
      <c r="F585" s="6">
        <v>1</v>
      </c>
      <c r="G585" s="14" t="s">
        <v>1326</v>
      </c>
    </row>
    <row r="586" spans="1:7" ht="22.5">
      <c r="A586" s="3" t="s">
        <v>138</v>
      </c>
      <c r="B586" s="13" t="s">
        <v>815</v>
      </c>
      <c r="C586" s="4">
        <v>0</v>
      </c>
      <c r="D586" s="4">
        <v>5</v>
      </c>
      <c r="E586" s="5">
        <v>5</v>
      </c>
      <c r="F586" s="6">
        <v>1</v>
      </c>
      <c r="G586" s="14" t="s">
        <v>1327</v>
      </c>
    </row>
    <row r="587" spans="1:7" ht="22.5">
      <c r="A587" s="3" t="s">
        <v>138</v>
      </c>
      <c r="B587" s="13" t="s">
        <v>815</v>
      </c>
      <c r="C587" s="4">
        <v>0</v>
      </c>
      <c r="D587" s="4">
        <v>5</v>
      </c>
      <c r="E587" s="5">
        <v>5</v>
      </c>
      <c r="F587" s="6">
        <v>1</v>
      </c>
      <c r="G587" s="14" t="s">
        <v>1328</v>
      </c>
    </row>
    <row r="588" spans="1:7" ht="22.5">
      <c r="A588" s="3" t="s">
        <v>138</v>
      </c>
      <c r="B588" s="13" t="s">
        <v>815</v>
      </c>
      <c r="C588" s="4">
        <v>0</v>
      </c>
      <c r="D588" s="4">
        <v>5</v>
      </c>
      <c r="E588" s="5">
        <v>5</v>
      </c>
      <c r="F588" s="6">
        <v>1</v>
      </c>
      <c r="G588" s="14" t="s">
        <v>1329</v>
      </c>
    </row>
    <row r="589" spans="1:7" ht="12.75">
      <c r="A589" s="228" t="s">
        <v>942</v>
      </c>
      <c r="B589" s="228"/>
      <c r="C589" s="4">
        <v>0</v>
      </c>
      <c r="D589" s="4">
        <v>232</v>
      </c>
      <c r="E589" s="5">
        <v>231</v>
      </c>
      <c r="F589" s="6">
        <v>1</v>
      </c>
      <c r="G589" s="11" t="s">
        <v>138</v>
      </c>
    </row>
    <row r="590" spans="1:7" ht="12.75">
      <c r="A590" s="229" t="s">
        <v>1330</v>
      </c>
      <c r="B590" s="229"/>
      <c r="C590" s="229"/>
      <c r="D590" s="229"/>
      <c r="E590" s="229"/>
      <c r="F590" s="229"/>
      <c r="G590" s="229"/>
    </row>
    <row r="591" spans="1:7" ht="22.5">
      <c r="A591" s="3" t="s">
        <v>138</v>
      </c>
      <c r="B591" s="13" t="s">
        <v>1235</v>
      </c>
      <c r="C591" s="4">
        <v>0</v>
      </c>
      <c r="D591" s="4">
        <v>8</v>
      </c>
      <c r="E591" s="5">
        <v>7</v>
      </c>
      <c r="F591" s="6">
        <v>1</v>
      </c>
      <c r="G591" s="14" t="s">
        <v>1331</v>
      </c>
    </row>
    <row r="592" spans="1:7" ht="12.75">
      <c r="A592" s="228" t="s">
        <v>1332</v>
      </c>
      <c r="B592" s="228"/>
      <c r="C592" s="4">
        <v>0</v>
      </c>
      <c r="D592" s="4">
        <v>8</v>
      </c>
      <c r="E592" s="5">
        <v>7</v>
      </c>
      <c r="F592" s="6">
        <v>1</v>
      </c>
      <c r="G592" s="11" t="s">
        <v>138</v>
      </c>
    </row>
    <row r="593" spans="1:7" ht="12.75">
      <c r="A593" s="229" t="s">
        <v>1087</v>
      </c>
      <c r="B593" s="229"/>
      <c r="C593" s="229"/>
      <c r="D593" s="229"/>
      <c r="E593" s="229"/>
      <c r="F593" s="229"/>
      <c r="G593" s="229"/>
    </row>
    <row r="594" spans="1:7" ht="22.5">
      <c r="A594" s="3" t="s">
        <v>138</v>
      </c>
      <c r="B594" s="13" t="s">
        <v>815</v>
      </c>
      <c r="C594" s="4">
        <v>0</v>
      </c>
      <c r="D594" s="4">
        <v>15</v>
      </c>
      <c r="E594" s="5">
        <v>15</v>
      </c>
      <c r="F594" s="6">
        <v>1</v>
      </c>
      <c r="G594" s="14" t="s">
        <v>1333</v>
      </c>
    </row>
    <row r="595" spans="1:7" ht="22.5">
      <c r="A595" s="3" t="s">
        <v>138</v>
      </c>
      <c r="B595" s="13" t="s">
        <v>815</v>
      </c>
      <c r="C595" s="4">
        <v>0</v>
      </c>
      <c r="D595" s="4">
        <v>15</v>
      </c>
      <c r="E595" s="5">
        <v>15</v>
      </c>
      <c r="F595" s="6">
        <v>1</v>
      </c>
      <c r="G595" s="14" t="s">
        <v>1334</v>
      </c>
    </row>
    <row r="596" spans="1:7" ht="22.5">
      <c r="A596" s="3" t="s">
        <v>138</v>
      </c>
      <c r="B596" s="13" t="s">
        <v>815</v>
      </c>
      <c r="C596" s="4">
        <v>0</v>
      </c>
      <c r="D596" s="4">
        <v>23</v>
      </c>
      <c r="E596" s="5">
        <v>23</v>
      </c>
      <c r="F596" s="6">
        <v>1</v>
      </c>
      <c r="G596" s="14" t="s">
        <v>1335</v>
      </c>
    </row>
    <row r="597" spans="1:7" ht="22.5">
      <c r="A597" s="3" t="s">
        <v>138</v>
      </c>
      <c r="B597" s="13" t="s">
        <v>815</v>
      </c>
      <c r="C597" s="4">
        <v>0</v>
      </c>
      <c r="D597" s="4">
        <v>15</v>
      </c>
      <c r="E597" s="5">
        <v>15</v>
      </c>
      <c r="F597" s="6">
        <v>1</v>
      </c>
      <c r="G597" s="14" t="s">
        <v>1336</v>
      </c>
    </row>
    <row r="598" spans="1:7" ht="22.5">
      <c r="A598" s="3" t="s">
        <v>138</v>
      </c>
      <c r="B598" s="13" t="s">
        <v>815</v>
      </c>
      <c r="C598" s="4">
        <v>0</v>
      </c>
      <c r="D598" s="4">
        <v>10</v>
      </c>
      <c r="E598" s="5">
        <v>10</v>
      </c>
      <c r="F598" s="6">
        <v>1</v>
      </c>
      <c r="G598" s="14" t="s">
        <v>1337</v>
      </c>
    </row>
    <row r="599" spans="1:7" ht="12.75">
      <c r="A599" s="228" t="s">
        <v>1089</v>
      </c>
      <c r="B599" s="228"/>
      <c r="C599" s="4">
        <v>0</v>
      </c>
      <c r="D599" s="4">
        <v>78</v>
      </c>
      <c r="E599" s="5">
        <v>78</v>
      </c>
      <c r="F599" s="6">
        <v>1</v>
      </c>
      <c r="G599" s="11" t="s">
        <v>138</v>
      </c>
    </row>
    <row r="600" spans="1:7" ht="12.75">
      <c r="A600" s="229" t="s">
        <v>430</v>
      </c>
      <c r="B600" s="229"/>
      <c r="C600" s="229"/>
      <c r="D600" s="229"/>
      <c r="E600" s="229"/>
      <c r="F600" s="229"/>
      <c r="G600" s="229"/>
    </row>
    <row r="601" spans="1:7" ht="33.75">
      <c r="A601" s="3" t="s">
        <v>138</v>
      </c>
      <c r="B601" s="13" t="s">
        <v>795</v>
      </c>
      <c r="C601" s="4">
        <v>0</v>
      </c>
      <c r="D601" s="4">
        <v>70</v>
      </c>
      <c r="E601" s="5">
        <v>70</v>
      </c>
      <c r="F601" s="6">
        <v>1</v>
      </c>
      <c r="G601" s="14" t="s">
        <v>1338</v>
      </c>
    </row>
    <row r="602" spans="1:7" ht="12.75">
      <c r="A602" s="228" t="s">
        <v>432</v>
      </c>
      <c r="B602" s="228"/>
      <c r="C602" s="4">
        <v>0</v>
      </c>
      <c r="D602" s="4">
        <v>70</v>
      </c>
      <c r="E602" s="5">
        <v>70</v>
      </c>
      <c r="F602" s="6">
        <v>1</v>
      </c>
      <c r="G602" s="11" t="s">
        <v>138</v>
      </c>
    </row>
    <row r="603" spans="1:7" ht="12.75">
      <c r="A603" s="229" t="s">
        <v>767</v>
      </c>
      <c r="B603" s="229"/>
      <c r="C603" s="229"/>
      <c r="D603" s="229"/>
      <c r="E603" s="229"/>
      <c r="F603" s="229"/>
      <c r="G603" s="229"/>
    </row>
    <row r="604" spans="1:7" ht="22.5">
      <c r="A604" s="3" t="s">
        <v>138</v>
      </c>
      <c r="B604" s="13" t="s">
        <v>815</v>
      </c>
      <c r="C604" s="4">
        <v>0</v>
      </c>
      <c r="D604" s="4">
        <v>5</v>
      </c>
      <c r="E604" s="5">
        <v>5</v>
      </c>
      <c r="F604" s="6">
        <v>1</v>
      </c>
      <c r="G604" s="14" t="s">
        <v>1339</v>
      </c>
    </row>
    <row r="605" spans="1:7" ht="12.75">
      <c r="A605" s="228" t="s">
        <v>770</v>
      </c>
      <c r="B605" s="228"/>
      <c r="C605" s="4">
        <v>0</v>
      </c>
      <c r="D605" s="4">
        <v>5</v>
      </c>
      <c r="E605" s="5">
        <v>5</v>
      </c>
      <c r="F605" s="6">
        <v>1</v>
      </c>
      <c r="G605" s="11" t="s">
        <v>138</v>
      </c>
    </row>
    <row r="606" spans="1:7" ht="12.75">
      <c r="A606" s="229" t="s">
        <v>940</v>
      </c>
      <c r="B606" s="229"/>
      <c r="C606" s="229"/>
      <c r="D606" s="229"/>
      <c r="E606" s="229"/>
      <c r="F606" s="229"/>
      <c r="G606" s="229"/>
    </row>
    <row r="607" spans="1:7" ht="22.5">
      <c r="A607" s="3" t="s">
        <v>138</v>
      </c>
      <c r="B607" s="13" t="s">
        <v>815</v>
      </c>
      <c r="C607" s="4">
        <v>0</v>
      </c>
      <c r="D607" s="4">
        <v>5</v>
      </c>
      <c r="E607" s="5">
        <v>5</v>
      </c>
      <c r="F607" s="6">
        <v>1</v>
      </c>
      <c r="G607" s="14" t="s">
        <v>1340</v>
      </c>
    </row>
    <row r="608" spans="1:7" ht="12.75">
      <c r="A608" s="228" t="s">
        <v>942</v>
      </c>
      <c r="B608" s="228"/>
      <c r="C608" s="4">
        <v>0</v>
      </c>
      <c r="D608" s="4">
        <v>5</v>
      </c>
      <c r="E608" s="5">
        <v>5</v>
      </c>
      <c r="F608" s="6">
        <v>1</v>
      </c>
      <c r="G608" s="11" t="s">
        <v>138</v>
      </c>
    </row>
    <row r="609" spans="1:7" ht="12.75">
      <c r="A609" s="229" t="s">
        <v>1050</v>
      </c>
      <c r="B609" s="229"/>
      <c r="C609" s="229"/>
      <c r="D609" s="229"/>
      <c r="E609" s="229"/>
      <c r="F609" s="229"/>
      <c r="G609" s="229"/>
    </row>
    <row r="610" spans="1:7" ht="29.25" customHeight="1">
      <c r="A610" s="3" t="s">
        <v>138</v>
      </c>
      <c r="B610" s="13" t="s">
        <v>795</v>
      </c>
      <c r="C610" s="4">
        <v>0</v>
      </c>
      <c r="D610" s="4">
        <v>30</v>
      </c>
      <c r="E610" s="5">
        <v>30</v>
      </c>
      <c r="F610" s="6">
        <v>1</v>
      </c>
      <c r="G610" s="14" t="s">
        <v>1341</v>
      </c>
    </row>
    <row r="611" spans="1:7" ht="12.75">
      <c r="A611" s="228" t="s">
        <v>1052</v>
      </c>
      <c r="B611" s="228"/>
      <c r="C611" s="4">
        <v>0</v>
      </c>
      <c r="D611" s="4">
        <v>30</v>
      </c>
      <c r="E611" s="5">
        <v>30</v>
      </c>
      <c r="F611" s="6">
        <v>1</v>
      </c>
      <c r="G611" s="11" t="s">
        <v>138</v>
      </c>
    </row>
    <row r="612" spans="1:7" ht="12.75">
      <c r="A612" s="229" t="s">
        <v>893</v>
      </c>
      <c r="B612" s="229"/>
      <c r="C612" s="229"/>
      <c r="D612" s="229"/>
      <c r="E612" s="229"/>
      <c r="F612" s="229"/>
      <c r="G612" s="229"/>
    </row>
    <row r="613" spans="1:7" ht="12.75">
      <c r="A613" s="3" t="s">
        <v>138</v>
      </c>
      <c r="B613" s="13" t="s">
        <v>287</v>
      </c>
      <c r="C613" s="4">
        <v>0</v>
      </c>
      <c r="D613" s="4">
        <v>30</v>
      </c>
      <c r="E613" s="5">
        <v>30</v>
      </c>
      <c r="F613" s="6">
        <v>1</v>
      </c>
      <c r="G613" s="14" t="s">
        <v>1342</v>
      </c>
    </row>
    <row r="614" spans="1:7" ht="12.75">
      <c r="A614" s="228" t="s">
        <v>895</v>
      </c>
      <c r="B614" s="228"/>
      <c r="C614" s="4">
        <v>0</v>
      </c>
      <c r="D614" s="4">
        <v>30</v>
      </c>
      <c r="E614" s="5">
        <v>30</v>
      </c>
      <c r="F614" s="6">
        <v>1</v>
      </c>
      <c r="G614" s="11" t="s">
        <v>138</v>
      </c>
    </row>
    <row r="615" spans="1:7" ht="12.75">
      <c r="A615" s="229" t="s">
        <v>1343</v>
      </c>
      <c r="B615" s="229"/>
      <c r="C615" s="229"/>
      <c r="D615" s="229"/>
      <c r="E615" s="229"/>
      <c r="F615" s="229"/>
      <c r="G615" s="229"/>
    </row>
    <row r="616" spans="1:7" ht="26.25" customHeight="1">
      <c r="A616" s="3" t="s">
        <v>138</v>
      </c>
      <c r="B616" s="13" t="s">
        <v>795</v>
      </c>
      <c r="C616" s="4">
        <v>1000</v>
      </c>
      <c r="D616" s="4">
        <v>0</v>
      </c>
      <c r="E616" s="5">
        <v>0</v>
      </c>
      <c r="F616" s="6">
        <v>0</v>
      </c>
      <c r="G616" s="14" t="s">
        <v>1344</v>
      </c>
    </row>
    <row r="617" spans="1:7" ht="22.5">
      <c r="A617" s="3" t="s">
        <v>138</v>
      </c>
      <c r="B617" s="13" t="s">
        <v>827</v>
      </c>
      <c r="C617" s="4">
        <v>0</v>
      </c>
      <c r="D617" s="4">
        <v>90</v>
      </c>
      <c r="E617" s="5">
        <v>90</v>
      </c>
      <c r="F617" s="6">
        <v>1</v>
      </c>
      <c r="G617" s="14" t="s">
        <v>1345</v>
      </c>
    </row>
    <row r="618" spans="1:7" ht="26.25" customHeight="1">
      <c r="A618" s="3" t="s">
        <v>138</v>
      </c>
      <c r="B618" s="13" t="s">
        <v>795</v>
      </c>
      <c r="C618" s="4">
        <v>0</v>
      </c>
      <c r="D618" s="4">
        <v>180</v>
      </c>
      <c r="E618" s="5">
        <v>180</v>
      </c>
      <c r="F618" s="6">
        <v>1</v>
      </c>
      <c r="G618" s="14" t="s">
        <v>1346</v>
      </c>
    </row>
    <row r="619" spans="1:7" ht="22.5">
      <c r="A619" s="3" t="s">
        <v>138</v>
      </c>
      <c r="B619" s="13" t="s">
        <v>797</v>
      </c>
      <c r="C619" s="4">
        <v>0</v>
      </c>
      <c r="D619" s="4">
        <v>170</v>
      </c>
      <c r="E619" s="5">
        <v>170</v>
      </c>
      <c r="F619" s="6">
        <v>1</v>
      </c>
      <c r="G619" s="14" t="s">
        <v>1347</v>
      </c>
    </row>
    <row r="620" spans="1:7" ht="26.25" customHeight="1">
      <c r="A620" s="3" t="s">
        <v>138</v>
      </c>
      <c r="B620" s="13" t="s">
        <v>795</v>
      </c>
      <c r="C620" s="4">
        <v>0</v>
      </c>
      <c r="D620" s="4">
        <v>80</v>
      </c>
      <c r="E620" s="5">
        <v>80</v>
      </c>
      <c r="F620" s="6">
        <v>1</v>
      </c>
      <c r="G620" s="14" t="s">
        <v>1348</v>
      </c>
    </row>
    <row r="621" spans="1:7" ht="27" customHeight="1">
      <c r="A621" s="3" t="s">
        <v>138</v>
      </c>
      <c r="B621" s="13" t="s">
        <v>795</v>
      </c>
      <c r="C621" s="4">
        <v>0</v>
      </c>
      <c r="D621" s="4">
        <v>90</v>
      </c>
      <c r="E621" s="5">
        <v>90</v>
      </c>
      <c r="F621" s="6">
        <v>1</v>
      </c>
      <c r="G621" s="14" t="s">
        <v>1349</v>
      </c>
    </row>
    <row r="622" spans="1:7" ht="33.75">
      <c r="A622" s="3" t="s">
        <v>138</v>
      </c>
      <c r="B622" s="13" t="s">
        <v>1350</v>
      </c>
      <c r="C622" s="4">
        <v>0</v>
      </c>
      <c r="D622" s="4">
        <v>200</v>
      </c>
      <c r="E622" s="5">
        <v>200</v>
      </c>
      <c r="F622" s="6">
        <v>1</v>
      </c>
      <c r="G622" s="14" t="s">
        <v>1351</v>
      </c>
    </row>
    <row r="623" spans="1:7" ht="12.75">
      <c r="A623" s="228" t="s">
        <v>1352</v>
      </c>
      <c r="B623" s="228"/>
      <c r="C623" s="4">
        <v>1000</v>
      </c>
      <c r="D623" s="4">
        <v>810</v>
      </c>
      <c r="E623" s="5">
        <v>810</v>
      </c>
      <c r="F623" s="6">
        <v>1</v>
      </c>
      <c r="G623" s="11" t="s">
        <v>138</v>
      </c>
    </row>
    <row r="624" spans="1:7" ht="12.75">
      <c r="A624" s="229" t="s">
        <v>430</v>
      </c>
      <c r="B624" s="229"/>
      <c r="C624" s="229"/>
      <c r="D624" s="229"/>
      <c r="E624" s="229"/>
      <c r="F624" s="229"/>
      <c r="G624" s="229"/>
    </row>
    <row r="625" spans="1:7" ht="26.25" customHeight="1">
      <c r="A625" s="3" t="s">
        <v>138</v>
      </c>
      <c r="B625" s="13" t="s">
        <v>795</v>
      </c>
      <c r="C625" s="4">
        <v>0</v>
      </c>
      <c r="D625" s="4">
        <v>120</v>
      </c>
      <c r="E625" s="5">
        <v>120</v>
      </c>
      <c r="F625" s="6">
        <v>1</v>
      </c>
      <c r="G625" s="14" t="s">
        <v>1353</v>
      </c>
    </row>
    <row r="626" spans="1:7" ht="12.75">
      <c r="A626" s="228" t="s">
        <v>432</v>
      </c>
      <c r="B626" s="228"/>
      <c r="C626" s="4">
        <v>0</v>
      </c>
      <c r="D626" s="4">
        <v>120</v>
      </c>
      <c r="E626" s="5">
        <v>120</v>
      </c>
      <c r="F626" s="6">
        <v>1</v>
      </c>
      <c r="G626" s="11" t="s">
        <v>138</v>
      </c>
    </row>
    <row r="627" spans="1:7" ht="12.75">
      <c r="A627" s="229" t="s">
        <v>436</v>
      </c>
      <c r="B627" s="229"/>
      <c r="C627" s="229"/>
      <c r="D627" s="229"/>
      <c r="E627" s="229"/>
      <c r="F627" s="229"/>
      <c r="G627" s="229"/>
    </row>
    <row r="628" spans="1:7" ht="22.5">
      <c r="A628" s="3" t="s">
        <v>138</v>
      </c>
      <c r="B628" s="13" t="s">
        <v>825</v>
      </c>
      <c r="C628" s="4">
        <v>500</v>
      </c>
      <c r="D628" s="4">
        <v>500</v>
      </c>
      <c r="E628" s="5">
        <v>500</v>
      </c>
      <c r="F628" s="6">
        <v>1</v>
      </c>
      <c r="G628" s="14" t="s">
        <v>1354</v>
      </c>
    </row>
    <row r="629" spans="1:7" ht="12.75">
      <c r="A629" s="228" t="s">
        <v>439</v>
      </c>
      <c r="B629" s="228"/>
      <c r="C629" s="4">
        <v>500</v>
      </c>
      <c r="D629" s="4">
        <v>500</v>
      </c>
      <c r="E629" s="5">
        <v>500</v>
      </c>
      <c r="F629" s="6">
        <v>1</v>
      </c>
      <c r="G629" s="11" t="s">
        <v>138</v>
      </c>
    </row>
    <row r="630" spans="1:7" ht="12.75">
      <c r="A630" s="229" t="s">
        <v>767</v>
      </c>
      <c r="B630" s="229"/>
      <c r="C630" s="229"/>
      <c r="D630" s="229"/>
      <c r="E630" s="229"/>
      <c r="F630" s="229"/>
      <c r="G630" s="229"/>
    </row>
    <row r="631" spans="1:7" ht="22.5">
      <c r="A631" s="3" t="s">
        <v>138</v>
      </c>
      <c r="B631" s="13" t="s">
        <v>827</v>
      </c>
      <c r="C631" s="4">
        <v>400</v>
      </c>
      <c r="D631" s="4">
        <v>0</v>
      </c>
      <c r="E631" s="5">
        <v>0</v>
      </c>
      <c r="F631" s="6">
        <v>0</v>
      </c>
      <c r="G631" s="14" t="s">
        <v>1355</v>
      </c>
    </row>
    <row r="632" spans="1:7" ht="12.75">
      <c r="A632" s="228" t="s">
        <v>770</v>
      </c>
      <c r="B632" s="228"/>
      <c r="C632" s="4">
        <v>400</v>
      </c>
      <c r="D632" s="4">
        <v>0</v>
      </c>
      <c r="E632" s="5">
        <v>0</v>
      </c>
      <c r="F632" s="6">
        <v>0</v>
      </c>
      <c r="G632" s="11" t="s">
        <v>138</v>
      </c>
    </row>
    <row r="633" spans="1:7" ht="12.75">
      <c r="A633" s="229" t="s">
        <v>893</v>
      </c>
      <c r="B633" s="229"/>
      <c r="C633" s="229"/>
      <c r="D633" s="229"/>
      <c r="E633" s="229"/>
      <c r="F633" s="229"/>
      <c r="G633" s="229"/>
    </row>
    <row r="634" spans="1:7" ht="22.5">
      <c r="A634" s="3" t="s">
        <v>138</v>
      </c>
      <c r="B634" s="13" t="s">
        <v>827</v>
      </c>
      <c r="C634" s="4">
        <v>2240</v>
      </c>
      <c r="D634" s="4">
        <v>0</v>
      </c>
      <c r="E634" s="5">
        <v>0</v>
      </c>
      <c r="F634" s="6">
        <v>0</v>
      </c>
      <c r="G634" s="14" t="s">
        <v>1356</v>
      </c>
    </row>
    <row r="635" spans="1:7" ht="22.5">
      <c r="A635" s="3" t="s">
        <v>138</v>
      </c>
      <c r="B635" s="13" t="s">
        <v>815</v>
      </c>
      <c r="C635" s="4">
        <v>0</v>
      </c>
      <c r="D635" s="4">
        <v>5</v>
      </c>
      <c r="E635" s="5">
        <v>5</v>
      </c>
      <c r="F635" s="6">
        <v>1</v>
      </c>
      <c r="G635" s="14" t="s">
        <v>1357</v>
      </c>
    </row>
    <row r="636" spans="1:7" ht="12.75">
      <c r="A636" s="228" t="s">
        <v>895</v>
      </c>
      <c r="B636" s="228"/>
      <c r="C636" s="4">
        <v>2240</v>
      </c>
      <c r="D636" s="4">
        <v>5</v>
      </c>
      <c r="E636" s="5">
        <v>5</v>
      </c>
      <c r="F636" s="6">
        <v>1</v>
      </c>
      <c r="G636" s="11" t="s">
        <v>138</v>
      </c>
    </row>
    <row r="637" spans="1:7" ht="12.75">
      <c r="A637" s="229" t="s">
        <v>940</v>
      </c>
      <c r="B637" s="229"/>
      <c r="C637" s="229"/>
      <c r="D637" s="229"/>
      <c r="E637" s="229"/>
      <c r="F637" s="229"/>
      <c r="G637" s="229"/>
    </row>
    <row r="638" spans="1:7" ht="22.5">
      <c r="A638" s="3" t="s">
        <v>138</v>
      </c>
      <c r="B638" s="13" t="s">
        <v>815</v>
      </c>
      <c r="C638" s="4">
        <v>0</v>
      </c>
      <c r="D638" s="4">
        <v>5</v>
      </c>
      <c r="E638" s="5">
        <v>5</v>
      </c>
      <c r="F638" s="6">
        <v>1</v>
      </c>
      <c r="G638" s="14" t="s">
        <v>1358</v>
      </c>
    </row>
    <row r="639" spans="1:7" ht="12.75">
      <c r="A639" s="228" t="s">
        <v>942</v>
      </c>
      <c r="B639" s="228"/>
      <c r="C639" s="4">
        <v>0</v>
      </c>
      <c r="D639" s="4">
        <v>5</v>
      </c>
      <c r="E639" s="5">
        <v>5</v>
      </c>
      <c r="F639" s="6">
        <v>1</v>
      </c>
      <c r="G639" s="11" t="s">
        <v>138</v>
      </c>
    </row>
    <row r="640" spans="1:7" ht="12.75">
      <c r="A640" s="229" t="s">
        <v>893</v>
      </c>
      <c r="B640" s="229"/>
      <c r="C640" s="229"/>
      <c r="D640" s="229"/>
      <c r="E640" s="229"/>
      <c r="F640" s="229"/>
      <c r="G640" s="229"/>
    </row>
    <row r="641" spans="1:7" ht="22.5">
      <c r="A641" s="3" t="s">
        <v>138</v>
      </c>
      <c r="B641" s="13" t="s">
        <v>1359</v>
      </c>
      <c r="C641" s="4">
        <v>1350</v>
      </c>
      <c r="D641" s="4">
        <v>23</v>
      </c>
      <c r="E641" s="5">
        <v>23</v>
      </c>
      <c r="F641" s="6">
        <v>1</v>
      </c>
      <c r="G641" s="14" t="s">
        <v>1360</v>
      </c>
    </row>
    <row r="642" spans="1:7" ht="12.75">
      <c r="A642" s="228" t="s">
        <v>895</v>
      </c>
      <c r="B642" s="228"/>
      <c r="C642" s="4">
        <v>1350</v>
      </c>
      <c r="D642" s="4">
        <v>23</v>
      </c>
      <c r="E642" s="5">
        <v>23</v>
      </c>
      <c r="F642" s="6">
        <v>1</v>
      </c>
      <c r="G642" s="11" t="s">
        <v>138</v>
      </c>
    </row>
    <row r="643" spans="1:7" ht="12.75">
      <c r="A643" s="227" t="s">
        <v>1361</v>
      </c>
      <c r="B643" s="227"/>
      <c r="C643" s="9">
        <v>5490</v>
      </c>
      <c r="D643" s="9">
        <v>4223</v>
      </c>
      <c r="E643" s="9">
        <v>4223</v>
      </c>
      <c r="F643" s="10">
        <v>1</v>
      </c>
      <c r="G643" s="12" t="s">
        <v>138</v>
      </c>
    </row>
    <row r="644" spans="1:7" ht="12.75">
      <c r="A644" s="230" t="s">
        <v>773</v>
      </c>
      <c r="B644" s="230"/>
      <c r="C644" s="230"/>
      <c r="D644" s="230"/>
      <c r="E644" s="230"/>
      <c r="F644" s="230"/>
      <c r="G644" s="230"/>
    </row>
    <row r="645" spans="1:7" ht="12.75">
      <c r="A645" s="229" t="s">
        <v>1362</v>
      </c>
      <c r="B645" s="229"/>
      <c r="C645" s="229"/>
      <c r="D645" s="229"/>
      <c r="E645" s="229"/>
      <c r="F645" s="229"/>
      <c r="G645" s="229"/>
    </row>
    <row r="646" spans="1:7" ht="22.5">
      <c r="A646" s="3" t="s">
        <v>138</v>
      </c>
      <c r="B646" s="13" t="s">
        <v>815</v>
      </c>
      <c r="C646" s="4">
        <v>0</v>
      </c>
      <c r="D646" s="4">
        <v>80</v>
      </c>
      <c r="E646" s="5">
        <v>80</v>
      </c>
      <c r="F646" s="6">
        <v>1</v>
      </c>
      <c r="G646" s="14" t="s">
        <v>1363</v>
      </c>
    </row>
    <row r="647" spans="1:7" ht="12.75">
      <c r="A647" s="228" t="s">
        <v>1364</v>
      </c>
      <c r="B647" s="228"/>
      <c r="C647" s="4">
        <v>0</v>
      </c>
      <c r="D647" s="4">
        <v>80</v>
      </c>
      <c r="E647" s="5">
        <v>80</v>
      </c>
      <c r="F647" s="6">
        <v>1</v>
      </c>
      <c r="G647" s="11" t="s">
        <v>138</v>
      </c>
    </row>
    <row r="648" spans="1:7" ht="12.75">
      <c r="A648" s="229" t="s">
        <v>1365</v>
      </c>
      <c r="B648" s="229"/>
      <c r="C648" s="229"/>
      <c r="D648" s="229"/>
      <c r="E648" s="229"/>
      <c r="F648" s="229"/>
      <c r="G648" s="229"/>
    </row>
    <row r="649" spans="1:7" ht="22.5">
      <c r="A649" s="3" t="s">
        <v>138</v>
      </c>
      <c r="B649" s="13" t="s">
        <v>815</v>
      </c>
      <c r="C649" s="4">
        <v>0</v>
      </c>
      <c r="D649" s="4">
        <v>88</v>
      </c>
      <c r="E649" s="5">
        <v>88</v>
      </c>
      <c r="F649" s="6">
        <v>1</v>
      </c>
      <c r="G649" s="14" t="s">
        <v>1366</v>
      </c>
    </row>
    <row r="650" spans="1:7" ht="22.5">
      <c r="A650" s="3" t="s">
        <v>138</v>
      </c>
      <c r="B650" s="13" t="s">
        <v>815</v>
      </c>
      <c r="C650" s="4">
        <v>0</v>
      </c>
      <c r="D650" s="4">
        <v>80</v>
      </c>
      <c r="E650" s="5">
        <v>80</v>
      </c>
      <c r="F650" s="6">
        <v>1</v>
      </c>
      <c r="G650" s="14" t="s">
        <v>1367</v>
      </c>
    </row>
    <row r="651" spans="1:7" ht="12.75">
      <c r="A651" s="228" t="s">
        <v>1368</v>
      </c>
      <c r="B651" s="228"/>
      <c r="C651" s="4">
        <v>0</v>
      </c>
      <c r="D651" s="4">
        <v>168</v>
      </c>
      <c r="E651" s="5">
        <v>168</v>
      </c>
      <c r="F651" s="6">
        <v>1</v>
      </c>
      <c r="G651" s="11" t="s">
        <v>138</v>
      </c>
    </row>
    <row r="652" spans="1:7" ht="12.75">
      <c r="A652" s="229" t="s">
        <v>1369</v>
      </c>
      <c r="B652" s="229"/>
      <c r="C652" s="229"/>
      <c r="D652" s="229"/>
      <c r="E652" s="229"/>
      <c r="F652" s="229"/>
      <c r="G652" s="229"/>
    </row>
    <row r="653" spans="1:7" ht="22.5">
      <c r="A653" s="3" t="s">
        <v>138</v>
      </c>
      <c r="B653" s="13" t="s">
        <v>815</v>
      </c>
      <c r="C653" s="4">
        <v>0</v>
      </c>
      <c r="D653" s="4">
        <v>534</v>
      </c>
      <c r="E653" s="5">
        <v>534</v>
      </c>
      <c r="F653" s="6">
        <v>1</v>
      </c>
      <c r="G653" s="14" t="s">
        <v>1366</v>
      </c>
    </row>
    <row r="654" spans="1:7" ht="12.75">
      <c r="A654" s="228" t="s">
        <v>1370</v>
      </c>
      <c r="B654" s="228"/>
      <c r="C654" s="4">
        <v>0</v>
      </c>
      <c r="D654" s="4">
        <v>534</v>
      </c>
      <c r="E654" s="5">
        <v>534</v>
      </c>
      <c r="F654" s="6">
        <v>1</v>
      </c>
      <c r="G654" s="11" t="s">
        <v>138</v>
      </c>
    </row>
    <row r="655" spans="1:7" ht="12.75">
      <c r="A655" s="229" t="s">
        <v>1371</v>
      </c>
      <c r="B655" s="229"/>
      <c r="C655" s="229"/>
      <c r="D655" s="229"/>
      <c r="E655" s="229"/>
      <c r="F655" s="229"/>
      <c r="G655" s="229"/>
    </row>
    <row r="656" spans="1:7" ht="26.25" customHeight="1">
      <c r="A656" s="3" t="s">
        <v>138</v>
      </c>
      <c r="B656" s="13" t="s">
        <v>794</v>
      </c>
      <c r="C656" s="4">
        <v>0</v>
      </c>
      <c r="D656" s="4">
        <v>140</v>
      </c>
      <c r="E656" s="5">
        <v>140</v>
      </c>
      <c r="F656" s="6">
        <v>1</v>
      </c>
      <c r="G656" s="14" t="s">
        <v>1372</v>
      </c>
    </row>
    <row r="657" spans="1:7" ht="22.5">
      <c r="A657" s="3" t="s">
        <v>138</v>
      </c>
      <c r="B657" s="13" t="s">
        <v>827</v>
      </c>
      <c r="C657" s="4">
        <v>0</v>
      </c>
      <c r="D657" s="4">
        <v>140</v>
      </c>
      <c r="E657" s="5">
        <v>140</v>
      </c>
      <c r="F657" s="6">
        <v>1</v>
      </c>
      <c r="G657" s="14" t="s">
        <v>1373</v>
      </c>
    </row>
    <row r="658" spans="1:7" ht="22.5">
      <c r="A658" s="3" t="s">
        <v>138</v>
      </c>
      <c r="B658" s="13" t="s">
        <v>815</v>
      </c>
      <c r="C658" s="4">
        <v>0</v>
      </c>
      <c r="D658" s="4">
        <v>130</v>
      </c>
      <c r="E658" s="5">
        <v>130</v>
      </c>
      <c r="F658" s="6">
        <v>1</v>
      </c>
      <c r="G658" s="14" t="s">
        <v>1374</v>
      </c>
    </row>
    <row r="659" spans="1:7" ht="22.5">
      <c r="A659" s="3" t="s">
        <v>138</v>
      </c>
      <c r="B659" s="13" t="s">
        <v>797</v>
      </c>
      <c r="C659" s="4">
        <v>0</v>
      </c>
      <c r="D659" s="4">
        <v>30</v>
      </c>
      <c r="E659" s="5">
        <v>30</v>
      </c>
      <c r="F659" s="6">
        <v>1</v>
      </c>
      <c r="G659" s="14" t="s">
        <v>150</v>
      </c>
    </row>
    <row r="660" spans="1:7" ht="22.5">
      <c r="A660" s="3" t="s">
        <v>138</v>
      </c>
      <c r="B660" s="13" t="s">
        <v>815</v>
      </c>
      <c r="C660" s="4">
        <v>0</v>
      </c>
      <c r="D660" s="4">
        <v>270</v>
      </c>
      <c r="E660" s="5">
        <v>270</v>
      </c>
      <c r="F660" s="6">
        <v>1</v>
      </c>
      <c r="G660" s="14" t="s">
        <v>151</v>
      </c>
    </row>
    <row r="661" spans="1:7" ht="22.5">
      <c r="A661" s="3" t="s">
        <v>138</v>
      </c>
      <c r="B661" s="13" t="s">
        <v>815</v>
      </c>
      <c r="C661" s="4">
        <v>0</v>
      </c>
      <c r="D661" s="4">
        <v>70</v>
      </c>
      <c r="E661" s="5">
        <v>70</v>
      </c>
      <c r="F661" s="6">
        <v>1</v>
      </c>
      <c r="G661" s="14" t="s">
        <v>152</v>
      </c>
    </row>
    <row r="662" spans="1:7" ht="22.5">
      <c r="A662" s="3" t="s">
        <v>138</v>
      </c>
      <c r="B662" s="13" t="s">
        <v>815</v>
      </c>
      <c r="C662" s="4">
        <v>0</v>
      </c>
      <c r="D662" s="4">
        <v>312</v>
      </c>
      <c r="E662" s="5">
        <v>312</v>
      </c>
      <c r="F662" s="6">
        <v>1</v>
      </c>
      <c r="G662" s="14" t="s">
        <v>153</v>
      </c>
    </row>
    <row r="663" spans="1:7" ht="22.5">
      <c r="A663" s="3" t="s">
        <v>138</v>
      </c>
      <c r="B663" s="13" t="s">
        <v>827</v>
      </c>
      <c r="C663" s="4">
        <v>0</v>
      </c>
      <c r="D663" s="4">
        <v>28</v>
      </c>
      <c r="E663" s="5">
        <v>28</v>
      </c>
      <c r="F663" s="6">
        <v>1</v>
      </c>
      <c r="G663" s="14" t="s">
        <v>154</v>
      </c>
    </row>
    <row r="664" spans="1:7" ht="12.75">
      <c r="A664" s="228" t="s">
        <v>155</v>
      </c>
      <c r="B664" s="228"/>
      <c r="C664" s="4">
        <v>0</v>
      </c>
      <c r="D664" s="4">
        <v>1120</v>
      </c>
      <c r="E664" s="5">
        <v>1120</v>
      </c>
      <c r="F664" s="6">
        <v>1</v>
      </c>
      <c r="G664" s="11" t="s">
        <v>138</v>
      </c>
    </row>
    <row r="665" spans="1:7" ht="12.75">
      <c r="A665" s="229" t="s">
        <v>141</v>
      </c>
      <c r="B665" s="229"/>
      <c r="C665" s="229"/>
      <c r="D665" s="229"/>
      <c r="E665" s="229"/>
      <c r="F665" s="229"/>
      <c r="G665" s="229"/>
    </row>
    <row r="666" spans="1:7" ht="22.5">
      <c r="A666" s="3" t="s">
        <v>138</v>
      </c>
      <c r="B666" s="13" t="s">
        <v>156</v>
      </c>
      <c r="C666" s="4">
        <v>0</v>
      </c>
      <c r="D666" s="4">
        <v>100</v>
      </c>
      <c r="E666" s="5">
        <v>100</v>
      </c>
      <c r="F666" s="6">
        <v>1</v>
      </c>
      <c r="G666" s="14" t="s">
        <v>157</v>
      </c>
    </row>
    <row r="667" spans="1:7" ht="12.75">
      <c r="A667" s="228" t="s">
        <v>142</v>
      </c>
      <c r="B667" s="228"/>
      <c r="C667" s="4">
        <v>0</v>
      </c>
      <c r="D667" s="4">
        <v>100</v>
      </c>
      <c r="E667" s="5">
        <v>100</v>
      </c>
      <c r="F667" s="6">
        <v>1</v>
      </c>
      <c r="G667" s="11" t="s">
        <v>138</v>
      </c>
    </row>
    <row r="668" spans="1:7" ht="12.75">
      <c r="A668" s="229" t="s">
        <v>1104</v>
      </c>
      <c r="B668" s="229"/>
      <c r="C668" s="229"/>
      <c r="D668" s="229"/>
      <c r="E668" s="229"/>
      <c r="F668" s="229"/>
      <c r="G668" s="229"/>
    </row>
    <row r="669" spans="1:7" ht="22.5">
      <c r="A669" s="3" t="s">
        <v>138</v>
      </c>
      <c r="B669" s="13" t="s">
        <v>1105</v>
      </c>
      <c r="C669" s="4">
        <v>2480</v>
      </c>
      <c r="D669" s="4">
        <v>0</v>
      </c>
      <c r="E669" s="5">
        <v>0</v>
      </c>
      <c r="F669" s="6">
        <v>0</v>
      </c>
      <c r="G669" s="14" t="s">
        <v>1106</v>
      </c>
    </row>
    <row r="670" spans="1:7" ht="12.75">
      <c r="A670" s="228" t="s">
        <v>1107</v>
      </c>
      <c r="B670" s="228"/>
      <c r="C670" s="4">
        <v>2480</v>
      </c>
      <c r="D670" s="4">
        <v>0</v>
      </c>
      <c r="E670" s="5">
        <v>0</v>
      </c>
      <c r="F670" s="6">
        <v>0</v>
      </c>
      <c r="G670" s="11" t="s">
        <v>138</v>
      </c>
    </row>
    <row r="671" spans="1:7" ht="12.75">
      <c r="A671" s="229" t="s">
        <v>1108</v>
      </c>
      <c r="B671" s="229"/>
      <c r="C671" s="229"/>
      <c r="D671" s="229"/>
      <c r="E671" s="229"/>
      <c r="F671" s="229"/>
      <c r="G671" s="229"/>
    </row>
    <row r="672" spans="1:7" ht="26.25" customHeight="1">
      <c r="A672" s="3" t="s">
        <v>138</v>
      </c>
      <c r="B672" s="13" t="s">
        <v>794</v>
      </c>
      <c r="C672" s="4">
        <v>0</v>
      </c>
      <c r="D672" s="4">
        <v>72</v>
      </c>
      <c r="E672" s="5">
        <v>72</v>
      </c>
      <c r="F672" s="6">
        <v>1</v>
      </c>
      <c r="G672" s="14" t="s">
        <v>1109</v>
      </c>
    </row>
    <row r="673" spans="1:7" ht="12.75">
      <c r="A673" s="228" t="s">
        <v>1110</v>
      </c>
      <c r="B673" s="228"/>
      <c r="C673" s="4">
        <v>0</v>
      </c>
      <c r="D673" s="4">
        <v>72</v>
      </c>
      <c r="E673" s="5">
        <v>72</v>
      </c>
      <c r="F673" s="6">
        <v>1</v>
      </c>
      <c r="G673" s="11" t="s">
        <v>138</v>
      </c>
    </row>
    <row r="674" spans="1:7" ht="12.75">
      <c r="A674" s="229" t="s">
        <v>1023</v>
      </c>
      <c r="B674" s="229"/>
      <c r="C674" s="229"/>
      <c r="D674" s="229"/>
      <c r="E674" s="229"/>
      <c r="F674" s="229"/>
      <c r="G674" s="229"/>
    </row>
    <row r="675" spans="1:7" ht="22.5">
      <c r="A675" s="3" t="s">
        <v>138</v>
      </c>
      <c r="B675" s="13" t="s">
        <v>827</v>
      </c>
      <c r="C675" s="4">
        <v>13140</v>
      </c>
      <c r="D675" s="4">
        <v>0</v>
      </c>
      <c r="E675" s="5">
        <v>0</v>
      </c>
      <c r="F675" s="6">
        <v>0</v>
      </c>
      <c r="G675" s="14" t="s">
        <v>1111</v>
      </c>
    </row>
    <row r="676" spans="1:7" ht="22.5">
      <c r="A676" s="3" t="s">
        <v>138</v>
      </c>
      <c r="B676" s="13" t="s">
        <v>827</v>
      </c>
      <c r="C676" s="4">
        <v>100</v>
      </c>
      <c r="D676" s="4">
        <v>0</v>
      </c>
      <c r="E676" s="5">
        <v>0</v>
      </c>
      <c r="F676" s="6">
        <v>0</v>
      </c>
      <c r="G676" s="14" t="s">
        <v>318</v>
      </c>
    </row>
    <row r="677" spans="1:7" ht="45">
      <c r="A677" s="3" t="s">
        <v>138</v>
      </c>
      <c r="B677" s="13" t="s">
        <v>827</v>
      </c>
      <c r="C677" s="4">
        <v>600</v>
      </c>
      <c r="D677" s="4">
        <v>0</v>
      </c>
      <c r="E677" s="5">
        <v>0</v>
      </c>
      <c r="F677" s="6">
        <v>0</v>
      </c>
      <c r="G677" s="14" t="s">
        <v>319</v>
      </c>
    </row>
    <row r="678" spans="1:7" ht="22.5">
      <c r="A678" s="3" t="s">
        <v>138</v>
      </c>
      <c r="B678" s="13" t="s">
        <v>815</v>
      </c>
      <c r="C678" s="4">
        <v>0</v>
      </c>
      <c r="D678" s="4">
        <v>20</v>
      </c>
      <c r="E678" s="5">
        <v>20</v>
      </c>
      <c r="F678" s="6">
        <v>1</v>
      </c>
      <c r="G678" s="14" t="s">
        <v>320</v>
      </c>
    </row>
    <row r="679" spans="1:7" ht="22.5">
      <c r="A679" s="3" t="s">
        <v>138</v>
      </c>
      <c r="B679" s="13" t="s">
        <v>797</v>
      </c>
      <c r="C679" s="4">
        <v>700</v>
      </c>
      <c r="D679" s="4">
        <v>700</v>
      </c>
      <c r="E679" s="5">
        <v>700</v>
      </c>
      <c r="F679" s="6">
        <v>1</v>
      </c>
      <c r="G679" s="14" t="s">
        <v>321</v>
      </c>
    </row>
    <row r="680" spans="1:7" ht="22.5">
      <c r="A680" s="3" t="s">
        <v>138</v>
      </c>
      <c r="B680" s="13" t="s">
        <v>797</v>
      </c>
      <c r="C680" s="4">
        <v>1500</v>
      </c>
      <c r="D680" s="4">
        <v>1500</v>
      </c>
      <c r="E680" s="5">
        <v>1500</v>
      </c>
      <c r="F680" s="6">
        <v>1</v>
      </c>
      <c r="G680" s="14" t="s">
        <v>322</v>
      </c>
    </row>
    <row r="681" spans="1:7" ht="22.5">
      <c r="A681" s="3" t="s">
        <v>138</v>
      </c>
      <c r="B681" s="13" t="s">
        <v>1235</v>
      </c>
      <c r="C681" s="4">
        <v>0</v>
      </c>
      <c r="D681" s="4">
        <v>200</v>
      </c>
      <c r="E681" s="5">
        <v>200</v>
      </c>
      <c r="F681" s="6">
        <v>1</v>
      </c>
      <c r="G681" s="14" t="s">
        <v>323</v>
      </c>
    </row>
    <row r="682" spans="1:7" ht="28.5" customHeight="1">
      <c r="A682" s="3" t="s">
        <v>138</v>
      </c>
      <c r="B682" s="13" t="s">
        <v>794</v>
      </c>
      <c r="C682" s="4">
        <v>0</v>
      </c>
      <c r="D682" s="4">
        <v>351</v>
      </c>
      <c r="E682" s="5">
        <v>351</v>
      </c>
      <c r="F682" s="6">
        <v>1</v>
      </c>
      <c r="G682" s="14" t="s">
        <v>324</v>
      </c>
    </row>
    <row r="683" spans="1:7" ht="22.5">
      <c r="A683" s="3" t="s">
        <v>138</v>
      </c>
      <c r="B683" s="13" t="s">
        <v>827</v>
      </c>
      <c r="C683" s="4">
        <v>0</v>
      </c>
      <c r="D683" s="4">
        <v>460</v>
      </c>
      <c r="E683" s="5">
        <v>460</v>
      </c>
      <c r="F683" s="6">
        <v>1</v>
      </c>
      <c r="G683" s="14" t="s">
        <v>325</v>
      </c>
    </row>
    <row r="684" spans="1:7" ht="22.5">
      <c r="A684" s="3" t="s">
        <v>138</v>
      </c>
      <c r="B684" s="13" t="s">
        <v>827</v>
      </c>
      <c r="C684" s="4">
        <v>0</v>
      </c>
      <c r="D684" s="4">
        <v>459</v>
      </c>
      <c r="E684" s="5">
        <v>459</v>
      </c>
      <c r="F684" s="6">
        <v>1</v>
      </c>
      <c r="G684" s="14" t="s">
        <v>326</v>
      </c>
    </row>
    <row r="685" spans="1:7" ht="22.5">
      <c r="A685" s="3" t="s">
        <v>138</v>
      </c>
      <c r="B685" s="13" t="s">
        <v>827</v>
      </c>
      <c r="C685" s="4">
        <v>0</v>
      </c>
      <c r="D685" s="4">
        <v>310</v>
      </c>
      <c r="E685" s="5">
        <v>310</v>
      </c>
      <c r="F685" s="6">
        <v>1</v>
      </c>
      <c r="G685" s="14" t="s">
        <v>327</v>
      </c>
    </row>
    <row r="686" spans="1:7" ht="22.5">
      <c r="A686" s="3" t="s">
        <v>138</v>
      </c>
      <c r="B686" s="13" t="s">
        <v>827</v>
      </c>
      <c r="C686" s="4">
        <v>0</v>
      </c>
      <c r="D686" s="4">
        <v>840</v>
      </c>
      <c r="E686" s="5">
        <v>840</v>
      </c>
      <c r="F686" s="6">
        <v>1</v>
      </c>
      <c r="G686" s="14" t="s">
        <v>328</v>
      </c>
    </row>
    <row r="687" spans="1:7" ht="22.5">
      <c r="A687" s="3" t="s">
        <v>138</v>
      </c>
      <c r="B687" s="13" t="s">
        <v>815</v>
      </c>
      <c r="C687" s="4">
        <v>0</v>
      </c>
      <c r="D687" s="4">
        <v>430</v>
      </c>
      <c r="E687" s="5">
        <v>430</v>
      </c>
      <c r="F687" s="6">
        <v>1</v>
      </c>
      <c r="G687" s="14" t="s">
        <v>329</v>
      </c>
    </row>
    <row r="688" spans="1:7" ht="22.5">
      <c r="A688" s="3" t="s">
        <v>138</v>
      </c>
      <c r="B688" s="13" t="s">
        <v>815</v>
      </c>
      <c r="C688" s="4">
        <v>0</v>
      </c>
      <c r="D688" s="4">
        <v>100</v>
      </c>
      <c r="E688" s="5">
        <v>100</v>
      </c>
      <c r="F688" s="6">
        <v>1</v>
      </c>
      <c r="G688" s="14" t="s">
        <v>665</v>
      </c>
    </row>
    <row r="689" spans="1:7" ht="22.5">
      <c r="A689" s="3" t="s">
        <v>138</v>
      </c>
      <c r="B689" s="13" t="s">
        <v>815</v>
      </c>
      <c r="C689" s="4">
        <v>0</v>
      </c>
      <c r="D689" s="4">
        <v>600</v>
      </c>
      <c r="E689" s="5">
        <v>600</v>
      </c>
      <c r="F689" s="6">
        <v>1</v>
      </c>
      <c r="G689" s="14" t="s">
        <v>330</v>
      </c>
    </row>
    <row r="690" spans="1:7" ht="22.5">
      <c r="A690" s="3" t="s">
        <v>138</v>
      </c>
      <c r="B690" s="13" t="s">
        <v>815</v>
      </c>
      <c r="C690" s="4">
        <v>0</v>
      </c>
      <c r="D690" s="4">
        <v>350</v>
      </c>
      <c r="E690" s="5">
        <v>350</v>
      </c>
      <c r="F690" s="6">
        <v>1</v>
      </c>
      <c r="G690" s="14" t="s">
        <v>331</v>
      </c>
    </row>
    <row r="691" spans="1:7" ht="22.5">
      <c r="A691" s="3" t="s">
        <v>138</v>
      </c>
      <c r="B691" s="13" t="s">
        <v>815</v>
      </c>
      <c r="C691" s="4">
        <v>0</v>
      </c>
      <c r="D691" s="4">
        <v>300</v>
      </c>
      <c r="E691" s="5">
        <v>300</v>
      </c>
      <c r="F691" s="6">
        <v>1</v>
      </c>
      <c r="G691" s="14" t="s">
        <v>332</v>
      </c>
    </row>
    <row r="692" spans="1:7" ht="22.5">
      <c r="A692" s="3" t="s">
        <v>138</v>
      </c>
      <c r="B692" s="13" t="s">
        <v>815</v>
      </c>
      <c r="C692" s="4">
        <v>0</v>
      </c>
      <c r="D692" s="4">
        <v>200</v>
      </c>
      <c r="E692" s="5">
        <v>200</v>
      </c>
      <c r="F692" s="6">
        <v>1</v>
      </c>
      <c r="G692" s="14" t="s">
        <v>333</v>
      </c>
    </row>
    <row r="693" spans="1:7" ht="22.5">
      <c r="A693" s="3" t="s">
        <v>138</v>
      </c>
      <c r="B693" s="13" t="s">
        <v>815</v>
      </c>
      <c r="C693" s="4">
        <v>0</v>
      </c>
      <c r="D693" s="4">
        <v>530</v>
      </c>
      <c r="E693" s="5">
        <v>530</v>
      </c>
      <c r="F693" s="6">
        <v>1</v>
      </c>
      <c r="G693" s="14" t="s">
        <v>334</v>
      </c>
    </row>
    <row r="694" spans="1:7" ht="22.5">
      <c r="A694" s="3" t="s">
        <v>138</v>
      </c>
      <c r="B694" s="13" t="s">
        <v>815</v>
      </c>
      <c r="C694" s="4">
        <v>0</v>
      </c>
      <c r="D694" s="4">
        <v>100</v>
      </c>
      <c r="E694" s="5">
        <v>100</v>
      </c>
      <c r="F694" s="6">
        <v>1</v>
      </c>
      <c r="G694" s="14" t="s">
        <v>335</v>
      </c>
    </row>
    <row r="695" spans="1:7" ht="22.5">
      <c r="A695" s="3" t="s">
        <v>138</v>
      </c>
      <c r="B695" s="13" t="s">
        <v>815</v>
      </c>
      <c r="C695" s="4">
        <v>0</v>
      </c>
      <c r="D695" s="4">
        <v>180</v>
      </c>
      <c r="E695" s="5">
        <v>180</v>
      </c>
      <c r="F695" s="6">
        <v>1</v>
      </c>
      <c r="G695" s="14" t="s">
        <v>532</v>
      </c>
    </row>
    <row r="696" spans="1:7" ht="22.5">
      <c r="A696" s="3" t="s">
        <v>138</v>
      </c>
      <c r="B696" s="13" t="s">
        <v>815</v>
      </c>
      <c r="C696" s="4">
        <v>0</v>
      </c>
      <c r="D696" s="4">
        <v>150</v>
      </c>
      <c r="E696" s="5">
        <v>150</v>
      </c>
      <c r="F696" s="6">
        <v>1</v>
      </c>
      <c r="G696" s="14" t="s">
        <v>533</v>
      </c>
    </row>
    <row r="697" spans="1:7" ht="22.5">
      <c r="A697" s="3" t="s">
        <v>138</v>
      </c>
      <c r="B697" s="13" t="s">
        <v>815</v>
      </c>
      <c r="C697" s="4">
        <v>0</v>
      </c>
      <c r="D697" s="4">
        <v>380</v>
      </c>
      <c r="E697" s="5">
        <v>380</v>
      </c>
      <c r="F697" s="6">
        <v>1</v>
      </c>
      <c r="G697" s="14" t="s">
        <v>534</v>
      </c>
    </row>
    <row r="698" spans="1:7" ht="22.5">
      <c r="A698" s="3" t="s">
        <v>138</v>
      </c>
      <c r="B698" s="13" t="s">
        <v>815</v>
      </c>
      <c r="C698" s="4">
        <v>0</v>
      </c>
      <c r="D698" s="4">
        <v>600</v>
      </c>
      <c r="E698" s="5">
        <v>600</v>
      </c>
      <c r="F698" s="6">
        <v>1</v>
      </c>
      <c r="G698" s="14" t="s">
        <v>535</v>
      </c>
    </row>
    <row r="699" spans="1:7" ht="22.5">
      <c r="A699" s="3" t="s">
        <v>138</v>
      </c>
      <c r="B699" s="13" t="s">
        <v>815</v>
      </c>
      <c r="C699" s="4">
        <v>0</v>
      </c>
      <c r="D699" s="4">
        <v>120</v>
      </c>
      <c r="E699" s="5">
        <v>120</v>
      </c>
      <c r="F699" s="6">
        <v>1</v>
      </c>
      <c r="G699" s="14" t="s">
        <v>536</v>
      </c>
    </row>
    <row r="700" spans="1:7" ht="22.5">
      <c r="A700" s="3" t="s">
        <v>138</v>
      </c>
      <c r="B700" s="13" t="s">
        <v>815</v>
      </c>
      <c r="C700" s="4">
        <v>0</v>
      </c>
      <c r="D700" s="4">
        <v>35</v>
      </c>
      <c r="E700" s="5">
        <v>35</v>
      </c>
      <c r="F700" s="6">
        <v>1</v>
      </c>
      <c r="G700" s="14" t="s">
        <v>537</v>
      </c>
    </row>
    <row r="701" spans="1:7" ht="22.5">
      <c r="A701" s="3" t="s">
        <v>138</v>
      </c>
      <c r="B701" s="13" t="s">
        <v>815</v>
      </c>
      <c r="C701" s="4">
        <v>0</v>
      </c>
      <c r="D701" s="4">
        <v>270</v>
      </c>
      <c r="E701" s="5">
        <v>270</v>
      </c>
      <c r="F701" s="6">
        <v>1</v>
      </c>
      <c r="G701" s="14" t="s">
        <v>538</v>
      </c>
    </row>
    <row r="702" spans="1:7" ht="22.5">
      <c r="A702" s="3" t="s">
        <v>138</v>
      </c>
      <c r="B702" s="13" t="s">
        <v>815</v>
      </c>
      <c r="C702" s="4">
        <v>0</v>
      </c>
      <c r="D702" s="4">
        <v>240</v>
      </c>
      <c r="E702" s="5">
        <v>240</v>
      </c>
      <c r="F702" s="6">
        <v>1</v>
      </c>
      <c r="G702" s="14" t="s">
        <v>539</v>
      </c>
    </row>
    <row r="703" spans="1:7" ht="22.5">
      <c r="A703" s="3" t="s">
        <v>138</v>
      </c>
      <c r="B703" s="13" t="s">
        <v>815</v>
      </c>
      <c r="C703" s="4">
        <v>0</v>
      </c>
      <c r="D703" s="4">
        <v>815</v>
      </c>
      <c r="E703" s="5">
        <v>815</v>
      </c>
      <c r="F703" s="6">
        <v>1</v>
      </c>
      <c r="G703" s="14" t="s">
        <v>540</v>
      </c>
    </row>
    <row r="704" spans="1:7" ht="22.5">
      <c r="A704" s="3" t="s">
        <v>138</v>
      </c>
      <c r="B704" s="13" t="s">
        <v>815</v>
      </c>
      <c r="C704" s="4">
        <v>0</v>
      </c>
      <c r="D704" s="4">
        <v>950</v>
      </c>
      <c r="E704" s="5">
        <v>950</v>
      </c>
      <c r="F704" s="6">
        <v>1</v>
      </c>
      <c r="G704" s="14" t="s">
        <v>541</v>
      </c>
    </row>
    <row r="705" spans="1:7" ht="22.5">
      <c r="A705" s="3" t="s">
        <v>138</v>
      </c>
      <c r="B705" s="13" t="s">
        <v>797</v>
      </c>
      <c r="C705" s="4">
        <v>0</v>
      </c>
      <c r="D705" s="4">
        <v>75</v>
      </c>
      <c r="E705" s="5">
        <v>75</v>
      </c>
      <c r="F705" s="6">
        <v>1</v>
      </c>
      <c r="G705" s="14" t="s">
        <v>542</v>
      </c>
    </row>
    <row r="706" spans="1:7" ht="22.5">
      <c r="A706" s="3" t="s">
        <v>138</v>
      </c>
      <c r="B706" s="13" t="s">
        <v>797</v>
      </c>
      <c r="C706" s="4">
        <v>0</v>
      </c>
      <c r="D706" s="4">
        <v>200</v>
      </c>
      <c r="E706" s="5">
        <v>200</v>
      </c>
      <c r="F706" s="6">
        <v>1</v>
      </c>
      <c r="G706" s="14" t="s">
        <v>543</v>
      </c>
    </row>
    <row r="707" spans="1:7" ht="22.5">
      <c r="A707" s="3" t="s">
        <v>138</v>
      </c>
      <c r="B707" s="13" t="s">
        <v>797</v>
      </c>
      <c r="C707" s="4">
        <v>0</v>
      </c>
      <c r="D707" s="4">
        <v>2600</v>
      </c>
      <c r="E707" s="5">
        <v>2600</v>
      </c>
      <c r="F707" s="6">
        <v>1</v>
      </c>
      <c r="G707" s="14" t="s">
        <v>544</v>
      </c>
    </row>
    <row r="708" spans="1:7" ht="29.25" customHeight="1">
      <c r="A708" s="3" t="s">
        <v>138</v>
      </c>
      <c r="B708" s="13" t="s">
        <v>795</v>
      </c>
      <c r="C708" s="4">
        <v>0</v>
      </c>
      <c r="D708" s="4">
        <v>210</v>
      </c>
      <c r="E708" s="5">
        <v>210</v>
      </c>
      <c r="F708" s="6">
        <v>1</v>
      </c>
      <c r="G708" s="14" t="s">
        <v>545</v>
      </c>
    </row>
    <row r="709" spans="1:7" ht="22.5">
      <c r="A709" s="3" t="s">
        <v>138</v>
      </c>
      <c r="B709" s="13" t="s">
        <v>827</v>
      </c>
      <c r="C709" s="4">
        <v>0</v>
      </c>
      <c r="D709" s="4">
        <v>10</v>
      </c>
      <c r="E709" s="5">
        <v>10</v>
      </c>
      <c r="F709" s="6">
        <v>1</v>
      </c>
      <c r="G709" s="14" t="s">
        <v>546</v>
      </c>
    </row>
    <row r="710" spans="1:7" ht="22.5">
      <c r="A710" s="3" t="s">
        <v>138</v>
      </c>
      <c r="B710" s="13" t="s">
        <v>815</v>
      </c>
      <c r="C710" s="4">
        <v>0</v>
      </c>
      <c r="D710" s="4">
        <v>50</v>
      </c>
      <c r="E710" s="5">
        <v>50</v>
      </c>
      <c r="F710" s="6">
        <v>1</v>
      </c>
      <c r="G710" s="14" t="s">
        <v>547</v>
      </c>
    </row>
    <row r="711" spans="1:7" ht="22.5">
      <c r="A711" s="3" t="s">
        <v>138</v>
      </c>
      <c r="B711" s="13" t="s">
        <v>815</v>
      </c>
      <c r="C711" s="4">
        <v>0</v>
      </c>
      <c r="D711" s="4">
        <v>420</v>
      </c>
      <c r="E711" s="5">
        <v>420</v>
      </c>
      <c r="F711" s="6">
        <v>1</v>
      </c>
      <c r="G711" s="14" t="s">
        <v>548</v>
      </c>
    </row>
    <row r="712" spans="1:7" ht="22.5">
      <c r="A712" s="3" t="s">
        <v>138</v>
      </c>
      <c r="B712" s="13" t="s">
        <v>815</v>
      </c>
      <c r="C712" s="4">
        <v>0</v>
      </c>
      <c r="D712" s="4">
        <v>110</v>
      </c>
      <c r="E712" s="5">
        <v>110</v>
      </c>
      <c r="F712" s="6">
        <v>1</v>
      </c>
      <c r="G712" s="14" t="s">
        <v>549</v>
      </c>
    </row>
    <row r="713" spans="1:7" ht="22.5">
      <c r="A713" s="3" t="s">
        <v>138</v>
      </c>
      <c r="B713" s="13" t="s">
        <v>825</v>
      </c>
      <c r="C713" s="4">
        <v>0</v>
      </c>
      <c r="D713" s="4">
        <v>50</v>
      </c>
      <c r="E713" s="5">
        <v>50</v>
      </c>
      <c r="F713" s="6">
        <v>1</v>
      </c>
      <c r="G713" s="14" t="s">
        <v>550</v>
      </c>
    </row>
    <row r="714" spans="1:7" ht="22.5">
      <c r="A714" s="3" t="s">
        <v>138</v>
      </c>
      <c r="B714" s="13" t="s">
        <v>815</v>
      </c>
      <c r="C714" s="4">
        <v>0</v>
      </c>
      <c r="D714" s="4">
        <v>100</v>
      </c>
      <c r="E714" s="5">
        <v>100</v>
      </c>
      <c r="F714" s="6">
        <v>1</v>
      </c>
      <c r="G714" s="14" t="s">
        <v>551</v>
      </c>
    </row>
    <row r="715" spans="1:7" ht="22.5">
      <c r="A715" s="3" t="s">
        <v>138</v>
      </c>
      <c r="B715" s="13" t="s">
        <v>815</v>
      </c>
      <c r="C715" s="4">
        <v>0</v>
      </c>
      <c r="D715" s="4">
        <v>15</v>
      </c>
      <c r="E715" s="5">
        <v>15</v>
      </c>
      <c r="F715" s="6">
        <v>1</v>
      </c>
      <c r="G715" s="14" t="s">
        <v>552</v>
      </c>
    </row>
    <row r="716" spans="1:7" ht="22.5">
      <c r="A716" s="3" t="s">
        <v>138</v>
      </c>
      <c r="B716" s="13" t="s">
        <v>815</v>
      </c>
      <c r="C716" s="4">
        <v>0</v>
      </c>
      <c r="D716" s="4">
        <v>30</v>
      </c>
      <c r="E716" s="5">
        <v>30</v>
      </c>
      <c r="F716" s="6">
        <v>1</v>
      </c>
      <c r="G716" s="14" t="s">
        <v>553</v>
      </c>
    </row>
    <row r="717" spans="1:7" ht="22.5">
      <c r="A717" s="3" t="s">
        <v>138</v>
      </c>
      <c r="B717" s="13" t="s">
        <v>815</v>
      </c>
      <c r="C717" s="4">
        <v>0</v>
      </c>
      <c r="D717" s="4">
        <v>15</v>
      </c>
      <c r="E717" s="5">
        <v>13</v>
      </c>
      <c r="F717" s="6">
        <v>0.8637</v>
      </c>
      <c r="G717" s="14" t="s">
        <v>554</v>
      </c>
    </row>
    <row r="718" spans="1:7" ht="22.5">
      <c r="A718" s="3" t="s">
        <v>138</v>
      </c>
      <c r="B718" s="13" t="s">
        <v>815</v>
      </c>
      <c r="C718" s="4">
        <v>0</v>
      </c>
      <c r="D718" s="4">
        <v>15</v>
      </c>
      <c r="E718" s="5">
        <v>15</v>
      </c>
      <c r="F718" s="6">
        <v>1</v>
      </c>
      <c r="G718" s="14" t="s">
        <v>555</v>
      </c>
    </row>
    <row r="719" spans="1:7" ht="27" customHeight="1">
      <c r="A719" s="3" t="s">
        <v>138</v>
      </c>
      <c r="B719" s="13" t="s">
        <v>795</v>
      </c>
      <c r="C719" s="4">
        <v>0</v>
      </c>
      <c r="D719" s="4">
        <v>100</v>
      </c>
      <c r="E719" s="5">
        <v>100</v>
      </c>
      <c r="F719" s="6">
        <v>1</v>
      </c>
      <c r="G719" s="14" t="s">
        <v>556</v>
      </c>
    </row>
    <row r="720" spans="1:7" ht="22.5">
      <c r="A720" s="3" t="s">
        <v>138</v>
      </c>
      <c r="B720" s="13" t="s">
        <v>815</v>
      </c>
      <c r="C720" s="4">
        <v>0</v>
      </c>
      <c r="D720" s="4">
        <v>220</v>
      </c>
      <c r="E720" s="5">
        <v>220</v>
      </c>
      <c r="F720" s="6">
        <v>1</v>
      </c>
      <c r="G720" s="14" t="s">
        <v>557</v>
      </c>
    </row>
    <row r="721" spans="1:7" ht="22.5">
      <c r="A721" s="3" t="s">
        <v>138</v>
      </c>
      <c r="B721" s="13" t="s">
        <v>815</v>
      </c>
      <c r="C721" s="4">
        <v>0</v>
      </c>
      <c r="D721" s="4">
        <v>30</v>
      </c>
      <c r="E721" s="5">
        <v>30</v>
      </c>
      <c r="F721" s="6">
        <v>1</v>
      </c>
      <c r="G721" s="14" t="s">
        <v>558</v>
      </c>
    </row>
    <row r="722" spans="1:7" ht="22.5">
      <c r="A722" s="3" t="s">
        <v>138</v>
      </c>
      <c r="B722" s="13" t="s">
        <v>815</v>
      </c>
      <c r="C722" s="4">
        <v>0</v>
      </c>
      <c r="D722" s="4">
        <v>50</v>
      </c>
      <c r="E722" s="5">
        <v>50</v>
      </c>
      <c r="F722" s="6">
        <v>1</v>
      </c>
      <c r="G722" s="14" t="s">
        <v>559</v>
      </c>
    </row>
    <row r="723" spans="1:7" ht="22.5">
      <c r="A723" s="3" t="s">
        <v>138</v>
      </c>
      <c r="B723" s="13" t="s">
        <v>815</v>
      </c>
      <c r="C723" s="4">
        <v>0</v>
      </c>
      <c r="D723" s="4">
        <v>50</v>
      </c>
      <c r="E723" s="5">
        <v>50</v>
      </c>
      <c r="F723" s="6">
        <v>1</v>
      </c>
      <c r="G723" s="14" t="s">
        <v>560</v>
      </c>
    </row>
    <row r="724" spans="1:7" ht="22.5">
      <c r="A724" s="3" t="s">
        <v>138</v>
      </c>
      <c r="B724" s="13" t="s">
        <v>287</v>
      </c>
      <c r="C724" s="4">
        <v>0</v>
      </c>
      <c r="D724" s="4">
        <v>200</v>
      </c>
      <c r="E724" s="5">
        <v>200</v>
      </c>
      <c r="F724" s="6">
        <v>1</v>
      </c>
      <c r="G724" s="14" t="s">
        <v>561</v>
      </c>
    </row>
    <row r="725" spans="1:7" ht="22.5">
      <c r="A725" s="3" t="s">
        <v>138</v>
      </c>
      <c r="B725" s="13" t="s">
        <v>287</v>
      </c>
      <c r="C725" s="4">
        <v>0</v>
      </c>
      <c r="D725" s="4">
        <v>200</v>
      </c>
      <c r="E725" s="5">
        <v>200</v>
      </c>
      <c r="F725" s="6">
        <v>1</v>
      </c>
      <c r="G725" s="14" t="s">
        <v>562</v>
      </c>
    </row>
    <row r="726" spans="1:7" ht="22.5">
      <c r="A726" s="3" t="s">
        <v>138</v>
      </c>
      <c r="B726" s="13" t="s">
        <v>815</v>
      </c>
      <c r="C726" s="4">
        <v>0</v>
      </c>
      <c r="D726" s="4">
        <v>20</v>
      </c>
      <c r="E726" s="5">
        <v>20</v>
      </c>
      <c r="F726" s="6">
        <v>1</v>
      </c>
      <c r="G726" s="14" t="s">
        <v>563</v>
      </c>
    </row>
    <row r="727" spans="1:7" ht="22.5">
      <c r="A727" s="3" t="s">
        <v>138</v>
      </c>
      <c r="B727" s="13" t="s">
        <v>815</v>
      </c>
      <c r="C727" s="4">
        <v>0</v>
      </c>
      <c r="D727" s="4">
        <v>30</v>
      </c>
      <c r="E727" s="5">
        <v>30</v>
      </c>
      <c r="F727" s="6">
        <v>1</v>
      </c>
      <c r="G727" s="14" t="s">
        <v>564</v>
      </c>
    </row>
    <row r="728" spans="1:7" ht="12.75">
      <c r="A728" s="228" t="s">
        <v>1025</v>
      </c>
      <c r="B728" s="228"/>
      <c r="C728" s="4">
        <v>16040</v>
      </c>
      <c r="D728" s="4">
        <v>15990</v>
      </c>
      <c r="E728" s="5">
        <v>15988</v>
      </c>
      <c r="F728" s="6">
        <v>0.9998999999999999</v>
      </c>
      <c r="G728" s="11" t="s">
        <v>138</v>
      </c>
    </row>
    <row r="729" spans="1:7" ht="12.75">
      <c r="A729" s="229" t="s">
        <v>565</v>
      </c>
      <c r="B729" s="229"/>
      <c r="C729" s="229"/>
      <c r="D729" s="229"/>
      <c r="E729" s="229"/>
      <c r="F729" s="229"/>
      <c r="G729" s="229"/>
    </row>
    <row r="730" spans="1:7" ht="22.5">
      <c r="A730" s="3" t="s">
        <v>138</v>
      </c>
      <c r="B730" s="13" t="s">
        <v>797</v>
      </c>
      <c r="C730" s="4">
        <v>500</v>
      </c>
      <c r="D730" s="4">
        <v>550</v>
      </c>
      <c r="E730" s="5">
        <v>550</v>
      </c>
      <c r="F730" s="6">
        <v>1</v>
      </c>
      <c r="G730" s="14" t="s">
        <v>566</v>
      </c>
    </row>
    <row r="731" spans="1:7" ht="12.75">
      <c r="A731" s="228" t="s">
        <v>567</v>
      </c>
      <c r="B731" s="228"/>
      <c r="C731" s="4">
        <v>500</v>
      </c>
      <c r="D731" s="4">
        <v>550</v>
      </c>
      <c r="E731" s="5">
        <v>550</v>
      </c>
      <c r="F731" s="6">
        <v>1</v>
      </c>
      <c r="G731" s="11" t="s">
        <v>138</v>
      </c>
    </row>
    <row r="732" spans="1:7" ht="12.75">
      <c r="A732" s="227" t="s">
        <v>775</v>
      </c>
      <c r="B732" s="227"/>
      <c r="C732" s="9">
        <v>19020</v>
      </c>
      <c r="D732" s="9">
        <v>18614</v>
      </c>
      <c r="E732" s="9">
        <v>18612</v>
      </c>
      <c r="F732" s="10">
        <v>0.9998999999999999</v>
      </c>
      <c r="G732" s="12" t="s">
        <v>138</v>
      </c>
    </row>
    <row r="733" spans="1:7" ht="12.75">
      <c r="A733" s="230" t="s">
        <v>776</v>
      </c>
      <c r="B733" s="230"/>
      <c r="C733" s="230"/>
      <c r="D733" s="230"/>
      <c r="E733" s="230"/>
      <c r="F733" s="230"/>
      <c r="G733" s="230"/>
    </row>
    <row r="734" spans="1:7" ht="12.75">
      <c r="A734" s="229" t="s">
        <v>568</v>
      </c>
      <c r="B734" s="229"/>
      <c r="C734" s="229"/>
      <c r="D734" s="229"/>
      <c r="E734" s="229"/>
      <c r="F734" s="229"/>
      <c r="G734" s="229"/>
    </row>
    <row r="735" spans="1:7" ht="33.75">
      <c r="A735" s="3" t="s">
        <v>138</v>
      </c>
      <c r="B735" s="13" t="s">
        <v>795</v>
      </c>
      <c r="C735" s="4">
        <v>0</v>
      </c>
      <c r="D735" s="4">
        <v>9</v>
      </c>
      <c r="E735" s="5">
        <v>9</v>
      </c>
      <c r="F735" s="6">
        <v>1</v>
      </c>
      <c r="G735" s="14" t="s">
        <v>569</v>
      </c>
    </row>
    <row r="736" spans="1:7" ht="22.5">
      <c r="A736" s="3" t="s">
        <v>138</v>
      </c>
      <c r="B736" s="13" t="s">
        <v>570</v>
      </c>
      <c r="C736" s="4">
        <v>0</v>
      </c>
      <c r="D736" s="4">
        <v>487</v>
      </c>
      <c r="E736" s="5">
        <v>487</v>
      </c>
      <c r="F736" s="6">
        <v>1</v>
      </c>
      <c r="G736" s="14" t="s">
        <v>571</v>
      </c>
    </row>
    <row r="737" spans="1:7" ht="22.5">
      <c r="A737" s="3" t="s">
        <v>138</v>
      </c>
      <c r="B737" s="13" t="s">
        <v>570</v>
      </c>
      <c r="C737" s="4">
        <v>0</v>
      </c>
      <c r="D737" s="4">
        <v>58</v>
      </c>
      <c r="E737" s="5">
        <v>58</v>
      </c>
      <c r="F737" s="6">
        <v>1</v>
      </c>
      <c r="G737" s="14" t="s">
        <v>572</v>
      </c>
    </row>
    <row r="738" spans="1:7" ht="12.75">
      <c r="A738" s="228" t="s">
        <v>573</v>
      </c>
      <c r="B738" s="228"/>
      <c r="C738" s="4">
        <v>0</v>
      </c>
      <c r="D738" s="4">
        <v>554</v>
      </c>
      <c r="E738" s="5">
        <v>554</v>
      </c>
      <c r="F738" s="6">
        <v>1</v>
      </c>
      <c r="G738" s="11" t="s">
        <v>138</v>
      </c>
    </row>
    <row r="739" spans="1:7" ht="12.75">
      <c r="A739" s="229" t="s">
        <v>574</v>
      </c>
      <c r="B739" s="229"/>
      <c r="C739" s="229"/>
      <c r="D739" s="229"/>
      <c r="E739" s="229"/>
      <c r="F739" s="229"/>
      <c r="G739" s="229"/>
    </row>
    <row r="740" spans="1:7" ht="22.5">
      <c r="A740" s="3" t="s">
        <v>138</v>
      </c>
      <c r="B740" s="13" t="s">
        <v>815</v>
      </c>
      <c r="C740" s="4">
        <v>0</v>
      </c>
      <c r="D740" s="4">
        <v>48</v>
      </c>
      <c r="E740" s="5">
        <v>48</v>
      </c>
      <c r="F740" s="6">
        <v>1</v>
      </c>
      <c r="G740" s="14" t="s">
        <v>575</v>
      </c>
    </row>
    <row r="741" spans="1:7" ht="12.75">
      <c r="A741" s="228" t="s">
        <v>576</v>
      </c>
      <c r="B741" s="228"/>
      <c r="C741" s="4">
        <v>0</v>
      </c>
      <c r="D741" s="4">
        <v>48</v>
      </c>
      <c r="E741" s="5">
        <v>48</v>
      </c>
      <c r="F741" s="6">
        <v>1</v>
      </c>
      <c r="G741" s="11" t="s">
        <v>138</v>
      </c>
    </row>
    <row r="742" spans="1:7" ht="12.75">
      <c r="A742" s="229" t="s">
        <v>777</v>
      </c>
      <c r="B742" s="229"/>
      <c r="C742" s="229"/>
      <c r="D742" s="229"/>
      <c r="E742" s="229"/>
      <c r="F742" s="229"/>
      <c r="G742" s="229"/>
    </row>
    <row r="743" spans="1:7" ht="33.75">
      <c r="A743" s="3" t="s">
        <v>138</v>
      </c>
      <c r="B743" s="13" t="s">
        <v>795</v>
      </c>
      <c r="C743" s="4">
        <v>0</v>
      </c>
      <c r="D743" s="4">
        <v>15057</v>
      </c>
      <c r="E743" s="5">
        <v>15057</v>
      </c>
      <c r="F743" s="6">
        <v>1</v>
      </c>
      <c r="G743" s="14" t="s">
        <v>577</v>
      </c>
    </row>
    <row r="744" spans="1:7" ht="12.75">
      <c r="A744" s="228" t="s">
        <v>779</v>
      </c>
      <c r="B744" s="228"/>
      <c r="C744" s="4">
        <v>0</v>
      </c>
      <c r="D744" s="4">
        <v>15057</v>
      </c>
      <c r="E744" s="5">
        <v>15057</v>
      </c>
      <c r="F744" s="6">
        <v>1</v>
      </c>
      <c r="G744" s="11" t="s">
        <v>138</v>
      </c>
    </row>
    <row r="745" spans="1:7" ht="12.75">
      <c r="A745" s="229" t="s">
        <v>578</v>
      </c>
      <c r="B745" s="229"/>
      <c r="C745" s="229"/>
      <c r="D745" s="229"/>
      <c r="E745" s="229"/>
      <c r="F745" s="229"/>
      <c r="G745" s="229"/>
    </row>
    <row r="746" spans="1:7" ht="45">
      <c r="A746" s="3" t="s">
        <v>138</v>
      </c>
      <c r="B746" s="13" t="s">
        <v>827</v>
      </c>
      <c r="C746" s="4">
        <v>3000</v>
      </c>
      <c r="D746" s="4">
        <v>2000</v>
      </c>
      <c r="E746" s="5">
        <v>2000</v>
      </c>
      <c r="F746" s="6">
        <v>1</v>
      </c>
      <c r="G746" s="14" t="s">
        <v>579</v>
      </c>
    </row>
    <row r="747" spans="1:7" ht="22.5">
      <c r="A747" s="3" t="s">
        <v>138</v>
      </c>
      <c r="B747" s="13" t="s">
        <v>815</v>
      </c>
      <c r="C747" s="4">
        <v>0</v>
      </c>
      <c r="D747" s="4">
        <v>21</v>
      </c>
      <c r="E747" s="5">
        <v>21</v>
      </c>
      <c r="F747" s="6">
        <v>1</v>
      </c>
      <c r="G747" s="14" t="s">
        <v>580</v>
      </c>
    </row>
    <row r="748" spans="1:7" ht="22.5">
      <c r="A748" s="3" t="s">
        <v>138</v>
      </c>
      <c r="B748" s="13" t="s">
        <v>815</v>
      </c>
      <c r="C748" s="4">
        <v>0</v>
      </c>
      <c r="D748" s="4">
        <v>28</v>
      </c>
      <c r="E748" s="5">
        <v>28</v>
      </c>
      <c r="F748" s="6">
        <v>1</v>
      </c>
      <c r="G748" s="14" t="s">
        <v>581</v>
      </c>
    </row>
    <row r="749" spans="1:7" ht="12.75">
      <c r="A749" s="3" t="s">
        <v>138</v>
      </c>
      <c r="B749" s="13" t="s">
        <v>287</v>
      </c>
      <c r="C749" s="4">
        <v>0</v>
      </c>
      <c r="D749" s="4">
        <v>54</v>
      </c>
      <c r="E749" s="5">
        <v>54</v>
      </c>
      <c r="F749" s="6">
        <v>1</v>
      </c>
      <c r="G749" s="14" t="s">
        <v>582</v>
      </c>
    </row>
    <row r="750" spans="1:7" ht="22.5">
      <c r="A750" s="3" t="s">
        <v>138</v>
      </c>
      <c r="B750" s="13" t="s">
        <v>815</v>
      </c>
      <c r="C750" s="4">
        <v>0</v>
      </c>
      <c r="D750" s="4">
        <v>30</v>
      </c>
      <c r="E750" s="5">
        <v>30</v>
      </c>
      <c r="F750" s="6">
        <v>1</v>
      </c>
      <c r="G750" s="14" t="s">
        <v>583</v>
      </c>
    </row>
    <row r="751" spans="1:7" ht="22.5">
      <c r="A751" s="3" t="s">
        <v>138</v>
      </c>
      <c r="B751" s="13" t="s">
        <v>815</v>
      </c>
      <c r="C751" s="4">
        <v>0</v>
      </c>
      <c r="D751" s="4">
        <v>15</v>
      </c>
      <c r="E751" s="5">
        <v>15</v>
      </c>
      <c r="F751" s="6">
        <v>1</v>
      </c>
      <c r="G751" s="14" t="s">
        <v>584</v>
      </c>
    </row>
    <row r="752" spans="1:7" ht="22.5">
      <c r="A752" s="3" t="s">
        <v>138</v>
      </c>
      <c r="B752" s="13" t="s">
        <v>815</v>
      </c>
      <c r="C752" s="4">
        <v>0</v>
      </c>
      <c r="D752" s="4">
        <v>20</v>
      </c>
      <c r="E752" s="5">
        <v>20</v>
      </c>
      <c r="F752" s="6">
        <v>1</v>
      </c>
      <c r="G752" s="14" t="s">
        <v>585</v>
      </c>
    </row>
    <row r="753" spans="1:7" ht="22.5">
      <c r="A753" s="3" t="s">
        <v>138</v>
      </c>
      <c r="B753" s="13" t="s">
        <v>815</v>
      </c>
      <c r="C753" s="4">
        <v>0</v>
      </c>
      <c r="D753" s="4">
        <v>6</v>
      </c>
      <c r="E753" s="5">
        <v>6</v>
      </c>
      <c r="F753" s="6">
        <v>1</v>
      </c>
      <c r="G753" s="14" t="s">
        <v>586</v>
      </c>
    </row>
    <row r="754" spans="1:7" ht="22.5">
      <c r="A754" s="3" t="s">
        <v>138</v>
      </c>
      <c r="B754" s="13" t="s">
        <v>815</v>
      </c>
      <c r="C754" s="4">
        <v>0</v>
      </c>
      <c r="D754" s="4">
        <v>183</v>
      </c>
      <c r="E754" s="5">
        <v>182</v>
      </c>
      <c r="F754" s="6">
        <v>1</v>
      </c>
      <c r="G754" s="14" t="s">
        <v>587</v>
      </c>
    </row>
    <row r="755" spans="1:7" ht="12.75">
      <c r="A755" s="228" t="s">
        <v>588</v>
      </c>
      <c r="B755" s="228"/>
      <c r="C755" s="4">
        <v>3000</v>
      </c>
      <c r="D755" s="4">
        <v>2357</v>
      </c>
      <c r="E755" s="5">
        <v>2356</v>
      </c>
      <c r="F755" s="6">
        <v>1</v>
      </c>
      <c r="G755" s="11" t="s">
        <v>138</v>
      </c>
    </row>
    <row r="756" spans="1:7" ht="12.75">
      <c r="A756" s="229" t="s">
        <v>589</v>
      </c>
      <c r="B756" s="229"/>
      <c r="C756" s="229"/>
      <c r="D756" s="229"/>
      <c r="E756" s="229"/>
      <c r="F756" s="229"/>
      <c r="G756" s="229"/>
    </row>
    <row r="757" spans="1:7" ht="33.75">
      <c r="A757" s="3" t="s">
        <v>138</v>
      </c>
      <c r="B757" s="13" t="s">
        <v>794</v>
      </c>
      <c r="C757" s="4">
        <v>0</v>
      </c>
      <c r="D757" s="4">
        <v>90</v>
      </c>
      <c r="E757" s="5">
        <v>90</v>
      </c>
      <c r="F757" s="6">
        <v>1</v>
      </c>
      <c r="G757" s="14" t="s">
        <v>590</v>
      </c>
    </row>
    <row r="758" spans="1:7" ht="22.5">
      <c r="A758" s="3" t="s">
        <v>138</v>
      </c>
      <c r="B758" s="13" t="s">
        <v>815</v>
      </c>
      <c r="C758" s="4">
        <v>290</v>
      </c>
      <c r="D758" s="4">
        <v>0</v>
      </c>
      <c r="E758" s="5">
        <v>0</v>
      </c>
      <c r="F758" s="6">
        <v>0</v>
      </c>
      <c r="G758" s="14" t="s">
        <v>591</v>
      </c>
    </row>
    <row r="759" spans="1:7" ht="22.5">
      <c r="A759" s="3" t="s">
        <v>138</v>
      </c>
      <c r="B759" s="13" t="s">
        <v>410</v>
      </c>
      <c r="C759" s="4">
        <v>290</v>
      </c>
      <c r="D759" s="4">
        <v>0</v>
      </c>
      <c r="E759" s="5">
        <v>0</v>
      </c>
      <c r="F759" s="6">
        <v>0</v>
      </c>
      <c r="G759" s="14" t="s">
        <v>591</v>
      </c>
    </row>
    <row r="760" spans="1:7" ht="12.75">
      <c r="A760" s="228" t="s">
        <v>592</v>
      </c>
      <c r="B760" s="228"/>
      <c r="C760" s="4">
        <v>580</v>
      </c>
      <c r="D760" s="4">
        <v>90</v>
      </c>
      <c r="E760" s="5">
        <v>90</v>
      </c>
      <c r="F760" s="6">
        <v>1</v>
      </c>
      <c r="G760" s="11" t="s">
        <v>138</v>
      </c>
    </row>
    <row r="761" spans="1:7" ht="12.75">
      <c r="A761" s="227" t="s">
        <v>780</v>
      </c>
      <c r="B761" s="227"/>
      <c r="C761" s="9">
        <v>3580</v>
      </c>
      <c r="D761" s="9">
        <v>18105</v>
      </c>
      <c r="E761" s="9">
        <v>18105</v>
      </c>
      <c r="F761" s="10">
        <v>1</v>
      </c>
      <c r="G761" s="12" t="s">
        <v>138</v>
      </c>
    </row>
    <row r="762" spans="1:7" ht="12.75">
      <c r="A762" s="230" t="s">
        <v>593</v>
      </c>
      <c r="B762" s="230"/>
      <c r="C762" s="230"/>
      <c r="D762" s="230"/>
      <c r="E762" s="230"/>
      <c r="F762" s="230"/>
      <c r="G762" s="230"/>
    </row>
    <row r="763" spans="1:7" ht="12.75">
      <c r="A763" s="229" t="s">
        <v>693</v>
      </c>
      <c r="B763" s="229"/>
      <c r="C763" s="229"/>
      <c r="D763" s="229"/>
      <c r="E763" s="229"/>
      <c r="F763" s="229"/>
      <c r="G763" s="229"/>
    </row>
    <row r="764" spans="1:7" ht="33.75">
      <c r="A764" s="3" t="s">
        <v>138</v>
      </c>
      <c r="B764" s="13" t="s">
        <v>795</v>
      </c>
      <c r="C764" s="4">
        <v>335</v>
      </c>
      <c r="D764" s="4">
        <v>335</v>
      </c>
      <c r="E764" s="5">
        <v>335</v>
      </c>
      <c r="F764" s="6">
        <v>1</v>
      </c>
      <c r="G764" s="14" t="s">
        <v>594</v>
      </c>
    </row>
    <row r="765" spans="1:7" ht="12.75">
      <c r="A765" s="228" t="s">
        <v>694</v>
      </c>
      <c r="B765" s="228"/>
      <c r="C765" s="4">
        <v>335</v>
      </c>
      <c r="D765" s="4">
        <v>335</v>
      </c>
      <c r="E765" s="5">
        <v>335</v>
      </c>
      <c r="F765" s="6">
        <v>1</v>
      </c>
      <c r="G765" s="11" t="s">
        <v>138</v>
      </c>
    </row>
    <row r="766" spans="1:7" ht="12.75">
      <c r="A766" s="227" t="s">
        <v>595</v>
      </c>
      <c r="B766" s="227"/>
      <c r="C766" s="9">
        <v>335</v>
      </c>
      <c r="D766" s="9">
        <v>335</v>
      </c>
      <c r="E766" s="9">
        <v>335</v>
      </c>
      <c r="F766" s="10">
        <v>1</v>
      </c>
      <c r="G766" s="12" t="s">
        <v>138</v>
      </c>
    </row>
    <row r="767" spans="1:7" ht="12.75">
      <c r="A767" s="230" t="s">
        <v>596</v>
      </c>
      <c r="B767" s="230"/>
      <c r="C767" s="230"/>
      <c r="D767" s="230"/>
      <c r="E767" s="230"/>
      <c r="F767" s="230"/>
      <c r="G767" s="230"/>
    </row>
    <row r="768" spans="1:7" ht="12.75">
      <c r="A768" s="229" t="s">
        <v>934</v>
      </c>
      <c r="B768" s="229"/>
      <c r="C768" s="229"/>
      <c r="D768" s="229"/>
      <c r="E768" s="229"/>
      <c r="F768" s="229"/>
      <c r="G768" s="229"/>
    </row>
    <row r="769" spans="1:7" ht="33.75">
      <c r="A769" s="3" t="s">
        <v>138</v>
      </c>
      <c r="B769" s="13" t="s">
        <v>794</v>
      </c>
      <c r="C769" s="4">
        <v>0</v>
      </c>
      <c r="D769" s="4">
        <v>170</v>
      </c>
      <c r="E769" s="5">
        <v>170</v>
      </c>
      <c r="F769" s="6">
        <v>1</v>
      </c>
      <c r="G769" s="14" t="s">
        <v>597</v>
      </c>
    </row>
    <row r="770" spans="1:7" ht="33.75">
      <c r="A770" s="3" t="s">
        <v>138</v>
      </c>
      <c r="B770" s="13" t="s">
        <v>795</v>
      </c>
      <c r="C770" s="4">
        <v>0</v>
      </c>
      <c r="D770" s="4">
        <v>50</v>
      </c>
      <c r="E770" s="5">
        <v>50</v>
      </c>
      <c r="F770" s="6">
        <v>1</v>
      </c>
      <c r="G770" s="14" t="s">
        <v>598</v>
      </c>
    </row>
    <row r="771" spans="1:7" ht="22.5">
      <c r="A771" s="3" t="s">
        <v>138</v>
      </c>
      <c r="B771" s="13" t="s">
        <v>798</v>
      </c>
      <c r="C771" s="4">
        <v>0</v>
      </c>
      <c r="D771" s="4">
        <v>120</v>
      </c>
      <c r="E771" s="5">
        <v>120</v>
      </c>
      <c r="F771" s="6">
        <v>1</v>
      </c>
      <c r="G771" s="14" t="s">
        <v>598</v>
      </c>
    </row>
    <row r="772" spans="1:7" ht="22.5">
      <c r="A772" s="3" t="s">
        <v>138</v>
      </c>
      <c r="B772" s="13" t="s">
        <v>797</v>
      </c>
      <c r="C772" s="4">
        <v>0</v>
      </c>
      <c r="D772" s="4">
        <v>745</v>
      </c>
      <c r="E772" s="5">
        <v>745</v>
      </c>
      <c r="F772" s="6">
        <v>1</v>
      </c>
      <c r="G772" s="14" t="s">
        <v>598</v>
      </c>
    </row>
    <row r="773" spans="1:7" ht="12.75">
      <c r="A773" s="228" t="s">
        <v>936</v>
      </c>
      <c r="B773" s="228"/>
      <c r="C773" s="4">
        <v>0</v>
      </c>
      <c r="D773" s="4">
        <v>1085</v>
      </c>
      <c r="E773" s="5">
        <v>1085</v>
      </c>
      <c r="F773" s="6">
        <v>1</v>
      </c>
      <c r="G773" s="11" t="s">
        <v>138</v>
      </c>
    </row>
    <row r="774" spans="1:7" ht="12.75">
      <c r="A774" s="227" t="s">
        <v>599</v>
      </c>
      <c r="B774" s="227"/>
      <c r="C774" s="9">
        <v>0</v>
      </c>
      <c r="D774" s="9">
        <v>1085</v>
      </c>
      <c r="E774" s="9">
        <v>1085</v>
      </c>
      <c r="F774" s="10">
        <v>1</v>
      </c>
      <c r="G774" s="12" t="s">
        <v>138</v>
      </c>
    </row>
    <row r="775" spans="1:7" ht="30" customHeight="1">
      <c r="A775" s="227" t="s">
        <v>600</v>
      </c>
      <c r="B775" s="227"/>
      <c r="C775" s="7">
        <f>109780-33300</f>
        <v>76480</v>
      </c>
      <c r="D775" s="7">
        <f>131666-35217</f>
        <v>96449</v>
      </c>
      <c r="E775" s="7">
        <f>131482-35217</f>
        <v>96265</v>
      </c>
      <c r="F775" s="8">
        <v>0.9981</v>
      </c>
      <c r="G775" s="12" t="s">
        <v>138</v>
      </c>
    </row>
  </sheetData>
  <mergeCells count="159">
    <mergeCell ref="A774:B774"/>
    <mergeCell ref="A775:B775"/>
    <mergeCell ref="A773:B773"/>
    <mergeCell ref="A767:G767"/>
    <mergeCell ref="A768:G768"/>
    <mergeCell ref="A765:B765"/>
    <mergeCell ref="A766:B766"/>
    <mergeCell ref="A763:G763"/>
    <mergeCell ref="A761:B761"/>
    <mergeCell ref="A762:G762"/>
    <mergeCell ref="A760:B760"/>
    <mergeCell ref="A756:G756"/>
    <mergeCell ref="A755:B755"/>
    <mergeCell ref="A744:B744"/>
    <mergeCell ref="A745:G745"/>
    <mergeCell ref="A742:G742"/>
    <mergeCell ref="A741:B741"/>
    <mergeCell ref="A738:B738"/>
    <mergeCell ref="A739:G739"/>
    <mergeCell ref="A733:G733"/>
    <mergeCell ref="A734:G734"/>
    <mergeCell ref="A731:B731"/>
    <mergeCell ref="A732:B732"/>
    <mergeCell ref="A728:B728"/>
    <mergeCell ref="A729:G729"/>
    <mergeCell ref="A674:G674"/>
    <mergeCell ref="A673:B673"/>
    <mergeCell ref="A670:B670"/>
    <mergeCell ref="A671:G671"/>
    <mergeCell ref="A668:G668"/>
    <mergeCell ref="A667:B667"/>
    <mergeCell ref="A665:G665"/>
    <mergeCell ref="A664:B664"/>
    <mergeCell ref="A655:G655"/>
    <mergeCell ref="A654:B654"/>
    <mergeCell ref="A652:G652"/>
    <mergeCell ref="A651:B651"/>
    <mergeCell ref="A648:G648"/>
    <mergeCell ref="A647:B647"/>
    <mergeCell ref="A645:G645"/>
    <mergeCell ref="A644:G644"/>
    <mergeCell ref="A642:B642"/>
    <mergeCell ref="A643:B643"/>
    <mergeCell ref="A640:G640"/>
    <mergeCell ref="A639:B639"/>
    <mergeCell ref="A636:B636"/>
    <mergeCell ref="A637:G637"/>
    <mergeCell ref="A632:B632"/>
    <mergeCell ref="A633:G633"/>
    <mergeCell ref="A630:G630"/>
    <mergeCell ref="A629:B629"/>
    <mergeCell ref="A627:G627"/>
    <mergeCell ref="A626:B626"/>
    <mergeCell ref="A623:B623"/>
    <mergeCell ref="A624:G624"/>
    <mergeCell ref="A615:G615"/>
    <mergeCell ref="A614:B614"/>
    <mergeCell ref="A612:G612"/>
    <mergeCell ref="A611:B611"/>
    <mergeCell ref="A608:B608"/>
    <mergeCell ref="A609:G609"/>
    <mergeCell ref="A605:B605"/>
    <mergeCell ref="A606:G606"/>
    <mergeCell ref="A603:G603"/>
    <mergeCell ref="A602:B602"/>
    <mergeCell ref="A599:B599"/>
    <mergeCell ref="A600:G600"/>
    <mergeCell ref="A593:G593"/>
    <mergeCell ref="A592:B592"/>
    <mergeCell ref="A589:B589"/>
    <mergeCell ref="A590:G590"/>
    <mergeCell ref="A562:G562"/>
    <mergeCell ref="A561:B561"/>
    <mergeCell ref="A534:B534"/>
    <mergeCell ref="A535:G535"/>
    <mergeCell ref="A510:G510"/>
    <mergeCell ref="A509:B509"/>
    <mergeCell ref="A504:G504"/>
    <mergeCell ref="A503:B503"/>
    <mergeCell ref="A490:B490"/>
    <mergeCell ref="A491:G491"/>
    <mergeCell ref="A488:G488"/>
    <mergeCell ref="A487:B487"/>
    <mergeCell ref="A485:G485"/>
    <mergeCell ref="A484:B484"/>
    <mergeCell ref="A481:G481"/>
    <mergeCell ref="A480:B480"/>
    <mergeCell ref="A477:G477"/>
    <mergeCell ref="A476:B476"/>
    <mergeCell ref="A473:B473"/>
    <mergeCell ref="A474:G474"/>
    <mergeCell ref="A469:B469"/>
    <mergeCell ref="A470:G470"/>
    <mergeCell ref="A467:G467"/>
    <mergeCell ref="A466:B466"/>
    <mergeCell ref="A464:G464"/>
    <mergeCell ref="A463:B463"/>
    <mergeCell ref="A460:G460"/>
    <mergeCell ref="A459:B459"/>
    <mergeCell ref="A456:G456"/>
    <mergeCell ref="A455:B455"/>
    <mergeCell ref="A452:G452"/>
    <mergeCell ref="A451:B451"/>
    <mergeCell ref="A449:G449"/>
    <mergeCell ref="A448:B448"/>
    <mergeCell ref="A446:G446"/>
    <mergeCell ref="A444:B444"/>
    <mergeCell ref="A445:G445"/>
    <mergeCell ref="A443:B443"/>
    <mergeCell ref="A434:B434"/>
    <mergeCell ref="A435:G435"/>
    <mergeCell ref="A419:G419"/>
    <mergeCell ref="A418:B418"/>
    <mergeCell ref="A415:B415"/>
    <mergeCell ref="A416:G416"/>
    <mergeCell ref="A413:G413"/>
    <mergeCell ref="A412:B412"/>
    <mergeCell ref="A409:G409"/>
    <mergeCell ref="A408:B408"/>
    <mergeCell ref="A405:G405"/>
    <mergeCell ref="A404:B404"/>
    <mergeCell ref="A369:B369"/>
    <mergeCell ref="A370:G370"/>
    <mergeCell ref="A287:B287"/>
    <mergeCell ref="A288:G288"/>
    <mergeCell ref="A283:B283"/>
    <mergeCell ref="A284:G284"/>
    <mergeCell ref="A281:G281"/>
    <mergeCell ref="A280:B280"/>
    <mergeCell ref="A277:B277"/>
    <mergeCell ref="A278:G278"/>
    <mergeCell ref="A275:G275"/>
    <mergeCell ref="A274:B274"/>
    <mergeCell ref="A271:B271"/>
    <mergeCell ref="A272:G272"/>
    <mergeCell ref="A247:G247"/>
    <mergeCell ref="A246:B246"/>
    <mergeCell ref="A237:B237"/>
    <mergeCell ref="A238:G238"/>
    <mergeCell ref="A235:G235"/>
    <mergeCell ref="A234:B234"/>
    <mergeCell ref="A97:G97"/>
    <mergeCell ref="A96:B96"/>
    <mergeCell ref="A23:B23"/>
    <mergeCell ref="A24:G24"/>
    <mergeCell ref="A21:G21"/>
    <mergeCell ref="A19:B19"/>
    <mergeCell ref="A20:G20"/>
    <mergeCell ref="A18:B18"/>
    <mergeCell ref="A16:G16"/>
    <mergeCell ref="A14:B14"/>
    <mergeCell ref="A15:G15"/>
    <mergeCell ref="A13:B13"/>
    <mergeCell ref="A2:G2"/>
    <mergeCell ref="A3:G3"/>
    <mergeCell ref="A7:G7"/>
    <mergeCell ref="A8:G8"/>
    <mergeCell ref="A5:B5"/>
    <mergeCell ref="A6:B6"/>
  </mergeCells>
  <printOptions/>
  <pageMargins left="0.75" right="0.36" top="0.79" bottom="0.73" header="0.5" footer="0.37"/>
  <pageSetup firstPageNumber="18" useFirstPageNumber="1" horizontalDpi="300" verticalDpi="300" orientation="portrait" pageOrder="overThenDown" paperSize="9" scale="80" r:id="rId1"/>
  <headerFooter alignWithMargins="0">
    <oddHeader>&amp;L&amp;"Arial,Tučné"v tis. Kč&amp;C&amp;"Arial,Tučné"Neinvestiční příspěvky a granty - rok 2013 - individuální příslib</oddHeader>
    <oddFooter>&amp;C&amp;P</oddFooter>
  </headerFooter>
  <rowBreaks count="20" manualBreakCount="20">
    <brk id="44" max="6" man="1"/>
    <brk id="81" max="6" man="1"/>
    <brk id="117" max="6" man="1"/>
    <brk id="156" max="6" man="1"/>
    <brk id="196" max="6" man="1"/>
    <brk id="231" max="6" man="1"/>
    <brk id="260" max="6" man="1"/>
    <brk id="300" max="6" man="1"/>
    <brk id="337" max="6" man="1"/>
    <brk id="374" max="6" man="1"/>
    <brk id="408" max="6" man="1"/>
    <brk id="444" max="6" man="1"/>
    <brk id="487" max="6" man="1"/>
    <brk id="517" max="6" man="1"/>
    <brk id="546" max="6" man="1"/>
    <brk id="580" max="6" man="1"/>
    <brk id="623" max="6" man="1"/>
    <brk id="664" max="6" man="1"/>
    <brk id="704" max="6" man="1"/>
    <brk id="74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E12"/>
  <sheetViews>
    <sheetView workbookViewId="0" topLeftCell="A1">
      <selection activeCell="A25" sqref="A25"/>
    </sheetView>
  </sheetViews>
  <sheetFormatPr defaultColWidth="9.140625" defaultRowHeight="12.75"/>
  <cols>
    <col min="1" max="1" width="54.8515625" style="0" customWidth="1"/>
    <col min="2" max="2" width="17.57421875" style="0" customWidth="1"/>
    <col min="3" max="3" width="18.140625" style="0" customWidth="1"/>
    <col min="4" max="4" width="16.8515625" style="0" customWidth="1"/>
  </cols>
  <sheetData>
    <row r="1" ht="12.75">
      <c r="A1" s="44" t="s">
        <v>601</v>
      </c>
    </row>
    <row r="2" spans="1:5" ht="13.5" customHeight="1">
      <c r="A2" s="219" t="s">
        <v>602</v>
      </c>
      <c r="B2" s="219"/>
      <c r="C2" s="219"/>
      <c r="D2" s="219"/>
      <c r="E2" s="219"/>
    </row>
    <row r="3" spans="1:5" ht="6" customHeight="1">
      <c r="A3" s="45"/>
      <c r="B3" s="45"/>
      <c r="C3" s="45"/>
      <c r="D3" s="45"/>
      <c r="E3" s="45"/>
    </row>
    <row r="4" spans="1:5" ht="12.75" customHeight="1">
      <c r="A4" s="45"/>
      <c r="B4" s="45"/>
      <c r="C4" s="45"/>
      <c r="D4" s="45"/>
      <c r="E4" s="45"/>
    </row>
    <row r="5" spans="1:5" ht="31.5" customHeight="1">
      <c r="A5" s="46" t="s">
        <v>603</v>
      </c>
      <c r="B5" s="46" t="s">
        <v>604</v>
      </c>
      <c r="C5" s="46" t="s">
        <v>605</v>
      </c>
      <c r="D5" s="46" t="s">
        <v>606</v>
      </c>
      <c r="E5" s="46" t="s">
        <v>607</v>
      </c>
    </row>
    <row r="6" spans="1:5" ht="24.75" customHeight="1">
      <c r="A6" s="32" t="s">
        <v>264</v>
      </c>
      <c r="B6" s="75">
        <v>14000</v>
      </c>
      <c r="C6" s="75">
        <v>14000</v>
      </c>
      <c r="D6" s="75">
        <v>14000</v>
      </c>
      <c r="E6" s="47">
        <v>100</v>
      </c>
    </row>
    <row r="7" spans="1:5" ht="24.75" customHeight="1">
      <c r="A7" s="32" t="s">
        <v>611</v>
      </c>
      <c r="B7" s="75">
        <v>18000</v>
      </c>
      <c r="C7" s="75">
        <v>19917</v>
      </c>
      <c r="D7" s="75">
        <v>19917</v>
      </c>
      <c r="E7" s="47">
        <v>100</v>
      </c>
    </row>
    <row r="8" spans="1:5" ht="24.75" customHeight="1">
      <c r="A8" s="32" t="s">
        <v>608</v>
      </c>
      <c r="B8" s="75">
        <v>1300</v>
      </c>
      <c r="C8" s="75">
        <v>1300</v>
      </c>
      <c r="D8" s="75">
        <v>1300</v>
      </c>
      <c r="E8" s="47">
        <v>100</v>
      </c>
    </row>
    <row r="9" spans="1:5" ht="24.75" customHeight="1">
      <c r="A9" s="32" t="s">
        <v>609</v>
      </c>
      <c r="B9" s="75">
        <v>43000</v>
      </c>
      <c r="C9" s="75">
        <v>43000</v>
      </c>
      <c r="D9" s="75">
        <v>43000</v>
      </c>
      <c r="E9" s="47">
        <v>100</v>
      </c>
    </row>
    <row r="10" spans="1:5" ht="24.75" customHeight="1">
      <c r="A10" s="48" t="s">
        <v>610</v>
      </c>
      <c r="B10" s="76">
        <f>SUM(B6:B9)</f>
        <v>76300</v>
      </c>
      <c r="C10" s="76">
        <f>SUM(C6:C9)</f>
        <v>78217</v>
      </c>
      <c r="D10" s="76">
        <f>SUM(D6:D9)</f>
        <v>78217</v>
      </c>
      <c r="E10" s="49">
        <v>100</v>
      </c>
    </row>
    <row r="11" spans="1:5" ht="12.75">
      <c r="A11" s="42"/>
      <c r="B11" s="42"/>
      <c r="C11" s="42"/>
      <c r="D11" s="42"/>
      <c r="E11" s="42"/>
    </row>
    <row r="12" spans="1:5" ht="12.75">
      <c r="A12" s="42"/>
      <c r="B12" s="42"/>
      <c r="C12" s="42"/>
      <c r="D12" s="42"/>
      <c r="E12" s="42"/>
    </row>
  </sheetData>
  <mergeCells count="1">
    <mergeCell ref="A2:E2"/>
  </mergeCells>
  <printOptions/>
  <pageMargins left="0.55" right="0.46" top="1" bottom="1" header="0.5" footer="0.5"/>
  <pageSetup horizontalDpi="300" verticalDpi="300" orientation="portrait" pageOrder="overThenDown" paperSize="9" scale="80" r:id="rId1"/>
  <headerFooter alignWithMargins="0">
    <oddFooter>&amp;C39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H59"/>
  <sheetViews>
    <sheetView zoomScaleSheetLayoutView="100" workbookViewId="0" topLeftCell="A1">
      <selection activeCell="D1" sqref="D1:E1"/>
    </sheetView>
  </sheetViews>
  <sheetFormatPr defaultColWidth="9.140625" defaultRowHeight="12.75"/>
  <cols>
    <col min="1" max="1" width="9.57421875" style="0" customWidth="1"/>
    <col min="2" max="2" width="10.57421875" style="0" customWidth="1"/>
    <col min="3" max="3" width="20.140625" style="0" customWidth="1"/>
    <col min="4" max="4" width="12.8515625" style="0" customWidth="1"/>
    <col min="5" max="6" width="13.421875" style="0" customWidth="1"/>
    <col min="7" max="7" width="9.00390625" style="0" customWidth="1"/>
    <col min="8" max="8" width="42.140625" style="0" customWidth="1"/>
  </cols>
  <sheetData>
    <row r="1" spans="1:8" ht="30" customHeight="1" thickBot="1">
      <c r="A1" s="1" t="s">
        <v>131</v>
      </c>
      <c r="B1" s="214" t="s">
        <v>132</v>
      </c>
      <c r="C1" s="214"/>
      <c r="D1" s="2" t="s">
        <v>528</v>
      </c>
      <c r="E1" s="2" t="s">
        <v>232</v>
      </c>
      <c r="F1" s="2" t="s">
        <v>135</v>
      </c>
      <c r="G1" s="2" t="s">
        <v>136</v>
      </c>
      <c r="H1" s="15" t="s">
        <v>137</v>
      </c>
    </row>
    <row r="2" spans="1:8" ht="15" customHeight="1">
      <c r="A2" s="230" t="s">
        <v>143</v>
      </c>
      <c r="B2" s="230"/>
      <c r="C2" s="230"/>
      <c r="D2" s="230"/>
      <c r="E2" s="230"/>
      <c r="F2" s="230"/>
      <c r="G2" s="230"/>
      <c r="H2" s="230"/>
    </row>
    <row r="3" spans="1:8" ht="15" customHeight="1">
      <c r="A3" s="229" t="s">
        <v>140</v>
      </c>
      <c r="B3" s="229"/>
      <c r="C3" s="229"/>
      <c r="D3" s="229"/>
      <c r="E3" s="229"/>
      <c r="F3" s="229"/>
      <c r="G3" s="229"/>
      <c r="H3" s="229"/>
    </row>
    <row r="4" spans="1:8" ht="20.25" customHeight="1">
      <c r="A4" s="3" t="s">
        <v>138</v>
      </c>
      <c r="B4" s="213" t="s">
        <v>410</v>
      </c>
      <c r="C4" s="213"/>
      <c r="D4" s="4">
        <v>0</v>
      </c>
      <c r="E4" s="4">
        <v>28</v>
      </c>
      <c r="F4" s="5">
        <v>28</v>
      </c>
      <c r="G4" s="6">
        <v>1</v>
      </c>
      <c r="H4" s="14" t="s">
        <v>346</v>
      </c>
    </row>
    <row r="5" spans="1:8" ht="15" customHeight="1">
      <c r="A5" s="228" t="s">
        <v>692</v>
      </c>
      <c r="B5" s="228"/>
      <c r="C5" s="228"/>
      <c r="D5" s="4">
        <v>0</v>
      </c>
      <c r="E5" s="4">
        <v>28</v>
      </c>
      <c r="F5" s="5">
        <v>28</v>
      </c>
      <c r="G5" s="6">
        <v>1</v>
      </c>
      <c r="H5" s="11" t="s">
        <v>138</v>
      </c>
    </row>
    <row r="6" spans="1:8" ht="15" customHeight="1">
      <c r="A6" s="227" t="s">
        <v>695</v>
      </c>
      <c r="B6" s="227"/>
      <c r="C6" s="227"/>
      <c r="D6" s="9">
        <v>0</v>
      </c>
      <c r="E6" s="9">
        <v>28</v>
      </c>
      <c r="F6" s="9">
        <v>28</v>
      </c>
      <c r="G6" s="10">
        <v>1</v>
      </c>
      <c r="H6" s="12" t="s">
        <v>138</v>
      </c>
    </row>
    <row r="7" spans="1:8" ht="15" customHeight="1">
      <c r="A7" s="230" t="s">
        <v>793</v>
      </c>
      <c r="B7" s="230"/>
      <c r="C7" s="230"/>
      <c r="D7" s="230"/>
      <c r="E7" s="230"/>
      <c r="F7" s="230"/>
      <c r="G7" s="230"/>
      <c r="H7" s="230"/>
    </row>
    <row r="8" spans="1:8" ht="15" customHeight="1">
      <c r="A8" s="229" t="s">
        <v>697</v>
      </c>
      <c r="B8" s="229"/>
      <c r="C8" s="229"/>
      <c r="D8" s="229"/>
      <c r="E8" s="229"/>
      <c r="F8" s="229"/>
      <c r="G8" s="229"/>
      <c r="H8" s="229"/>
    </row>
    <row r="9" spans="1:8" ht="21.75" customHeight="1">
      <c r="A9" s="3" t="s">
        <v>138</v>
      </c>
      <c r="B9" s="213" t="s">
        <v>410</v>
      </c>
      <c r="C9" s="213"/>
      <c r="D9" s="4">
        <v>0</v>
      </c>
      <c r="E9" s="4">
        <v>30</v>
      </c>
      <c r="F9" s="5">
        <v>20</v>
      </c>
      <c r="G9" s="6">
        <v>0.6667000000000001</v>
      </c>
      <c r="H9" s="14" t="s">
        <v>612</v>
      </c>
    </row>
    <row r="10" spans="1:8" ht="15" customHeight="1">
      <c r="A10" s="228" t="s">
        <v>701</v>
      </c>
      <c r="B10" s="228"/>
      <c r="C10" s="228"/>
      <c r="D10" s="4">
        <v>0</v>
      </c>
      <c r="E10" s="4">
        <v>30</v>
      </c>
      <c r="F10" s="5">
        <v>20</v>
      </c>
      <c r="G10" s="6">
        <v>0.6667000000000001</v>
      </c>
      <c r="H10" s="11" t="s">
        <v>138</v>
      </c>
    </row>
    <row r="11" spans="1:8" ht="15" customHeight="1">
      <c r="A11" s="229" t="s">
        <v>657</v>
      </c>
      <c r="B11" s="229"/>
      <c r="C11" s="229"/>
      <c r="D11" s="229"/>
      <c r="E11" s="229"/>
      <c r="F11" s="229"/>
      <c r="G11" s="229"/>
      <c r="H11" s="229"/>
    </row>
    <row r="12" spans="1:8" ht="22.5" customHeight="1">
      <c r="A12" s="3" t="s">
        <v>138</v>
      </c>
      <c r="B12" s="213" t="s">
        <v>827</v>
      </c>
      <c r="C12" s="213"/>
      <c r="D12" s="4">
        <v>250</v>
      </c>
      <c r="E12" s="4">
        <v>250</v>
      </c>
      <c r="F12" s="5">
        <v>250</v>
      </c>
      <c r="G12" s="6">
        <v>1</v>
      </c>
      <c r="H12" s="14" t="s">
        <v>613</v>
      </c>
    </row>
    <row r="13" spans="1:8" ht="34.5" customHeight="1">
      <c r="A13" s="3" t="s">
        <v>138</v>
      </c>
      <c r="B13" s="213" t="s">
        <v>410</v>
      </c>
      <c r="C13" s="213"/>
      <c r="D13" s="4">
        <v>2000</v>
      </c>
      <c r="E13" s="4">
        <v>1500</v>
      </c>
      <c r="F13" s="5">
        <v>1500</v>
      </c>
      <c r="G13" s="6">
        <v>1</v>
      </c>
      <c r="H13" s="14" t="s">
        <v>614</v>
      </c>
    </row>
    <row r="14" spans="1:8" ht="23.25" customHeight="1">
      <c r="A14" s="3" t="s">
        <v>138</v>
      </c>
      <c r="B14" s="213" t="s">
        <v>615</v>
      </c>
      <c r="C14" s="213"/>
      <c r="D14" s="4">
        <v>402</v>
      </c>
      <c r="E14" s="4">
        <v>402</v>
      </c>
      <c r="F14" s="5">
        <v>398</v>
      </c>
      <c r="G14" s="6">
        <v>0.9903</v>
      </c>
      <c r="H14" s="14" t="s">
        <v>616</v>
      </c>
    </row>
    <row r="15" spans="1:8" ht="15" customHeight="1">
      <c r="A15" s="228" t="s">
        <v>659</v>
      </c>
      <c r="B15" s="228"/>
      <c r="C15" s="228"/>
      <c r="D15" s="4">
        <v>2652</v>
      </c>
      <c r="E15" s="4">
        <v>2152</v>
      </c>
      <c r="F15" s="5">
        <v>2148</v>
      </c>
      <c r="G15" s="6">
        <v>0.9982</v>
      </c>
      <c r="H15" s="11" t="s">
        <v>138</v>
      </c>
    </row>
    <row r="16" spans="1:8" ht="15" customHeight="1">
      <c r="A16" s="229" t="s">
        <v>140</v>
      </c>
      <c r="B16" s="229"/>
      <c r="C16" s="229"/>
      <c r="D16" s="229"/>
      <c r="E16" s="229"/>
      <c r="F16" s="229"/>
      <c r="G16" s="229"/>
      <c r="H16" s="229"/>
    </row>
    <row r="17" spans="1:8" ht="24" customHeight="1">
      <c r="A17" s="3" t="s">
        <v>138</v>
      </c>
      <c r="B17" s="213" t="s">
        <v>410</v>
      </c>
      <c r="C17" s="213"/>
      <c r="D17" s="4">
        <v>7</v>
      </c>
      <c r="E17" s="4">
        <v>7</v>
      </c>
      <c r="F17" s="5">
        <v>6</v>
      </c>
      <c r="G17" s="6">
        <v>0.8571</v>
      </c>
      <c r="H17" s="14" t="s">
        <v>159</v>
      </c>
    </row>
    <row r="18" spans="1:8" ht="15" customHeight="1">
      <c r="A18" s="228" t="s">
        <v>692</v>
      </c>
      <c r="B18" s="228"/>
      <c r="C18" s="228"/>
      <c r="D18" s="4">
        <v>7</v>
      </c>
      <c r="E18" s="4">
        <v>7</v>
      </c>
      <c r="F18" s="5">
        <v>6</v>
      </c>
      <c r="G18" s="6">
        <v>0.8571</v>
      </c>
      <c r="H18" s="11" t="s">
        <v>138</v>
      </c>
    </row>
    <row r="19" spans="1:8" ht="15" customHeight="1">
      <c r="A19" s="227" t="s">
        <v>799</v>
      </c>
      <c r="B19" s="227"/>
      <c r="C19" s="227"/>
      <c r="D19" s="9">
        <v>2659</v>
      </c>
      <c r="E19" s="9">
        <v>2189</v>
      </c>
      <c r="F19" s="9">
        <v>2174</v>
      </c>
      <c r="G19" s="10">
        <v>0.9932</v>
      </c>
      <c r="H19" s="12" t="s">
        <v>138</v>
      </c>
    </row>
    <row r="20" spans="1:8" ht="15" customHeight="1">
      <c r="A20" s="230" t="s">
        <v>696</v>
      </c>
      <c r="B20" s="230"/>
      <c r="C20" s="230"/>
      <c r="D20" s="230"/>
      <c r="E20" s="230"/>
      <c r="F20" s="230"/>
      <c r="G20" s="230"/>
      <c r="H20" s="230"/>
    </row>
    <row r="21" spans="1:8" ht="15" customHeight="1">
      <c r="A21" s="229" t="s">
        <v>144</v>
      </c>
      <c r="B21" s="229"/>
      <c r="C21" s="229"/>
      <c r="D21" s="229"/>
      <c r="E21" s="229"/>
      <c r="F21" s="229"/>
      <c r="G21" s="229"/>
      <c r="H21" s="229"/>
    </row>
    <row r="22" spans="1:8" ht="23.25" customHeight="1">
      <c r="A22" s="3" t="s">
        <v>138</v>
      </c>
      <c r="B22" s="213" t="s">
        <v>410</v>
      </c>
      <c r="C22" s="213"/>
      <c r="D22" s="4">
        <v>30</v>
      </c>
      <c r="E22" s="4">
        <v>30</v>
      </c>
      <c r="F22" s="5">
        <v>30</v>
      </c>
      <c r="G22" s="6">
        <v>1</v>
      </c>
      <c r="H22" s="14" t="s">
        <v>160</v>
      </c>
    </row>
    <row r="23" spans="1:8" ht="15" customHeight="1">
      <c r="A23" s="228" t="s">
        <v>147</v>
      </c>
      <c r="B23" s="228"/>
      <c r="C23" s="228"/>
      <c r="D23" s="4">
        <v>30</v>
      </c>
      <c r="E23" s="4">
        <v>30</v>
      </c>
      <c r="F23" s="5">
        <v>30</v>
      </c>
      <c r="G23" s="6">
        <v>1</v>
      </c>
      <c r="H23" s="11" t="s">
        <v>138</v>
      </c>
    </row>
    <row r="24" spans="1:8" ht="15" customHeight="1">
      <c r="A24" s="227" t="s">
        <v>765</v>
      </c>
      <c r="B24" s="227"/>
      <c r="C24" s="227"/>
      <c r="D24" s="9">
        <v>30</v>
      </c>
      <c r="E24" s="9">
        <v>30</v>
      </c>
      <c r="F24" s="9">
        <v>30</v>
      </c>
      <c r="G24" s="10">
        <v>1</v>
      </c>
      <c r="H24" s="12" t="s">
        <v>138</v>
      </c>
    </row>
    <row r="25" spans="1:8" ht="15" customHeight="1">
      <c r="A25" s="230" t="s">
        <v>805</v>
      </c>
      <c r="B25" s="230"/>
      <c r="C25" s="230"/>
      <c r="D25" s="230"/>
      <c r="E25" s="230"/>
      <c r="F25" s="230"/>
      <c r="G25" s="230"/>
      <c r="H25" s="230"/>
    </row>
    <row r="26" spans="1:8" ht="15" customHeight="1">
      <c r="A26" s="229" t="s">
        <v>896</v>
      </c>
      <c r="B26" s="229"/>
      <c r="C26" s="229"/>
      <c r="D26" s="229"/>
      <c r="E26" s="229"/>
      <c r="F26" s="229"/>
      <c r="G26" s="229"/>
      <c r="H26" s="229"/>
    </row>
    <row r="27" spans="1:8" ht="26.25" customHeight="1">
      <c r="A27" s="3" t="s">
        <v>138</v>
      </c>
      <c r="B27" s="213" t="s">
        <v>410</v>
      </c>
      <c r="C27" s="213"/>
      <c r="D27" s="4">
        <v>6</v>
      </c>
      <c r="E27" s="4">
        <v>6</v>
      </c>
      <c r="F27" s="5">
        <v>4</v>
      </c>
      <c r="G27" s="6">
        <v>0.6667000000000001</v>
      </c>
      <c r="H27" s="14" t="s">
        <v>161</v>
      </c>
    </row>
    <row r="28" spans="1:8" ht="15" customHeight="1">
      <c r="A28" s="228" t="s">
        <v>401</v>
      </c>
      <c r="B28" s="228"/>
      <c r="C28" s="228"/>
      <c r="D28" s="4">
        <v>6</v>
      </c>
      <c r="E28" s="4">
        <v>6</v>
      </c>
      <c r="F28" s="5">
        <v>4</v>
      </c>
      <c r="G28" s="6">
        <v>0.6667000000000001</v>
      </c>
      <c r="H28" s="11" t="s">
        <v>138</v>
      </c>
    </row>
    <row r="29" spans="1:8" ht="15" customHeight="1">
      <c r="A29" s="229" t="s">
        <v>402</v>
      </c>
      <c r="B29" s="229"/>
      <c r="C29" s="229"/>
      <c r="D29" s="229"/>
      <c r="E29" s="229"/>
      <c r="F29" s="229"/>
      <c r="G29" s="229"/>
      <c r="H29" s="229"/>
    </row>
    <row r="30" spans="1:8" ht="23.25" customHeight="1">
      <c r="A30" s="3" t="s">
        <v>138</v>
      </c>
      <c r="B30" s="213" t="s">
        <v>410</v>
      </c>
      <c r="C30" s="213"/>
      <c r="D30" s="4">
        <v>302</v>
      </c>
      <c r="E30" s="4">
        <v>299</v>
      </c>
      <c r="F30" s="5">
        <v>298</v>
      </c>
      <c r="G30" s="6">
        <v>0.998</v>
      </c>
      <c r="H30" s="14" t="s">
        <v>162</v>
      </c>
    </row>
    <row r="31" spans="1:8" ht="15" customHeight="1">
      <c r="A31" s="228" t="s">
        <v>427</v>
      </c>
      <c r="B31" s="228"/>
      <c r="C31" s="228"/>
      <c r="D31" s="4">
        <v>302</v>
      </c>
      <c r="E31" s="4">
        <v>299</v>
      </c>
      <c r="F31" s="5">
        <v>298</v>
      </c>
      <c r="G31" s="6">
        <v>0.998</v>
      </c>
      <c r="H31" s="11" t="s">
        <v>138</v>
      </c>
    </row>
    <row r="32" spans="1:8" ht="15" customHeight="1">
      <c r="A32" s="229" t="s">
        <v>163</v>
      </c>
      <c r="B32" s="229"/>
      <c r="C32" s="229"/>
      <c r="D32" s="229"/>
      <c r="E32" s="229"/>
      <c r="F32" s="229"/>
      <c r="G32" s="229"/>
      <c r="H32" s="229"/>
    </row>
    <row r="33" spans="1:8" ht="22.5" customHeight="1">
      <c r="A33" s="3" t="s">
        <v>138</v>
      </c>
      <c r="B33" s="213" t="s">
        <v>410</v>
      </c>
      <c r="C33" s="213"/>
      <c r="D33" s="4">
        <v>50</v>
      </c>
      <c r="E33" s="4">
        <v>35</v>
      </c>
      <c r="F33" s="5">
        <v>34</v>
      </c>
      <c r="G33" s="6">
        <v>0.9838</v>
      </c>
      <c r="H33" s="14" t="s">
        <v>164</v>
      </c>
    </row>
    <row r="34" spans="1:8" ht="15" customHeight="1">
      <c r="A34" s="228" t="s">
        <v>165</v>
      </c>
      <c r="B34" s="228"/>
      <c r="C34" s="228"/>
      <c r="D34" s="4">
        <v>50</v>
      </c>
      <c r="E34" s="4">
        <v>35</v>
      </c>
      <c r="F34" s="5">
        <v>34</v>
      </c>
      <c r="G34" s="6">
        <v>0.9838</v>
      </c>
      <c r="H34" s="11" t="s">
        <v>138</v>
      </c>
    </row>
    <row r="35" spans="1:8" ht="15" customHeight="1">
      <c r="A35" s="229" t="s">
        <v>140</v>
      </c>
      <c r="B35" s="229"/>
      <c r="C35" s="229"/>
      <c r="D35" s="229"/>
      <c r="E35" s="229"/>
      <c r="F35" s="229"/>
      <c r="G35" s="229"/>
      <c r="H35" s="229"/>
    </row>
    <row r="36" spans="1:8" ht="24" customHeight="1">
      <c r="A36" s="3" t="s">
        <v>138</v>
      </c>
      <c r="B36" s="213" t="s">
        <v>410</v>
      </c>
      <c r="C36" s="213"/>
      <c r="D36" s="4">
        <v>103</v>
      </c>
      <c r="E36" s="4">
        <v>103</v>
      </c>
      <c r="F36" s="5">
        <v>100</v>
      </c>
      <c r="G36" s="6">
        <v>0.9662999999999999</v>
      </c>
      <c r="H36" s="14" t="s">
        <v>166</v>
      </c>
    </row>
    <row r="37" spans="1:8" ht="24.75" customHeight="1">
      <c r="A37" s="3" t="s">
        <v>138</v>
      </c>
      <c r="B37" s="213" t="s">
        <v>410</v>
      </c>
      <c r="C37" s="213"/>
      <c r="D37" s="4">
        <v>150</v>
      </c>
      <c r="E37" s="4">
        <v>150</v>
      </c>
      <c r="F37" s="5">
        <v>150</v>
      </c>
      <c r="G37" s="6">
        <v>1</v>
      </c>
      <c r="H37" s="14" t="s">
        <v>167</v>
      </c>
    </row>
    <row r="38" spans="1:8" ht="22.5" customHeight="1">
      <c r="A38" s="3" t="s">
        <v>138</v>
      </c>
      <c r="B38" s="213" t="s">
        <v>410</v>
      </c>
      <c r="C38" s="213"/>
      <c r="D38" s="4">
        <v>191</v>
      </c>
      <c r="E38" s="4">
        <v>191</v>
      </c>
      <c r="F38" s="5">
        <v>189</v>
      </c>
      <c r="G38" s="6">
        <v>0.9903</v>
      </c>
      <c r="H38" s="14" t="s">
        <v>168</v>
      </c>
    </row>
    <row r="39" spans="1:8" ht="15" customHeight="1">
      <c r="A39" s="228" t="s">
        <v>692</v>
      </c>
      <c r="B39" s="228"/>
      <c r="C39" s="228"/>
      <c r="D39" s="4">
        <v>444</v>
      </c>
      <c r="E39" s="4">
        <v>444</v>
      </c>
      <c r="F39" s="5">
        <v>439</v>
      </c>
      <c r="G39" s="6">
        <v>0.988</v>
      </c>
      <c r="H39" s="11" t="s">
        <v>138</v>
      </c>
    </row>
    <row r="40" spans="1:8" ht="15" customHeight="1">
      <c r="A40" s="227" t="s">
        <v>1048</v>
      </c>
      <c r="B40" s="227"/>
      <c r="C40" s="227"/>
      <c r="D40" s="9">
        <v>802</v>
      </c>
      <c r="E40" s="9">
        <v>784</v>
      </c>
      <c r="F40" s="9">
        <v>776</v>
      </c>
      <c r="G40" s="10">
        <v>0.9892</v>
      </c>
      <c r="H40" s="12" t="s">
        <v>138</v>
      </c>
    </row>
    <row r="41" spans="1:8" ht="15" customHeight="1">
      <c r="A41" s="230" t="s">
        <v>773</v>
      </c>
      <c r="B41" s="230"/>
      <c r="C41" s="230"/>
      <c r="D41" s="230"/>
      <c r="E41" s="230"/>
      <c r="F41" s="230"/>
      <c r="G41" s="230"/>
      <c r="H41" s="230"/>
    </row>
    <row r="42" spans="1:8" ht="15" customHeight="1">
      <c r="A42" s="229" t="s">
        <v>169</v>
      </c>
      <c r="B42" s="229"/>
      <c r="C42" s="229"/>
      <c r="D42" s="229"/>
      <c r="E42" s="229"/>
      <c r="F42" s="229"/>
      <c r="G42" s="229"/>
      <c r="H42" s="229"/>
    </row>
    <row r="43" spans="1:8" ht="23.25" customHeight="1">
      <c r="A43" s="3" t="s">
        <v>138</v>
      </c>
      <c r="B43" s="213" t="s">
        <v>410</v>
      </c>
      <c r="C43" s="213"/>
      <c r="D43" s="4">
        <v>3</v>
      </c>
      <c r="E43" s="4">
        <v>3</v>
      </c>
      <c r="F43" s="5">
        <v>2</v>
      </c>
      <c r="G43" s="6">
        <v>0.74</v>
      </c>
      <c r="H43" s="14" t="s">
        <v>170</v>
      </c>
    </row>
    <row r="44" spans="1:8" ht="15" customHeight="1">
      <c r="A44" s="228" t="s">
        <v>171</v>
      </c>
      <c r="B44" s="228"/>
      <c r="C44" s="228"/>
      <c r="D44" s="4">
        <v>3</v>
      </c>
      <c r="E44" s="4">
        <v>3</v>
      </c>
      <c r="F44" s="5">
        <v>2</v>
      </c>
      <c r="G44" s="6">
        <v>0.74</v>
      </c>
      <c r="H44" s="11" t="s">
        <v>138</v>
      </c>
    </row>
    <row r="45" spans="1:8" ht="15" customHeight="1">
      <c r="A45" s="229" t="s">
        <v>565</v>
      </c>
      <c r="B45" s="229"/>
      <c r="C45" s="229"/>
      <c r="D45" s="229"/>
      <c r="E45" s="229"/>
      <c r="F45" s="229"/>
      <c r="G45" s="229"/>
      <c r="H45" s="229"/>
    </row>
    <row r="46" spans="1:8" ht="23.25" customHeight="1">
      <c r="A46" s="3" t="s">
        <v>138</v>
      </c>
      <c r="B46" s="213" t="s">
        <v>410</v>
      </c>
      <c r="C46" s="213"/>
      <c r="D46" s="4">
        <v>3</v>
      </c>
      <c r="E46" s="4">
        <v>4</v>
      </c>
      <c r="F46" s="5">
        <v>4</v>
      </c>
      <c r="G46" s="6">
        <v>1</v>
      </c>
      <c r="H46" s="14" t="s">
        <v>172</v>
      </c>
    </row>
    <row r="47" spans="1:8" ht="15" customHeight="1">
      <c r="A47" s="228" t="s">
        <v>567</v>
      </c>
      <c r="B47" s="228"/>
      <c r="C47" s="228"/>
      <c r="D47" s="4">
        <v>3</v>
      </c>
      <c r="E47" s="4">
        <v>4</v>
      </c>
      <c r="F47" s="5">
        <v>4</v>
      </c>
      <c r="G47" s="6">
        <v>1</v>
      </c>
      <c r="H47" s="11" t="s">
        <v>138</v>
      </c>
    </row>
    <row r="48" spans="1:8" ht="15" customHeight="1">
      <c r="A48" s="227" t="s">
        <v>775</v>
      </c>
      <c r="B48" s="227"/>
      <c r="C48" s="227"/>
      <c r="D48" s="9">
        <v>6</v>
      </c>
      <c r="E48" s="9">
        <v>7</v>
      </c>
      <c r="F48" s="9">
        <v>6</v>
      </c>
      <c r="G48" s="10">
        <v>0.8886</v>
      </c>
      <c r="H48" s="12" t="s">
        <v>138</v>
      </c>
    </row>
    <row r="49" spans="1:8" ht="15" customHeight="1">
      <c r="A49" s="230" t="s">
        <v>593</v>
      </c>
      <c r="B49" s="230"/>
      <c r="C49" s="230"/>
      <c r="D49" s="230"/>
      <c r="E49" s="230"/>
      <c r="F49" s="230"/>
      <c r="G49" s="230"/>
      <c r="H49" s="230"/>
    </row>
    <row r="50" spans="1:8" ht="15" customHeight="1">
      <c r="A50" s="229" t="s">
        <v>140</v>
      </c>
      <c r="B50" s="229"/>
      <c r="C50" s="229"/>
      <c r="D50" s="229"/>
      <c r="E50" s="229"/>
      <c r="F50" s="229"/>
      <c r="G50" s="229"/>
      <c r="H50" s="229"/>
    </row>
    <row r="51" spans="1:8" ht="25.5" customHeight="1">
      <c r="A51" s="3" t="s">
        <v>138</v>
      </c>
      <c r="B51" s="213" t="s">
        <v>615</v>
      </c>
      <c r="C51" s="213"/>
      <c r="D51" s="4">
        <v>120</v>
      </c>
      <c r="E51" s="4">
        <v>117</v>
      </c>
      <c r="F51" s="5">
        <v>117</v>
      </c>
      <c r="G51" s="6">
        <v>1</v>
      </c>
      <c r="H51" s="14" t="s">
        <v>173</v>
      </c>
    </row>
    <row r="52" spans="1:8" ht="15" customHeight="1">
      <c r="A52" s="228" t="s">
        <v>692</v>
      </c>
      <c r="B52" s="228"/>
      <c r="C52" s="228"/>
      <c r="D52" s="4">
        <v>120</v>
      </c>
      <c r="E52" s="4">
        <v>117</v>
      </c>
      <c r="F52" s="5">
        <v>117</v>
      </c>
      <c r="G52" s="6">
        <v>1</v>
      </c>
      <c r="H52" s="11" t="s">
        <v>138</v>
      </c>
    </row>
    <row r="53" spans="1:8" ht="15" customHeight="1">
      <c r="A53" s="227" t="s">
        <v>595</v>
      </c>
      <c r="B53" s="227"/>
      <c r="C53" s="227"/>
      <c r="D53" s="9">
        <v>120</v>
      </c>
      <c r="E53" s="9">
        <v>117</v>
      </c>
      <c r="F53" s="9">
        <v>117</v>
      </c>
      <c r="G53" s="10">
        <v>1</v>
      </c>
      <c r="H53" s="12" t="s">
        <v>138</v>
      </c>
    </row>
    <row r="54" spans="1:8" ht="15" customHeight="1">
      <c r="A54" s="230" t="s">
        <v>174</v>
      </c>
      <c r="B54" s="230"/>
      <c r="C54" s="230"/>
      <c r="D54" s="230"/>
      <c r="E54" s="230"/>
      <c r="F54" s="230"/>
      <c r="G54" s="230"/>
      <c r="H54" s="230"/>
    </row>
    <row r="55" spans="1:8" ht="15" customHeight="1">
      <c r="A55" s="229" t="s">
        <v>175</v>
      </c>
      <c r="B55" s="229"/>
      <c r="C55" s="229"/>
      <c r="D55" s="229"/>
      <c r="E55" s="229"/>
      <c r="F55" s="229"/>
      <c r="G55" s="229"/>
      <c r="H55" s="229"/>
    </row>
    <row r="56" spans="1:8" ht="33.75" customHeight="1">
      <c r="A56" s="3" t="s">
        <v>138</v>
      </c>
      <c r="B56" s="213" t="s">
        <v>410</v>
      </c>
      <c r="C56" s="213"/>
      <c r="D56" s="4">
        <v>50</v>
      </c>
      <c r="E56" s="4">
        <v>50</v>
      </c>
      <c r="F56" s="5">
        <v>50</v>
      </c>
      <c r="G56" s="6">
        <v>1</v>
      </c>
      <c r="H56" s="14" t="s">
        <v>176</v>
      </c>
    </row>
    <row r="57" spans="1:8" ht="15" customHeight="1">
      <c r="A57" s="228" t="s">
        <v>177</v>
      </c>
      <c r="B57" s="228"/>
      <c r="C57" s="228"/>
      <c r="D57" s="4">
        <v>50</v>
      </c>
      <c r="E57" s="4">
        <v>50</v>
      </c>
      <c r="F57" s="5">
        <v>50</v>
      </c>
      <c r="G57" s="6">
        <v>1</v>
      </c>
      <c r="H57" s="11" t="s">
        <v>138</v>
      </c>
    </row>
    <row r="58" spans="1:8" ht="15" customHeight="1">
      <c r="A58" s="227" t="s">
        <v>178</v>
      </c>
      <c r="B58" s="227"/>
      <c r="C58" s="227"/>
      <c r="D58" s="9">
        <v>50</v>
      </c>
      <c r="E58" s="9">
        <v>50</v>
      </c>
      <c r="F58" s="9">
        <v>50</v>
      </c>
      <c r="G58" s="10">
        <v>1</v>
      </c>
      <c r="H58" s="12" t="s">
        <v>138</v>
      </c>
    </row>
    <row r="59" spans="1:8" ht="30" customHeight="1">
      <c r="A59" s="227" t="s">
        <v>179</v>
      </c>
      <c r="B59" s="227"/>
      <c r="C59" s="227"/>
      <c r="D59" s="7">
        <v>3667</v>
      </c>
      <c r="E59" s="7">
        <v>3205</v>
      </c>
      <c r="F59" s="7">
        <v>3181</v>
      </c>
      <c r="G59" s="8">
        <v>0.9925</v>
      </c>
      <c r="H59" s="12" t="s">
        <v>138</v>
      </c>
    </row>
  </sheetData>
  <mergeCells count="59">
    <mergeCell ref="B1:C1"/>
    <mergeCell ref="A5:C5"/>
    <mergeCell ref="A6:C6"/>
    <mergeCell ref="A2:H2"/>
    <mergeCell ref="A3:H3"/>
    <mergeCell ref="B4:C4"/>
    <mergeCell ref="A10:C10"/>
    <mergeCell ref="A11:H11"/>
    <mergeCell ref="A7:H7"/>
    <mergeCell ref="A8:H8"/>
    <mergeCell ref="B9:C9"/>
    <mergeCell ref="A15:C15"/>
    <mergeCell ref="A16:H16"/>
    <mergeCell ref="B14:C14"/>
    <mergeCell ref="B12:C12"/>
    <mergeCell ref="B13:C13"/>
    <mergeCell ref="A19:C19"/>
    <mergeCell ref="A20:H20"/>
    <mergeCell ref="B17:C17"/>
    <mergeCell ref="A18:C18"/>
    <mergeCell ref="A23:C23"/>
    <mergeCell ref="A24:C24"/>
    <mergeCell ref="A21:H21"/>
    <mergeCell ref="B22:C22"/>
    <mergeCell ref="A28:C28"/>
    <mergeCell ref="A25:H25"/>
    <mergeCell ref="A26:H26"/>
    <mergeCell ref="B27:C27"/>
    <mergeCell ref="A31:C31"/>
    <mergeCell ref="A32:H32"/>
    <mergeCell ref="A29:H29"/>
    <mergeCell ref="B30:C30"/>
    <mergeCell ref="A35:H35"/>
    <mergeCell ref="B36:C36"/>
    <mergeCell ref="B33:C33"/>
    <mergeCell ref="A34:C34"/>
    <mergeCell ref="A39:C39"/>
    <mergeCell ref="A40:C40"/>
    <mergeCell ref="B37:C37"/>
    <mergeCell ref="B38:C38"/>
    <mergeCell ref="A44:C44"/>
    <mergeCell ref="A45:H45"/>
    <mergeCell ref="A41:H41"/>
    <mergeCell ref="A42:H42"/>
    <mergeCell ref="B43:C43"/>
    <mergeCell ref="A48:C48"/>
    <mergeCell ref="A49:H49"/>
    <mergeCell ref="B46:C46"/>
    <mergeCell ref="A47:C47"/>
    <mergeCell ref="A52:C52"/>
    <mergeCell ref="A53:C53"/>
    <mergeCell ref="A50:H50"/>
    <mergeCell ref="B51:C51"/>
    <mergeCell ref="A59:C59"/>
    <mergeCell ref="A57:C57"/>
    <mergeCell ref="A58:C58"/>
    <mergeCell ref="A54:H54"/>
    <mergeCell ref="A55:H55"/>
    <mergeCell ref="B56:C56"/>
  </mergeCells>
  <printOptions/>
  <pageMargins left="0.75" right="0.75" top="1" bottom="1" header="0.5" footer="0.5"/>
  <pageSetup firstPageNumber="40" useFirstPageNumber="1" horizontalDpi="300" verticalDpi="300" orientation="landscape" pageOrder="overThenDown" paperSize="9" r:id="rId1"/>
  <headerFooter alignWithMargins="0">
    <oddHeader>&amp;L&amp;"Arial,Tučné"v tis. Kč&amp;C&amp;"Arial,Tučné"Členské příspěvky - rok 2013 - individuální příslib</oddHeader>
    <oddFooter>&amp;C&amp;P</oddFooter>
  </headerFooter>
  <rowBreaks count="1" manualBreakCount="1">
    <brk id="2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H103"/>
  <sheetViews>
    <sheetView zoomScaleSheetLayoutView="100" workbookViewId="0" topLeftCell="A1">
      <selection activeCell="D1" sqref="D1:E1"/>
    </sheetView>
  </sheetViews>
  <sheetFormatPr defaultColWidth="9.140625" defaultRowHeight="12.75"/>
  <cols>
    <col min="1" max="1" width="9.57421875" style="42" customWidth="1"/>
    <col min="2" max="2" width="10.57421875" style="42" customWidth="1"/>
    <col min="3" max="3" width="20.140625" style="42" customWidth="1"/>
    <col min="4" max="4" width="10.7109375" style="42" customWidth="1"/>
    <col min="5" max="5" width="9.421875" style="42" customWidth="1"/>
    <col min="6" max="6" width="10.421875" style="42" customWidth="1"/>
    <col min="7" max="7" width="9.00390625" style="42" customWidth="1"/>
    <col min="8" max="8" width="49.7109375" style="42" customWidth="1"/>
  </cols>
  <sheetData>
    <row r="1" spans="1:8" ht="34.5" thickBot="1">
      <c r="A1" s="28" t="s">
        <v>131</v>
      </c>
      <c r="B1" s="210" t="s">
        <v>132</v>
      </c>
      <c r="C1" s="210"/>
      <c r="D1" s="2" t="s">
        <v>528</v>
      </c>
      <c r="E1" s="2" t="s">
        <v>232</v>
      </c>
      <c r="F1" s="29" t="s">
        <v>135</v>
      </c>
      <c r="G1" s="29" t="s">
        <v>136</v>
      </c>
      <c r="H1" s="30" t="s">
        <v>137</v>
      </c>
    </row>
    <row r="2" spans="1:8" ht="12.75">
      <c r="A2" s="234" t="s">
        <v>180</v>
      </c>
      <c r="B2" s="234"/>
      <c r="C2" s="234"/>
      <c r="D2" s="234"/>
      <c r="E2" s="234"/>
      <c r="F2" s="234"/>
      <c r="G2" s="234"/>
      <c r="H2" s="234"/>
    </row>
    <row r="3" spans="1:8" ht="12.75">
      <c r="A3" s="233" t="s">
        <v>697</v>
      </c>
      <c r="B3" s="233"/>
      <c r="C3" s="233"/>
      <c r="D3" s="233"/>
      <c r="E3" s="233"/>
      <c r="F3" s="233"/>
      <c r="G3" s="233"/>
      <c r="H3" s="233"/>
    </row>
    <row r="4" spans="1:8" ht="12.75">
      <c r="A4" s="31" t="s">
        <v>138</v>
      </c>
      <c r="B4" s="209" t="s">
        <v>661</v>
      </c>
      <c r="C4" s="209"/>
      <c r="D4" s="33">
        <v>23818</v>
      </c>
      <c r="E4" s="33">
        <v>31318</v>
      </c>
      <c r="F4" s="34">
        <v>30662</v>
      </c>
      <c r="G4" s="35">
        <v>0.9790000000000001</v>
      </c>
      <c r="H4" s="36" t="s">
        <v>181</v>
      </c>
    </row>
    <row r="5" spans="1:8" ht="12.75">
      <c r="A5" s="31" t="s">
        <v>138</v>
      </c>
      <c r="B5" s="209" t="s">
        <v>661</v>
      </c>
      <c r="C5" s="209"/>
      <c r="D5" s="33">
        <v>30200</v>
      </c>
      <c r="E5" s="33">
        <v>31877</v>
      </c>
      <c r="F5" s="34">
        <v>31828</v>
      </c>
      <c r="G5" s="35">
        <v>0.9984000000000001</v>
      </c>
      <c r="H5" s="36" t="s">
        <v>182</v>
      </c>
    </row>
    <row r="6" spans="1:8" ht="12.75">
      <c r="A6" s="31" t="s">
        <v>138</v>
      </c>
      <c r="B6" s="209" t="s">
        <v>661</v>
      </c>
      <c r="C6" s="209"/>
      <c r="D6" s="33">
        <v>240</v>
      </c>
      <c r="E6" s="33">
        <v>240</v>
      </c>
      <c r="F6" s="34">
        <v>240</v>
      </c>
      <c r="G6" s="35">
        <v>1</v>
      </c>
      <c r="H6" s="36" t="s">
        <v>183</v>
      </c>
    </row>
    <row r="7" spans="1:8" ht="12.75">
      <c r="A7" s="31" t="s">
        <v>138</v>
      </c>
      <c r="B7" s="209" t="s">
        <v>661</v>
      </c>
      <c r="C7" s="209"/>
      <c r="D7" s="33">
        <v>300</v>
      </c>
      <c r="E7" s="33">
        <v>300</v>
      </c>
      <c r="F7" s="34">
        <v>294</v>
      </c>
      <c r="G7" s="35">
        <v>0.9788</v>
      </c>
      <c r="H7" s="36" t="s">
        <v>184</v>
      </c>
    </row>
    <row r="8" spans="1:8" ht="12.75">
      <c r="A8" s="31" t="s">
        <v>138</v>
      </c>
      <c r="B8" s="209" t="s">
        <v>661</v>
      </c>
      <c r="C8" s="209"/>
      <c r="D8" s="33">
        <v>5045</v>
      </c>
      <c r="E8" s="33">
        <v>5045</v>
      </c>
      <c r="F8" s="34">
        <v>5045</v>
      </c>
      <c r="G8" s="35">
        <v>1</v>
      </c>
      <c r="H8" s="36" t="s">
        <v>185</v>
      </c>
    </row>
    <row r="9" spans="1:8" ht="12.75">
      <c r="A9" s="31" t="s">
        <v>138</v>
      </c>
      <c r="B9" s="209" t="s">
        <v>661</v>
      </c>
      <c r="C9" s="209"/>
      <c r="D9" s="33">
        <v>473</v>
      </c>
      <c r="E9" s="33">
        <v>473</v>
      </c>
      <c r="F9" s="34">
        <v>473</v>
      </c>
      <c r="G9" s="35">
        <v>1</v>
      </c>
      <c r="H9" s="36" t="s">
        <v>186</v>
      </c>
    </row>
    <row r="10" spans="1:8" ht="12.75">
      <c r="A10" s="31" t="s">
        <v>138</v>
      </c>
      <c r="B10" s="209" t="s">
        <v>661</v>
      </c>
      <c r="C10" s="209"/>
      <c r="D10" s="33">
        <v>1285</v>
      </c>
      <c r="E10" s="33">
        <v>1285</v>
      </c>
      <c r="F10" s="34">
        <v>1285</v>
      </c>
      <c r="G10" s="35">
        <v>1</v>
      </c>
      <c r="H10" s="36" t="s">
        <v>187</v>
      </c>
    </row>
    <row r="11" spans="1:8" ht="12.75">
      <c r="A11" s="31" t="s">
        <v>138</v>
      </c>
      <c r="B11" s="209" t="s">
        <v>661</v>
      </c>
      <c r="C11" s="209"/>
      <c r="D11" s="33">
        <v>72</v>
      </c>
      <c r="E11" s="33">
        <v>72</v>
      </c>
      <c r="F11" s="34">
        <v>72</v>
      </c>
      <c r="G11" s="35">
        <v>1</v>
      </c>
      <c r="H11" s="36" t="s">
        <v>188</v>
      </c>
    </row>
    <row r="12" spans="1:8" ht="24">
      <c r="A12" s="31" t="s">
        <v>138</v>
      </c>
      <c r="B12" s="209" t="s">
        <v>661</v>
      </c>
      <c r="C12" s="209"/>
      <c r="D12" s="33">
        <v>0</v>
      </c>
      <c r="E12" s="33">
        <v>0</v>
      </c>
      <c r="F12" s="34">
        <v>169</v>
      </c>
      <c r="G12" s="35">
        <v>0</v>
      </c>
      <c r="H12" s="36" t="s">
        <v>189</v>
      </c>
    </row>
    <row r="13" spans="1:8" ht="24">
      <c r="A13" s="31" t="s">
        <v>138</v>
      </c>
      <c r="B13" s="209" t="s">
        <v>661</v>
      </c>
      <c r="C13" s="209"/>
      <c r="D13" s="33">
        <v>0</v>
      </c>
      <c r="E13" s="33">
        <v>0</v>
      </c>
      <c r="F13" s="34">
        <v>163</v>
      </c>
      <c r="G13" s="35">
        <v>0</v>
      </c>
      <c r="H13" s="36" t="s">
        <v>190</v>
      </c>
    </row>
    <row r="14" spans="1:8" ht="24">
      <c r="A14" s="31" t="s">
        <v>138</v>
      </c>
      <c r="B14" s="209" t="s">
        <v>661</v>
      </c>
      <c r="C14" s="209"/>
      <c r="D14" s="33">
        <v>0</v>
      </c>
      <c r="E14" s="33">
        <v>0</v>
      </c>
      <c r="F14" s="34">
        <v>461</v>
      </c>
      <c r="G14" s="35">
        <v>0</v>
      </c>
      <c r="H14" s="36" t="s">
        <v>191</v>
      </c>
    </row>
    <row r="15" spans="1:8" ht="12.75">
      <c r="A15" s="232" t="s">
        <v>701</v>
      </c>
      <c r="B15" s="232"/>
      <c r="C15" s="232"/>
      <c r="D15" s="33">
        <v>61433</v>
      </c>
      <c r="E15" s="33">
        <v>70610</v>
      </c>
      <c r="F15" s="34">
        <v>70690</v>
      </c>
      <c r="G15" s="35">
        <v>1.0011</v>
      </c>
      <c r="H15" s="36" t="s">
        <v>138</v>
      </c>
    </row>
    <row r="16" spans="1:8" ht="12.75">
      <c r="A16" s="233" t="s">
        <v>762</v>
      </c>
      <c r="B16" s="233"/>
      <c r="C16" s="233"/>
      <c r="D16" s="233"/>
      <c r="E16" s="233"/>
      <c r="F16" s="233"/>
      <c r="G16" s="233"/>
      <c r="H16" s="233"/>
    </row>
    <row r="17" spans="1:8" ht="12.75">
      <c r="A17" s="31" t="s">
        <v>138</v>
      </c>
      <c r="B17" s="209" t="s">
        <v>661</v>
      </c>
      <c r="C17" s="209"/>
      <c r="D17" s="33">
        <v>44500</v>
      </c>
      <c r="E17" s="33">
        <v>44500</v>
      </c>
      <c r="F17" s="34">
        <v>44202</v>
      </c>
      <c r="G17" s="35">
        <v>0.9933</v>
      </c>
      <c r="H17" s="36" t="s">
        <v>192</v>
      </c>
    </row>
    <row r="18" spans="1:8" ht="12.75">
      <c r="A18" s="31" t="s">
        <v>138</v>
      </c>
      <c r="B18" s="209" t="s">
        <v>661</v>
      </c>
      <c r="C18" s="209"/>
      <c r="D18" s="33">
        <v>473</v>
      </c>
      <c r="E18" s="33">
        <v>473</v>
      </c>
      <c r="F18" s="34">
        <v>473</v>
      </c>
      <c r="G18" s="35">
        <v>1</v>
      </c>
      <c r="H18" s="36" t="s">
        <v>193</v>
      </c>
    </row>
    <row r="19" spans="1:8" ht="12.75">
      <c r="A19" s="232" t="s">
        <v>764</v>
      </c>
      <c r="B19" s="232"/>
      <c r="C19" s="232"/>
      <c r="D19" s="33">
        <v>44973</v>
      </c>
      <c r="E19" s="33">
        <v>44973</v>
      </c>
      <c r="F19" s="34">
        <v>44675</v>
      </c>
      <c r="G19" s="35">
        <v>0.9934000000000001</v>
      </c>
      <c r="H19" s="36" t="s">
        <v>138</v>
      </c>
    </row>
    <row r="20" spans="1:8" ht="12.75">
      <c r="A20" s="233" t="s">
        <v>194</v>
      </c>
      <c r="B20" s="233"/>
      <c r="C20" s="233"/>
      <c r="D20" s="233"/>
      <c r="E20" s="233"/>
      <c r="F20" s="233"/>
      <c r="G20" s="233"/>
      <c r="H20" s="233"/>
    </row>
    <row r="21" spans="1:8" ht="24" customHeight="1">
      <c r="A21" s="31" t="s">
        <v>138</v>
      </c>
      <c r="B21" s="209" t="s">
        <v>195</v>
      </c>
      <c r="C21" s="209"/>
      <c r="D21" s="33">
        <v>177876</v>
      </c>
      <c r="E21" s="33">
        <v>177876</v>
      </c>
      <c r="F21" s="34">
        <v>177876</v>
      </c>
      <c r="G21" s="35">
        <v>1</v>
      </c>
      <c r="H21" s="36" t="s">
        <v>196</v>
      </c>
    </row>
    <row r="22" spans="1:8" ht="12.75">
      <c r="A22" s="31" t="s">
        <v>138</v>
      </c>
      <c r="B22" s="209" t="s">
        <v>195</v>
      </c>
      <c r="C22" s="209"/>
      <c r="D22" s="33">
        <v>9810</v>
      </c>
      <c r="E22" s="33">
        <v>9555</v>
      </c>
      <c r="F22" s="34">
        <v>9555</v>
      </c>
      <c r="G22" s="35">
        <v>1</v>
      </c>
      <c r="H22" s="36" t="s">
        <v>347</v>
      </c>
    </row>
    <row r="23" spans="1:8" ht="25.5" customHeight="1">
      <c r="A23" s="31" t="s">
        <v>138</v>
      </c>
      <c r="B23" s="209" t="s">
        <v>195</v>
      </c>
      <c r="C23" s="209"/>
      <c r="D23" s="33">
        <v>475</v>
      </c>
      <c r="E23" s="33">
        <v>435</v>
      </c>
      <c r="F23" s="34">
        <v>430</v>
      </c>
      <c r="G23" s="35">
        <v>0.9890000000000001</v>
      </c>
      <c r="H23" s="36" t="s">
        <v>197</v>
      </c>
    </row>
    <row r="24" spans="1:8" ht="22.5" customHeight="1">
      <c r="A24" s="31" t="s">
        <v>138</v>
      </c>
      <c r="B24" s="209" t="s">
        <v>195</v>
      </c>
      <c r="C24" s="209"/>
      <c r="D24" s="33">
        <v>640</v>
      </c>
      <c r="E24" s="33">
        <v>0</v>
      </c>
      <c r="F24" s="34">
        <v>0</v>
      </c>
      <c r="G24" s="35">
        <v>0</v>
      </c>
      <c r="H24" s="36" t="s">
        <v>617</v>
      </c>
    </row>
    <row r="25" spans="1:8" ht="24">
      <c r="A25" s="31" t="s">
        <v>138</v>
      </c>
      <c r="B25" s="209" t="s">
        <v>195</v>
      </c>
      <c r="C25" s="209"/>
      <c r="D25" s="33">
        <v>0</v>
      </c>
      <c r="E25" s="33">
        <v>49</v>
      </c>
      <c r="F25" s="34">
        <v>48</v>
      </c>
      <c r="G25" s="35">
        <v>0.9856999999999999</v>
      </c>
      <c r="H25" s="36" t="s">
        <v>618</v>
      </c>
    </row>
    <row r="26" spans="1:8" ht="23.25" customHeight="1">
      <c r="A26" s="31" t="s">
        <v>138</v>
      </c>
      <c r="B26" s="209" t="s">
        <v>195</v>
      </c>
      <c r="C26" s="209"/>
      <c r="D26" s="33">
        <v>0</v>
      </c>
      <c r="E26" s="33">
        <v>1151</v>
      </c>
      <c r="F26" s="34">
        <v>1006</v>
      </c>
      <c r="G26" s="35">
        <v>0.8734000000000001</v>
      </c>
      <c r="H26" s="36" t="s">
        <v>619</v>
      </c>
    </row>
    <row r="27" spans="1:8" ht="12.75">
      <c r="A27" s="232" t="s">
        <v>620</v>
      </c>
      <c r="B27" s="232"/>
      <c r="C27" s="232"/>
      <c r="D27" s="33">
        <v>188801</v>
      </c>
      <c r="E27" s="33">
        <v>189066</v>
      </c>
      <c r="F27" s="34">
        <v>188915</v>
      </c>
      <c r="G27" s="35">
        <v>0.9992</v>
      </c>
      <c r="H27" s="36" t="s">
        <v>138</v>
      </c>
    </row>
    <row r="28" spans="1:8" ht="12.75">
      <c r="A28" s="231" t="s">
        <v>621</v>
      </c>
      <c r="B28" s="231"/>
      <c r="C28" s="231"/>
      <c r="D28" s="37">
        <v>295207</v>
      </c>
      <c r="E28" s="37">
        <v>304649</v>
      </c>
      <c r="F28" s="37">
        <v>304280</v>
      </c>
      <c r="G28" s="38">
        <v>0.9987999999999999</v>
      </c>
      <c r="H28" s="39" t="s">
        <v>138</v>
      </c>
    </row>
    <row r="29" spans="1:8" ht="12.75">
      <c r="A29" s="234" t="s">
        <v>622</v>
      </c>
      <c r="B29" s="234"/>
      <c r="C29" s="234"/>
      <c r="D29" s="234"/>
      <c r="E29" s="234"/>
      <c r="F29" s="234"/>
      <c r="G29" s="234"/>
      <c r="H29" s="234"/>
    </row>
    <row r="30" spans="1:8" ht="12.75">
      <c r="A30" s="233" t="s">
        <v>893</v>
      </c>
      <c r="B30" s="233"/>
      <c r="C30" s="233"/>
      <c r="D30" s="233"/>
      <c r="E30" s="233"/>
      <c r="F30" s="233"/>
      <c r="G30" s="233"/>
      <c r="H30" s="233"/>
    </row>
    <row r="31" spans="1:8" ht="24">
      <c r="A31" s="31" t="s">
        <v>138</v>
      </c>
      <c r="B31" s="209" t="s">
        <v>661</v>
      </c>
      <c r="C31" s="209"/>
      <c r="D31" s="33">
        <v>48</v>
      </c>
      <c r="E31" s="33">
        <v>48</v>
      </c>
      <c r="F31" s="34">
        <v>47</v>
      </c>
      <c r="G31" s="35">
        <v>0.9847</v>
      </c>
      <c r="H31" s="36" t="s">
        <v>1057</v>
      </c>
    </row>
    <row r="32" spans="1:8" ht="12.75">
      <c r="A32" s="232" t="s">
        <v>895</v>
      </c>
      <c r="B32" s="232"/>
      <c r="C32" s="232"/>
      <c r="D32" s="33">
        <v>48</v>
      </c>
      <c r="E32" s="33">
        <v>48</v>
      </c>
      <c r="F32" s="34">
        <v>47</v>
      </c>
      <c r="G32" s="35">
        <v>0.9847</v>
      </c>
      <c r="H32" s="36" t="s">
        <v>138</v>
      </c>
    </row>
    <row r="33" spans="1:8" ht="12.75">
      <c r="A33" s="231" t="s">
        <v>1058</v>
      </c>
      <c r="B33" s="231"/>
      <c r="C33" s="231"/>
      <c r="D33" s="37">
        <v>48</v>
      </c>
      <c r="E33" s="37">
        <v>48</v>
      </c>
      <c r="F33" s="37">
        <v>47</v>
      </c>
      <c r="G33" s="38">
        <v>0.9847</v>
      </c>
      <c r="H33" s="39" t="s">
        <v>138</v>
      </c>
    </row>
    <row r="34" spans="1:8" ht="12.75">
      <c r="A34" s="234" t="s">
        <v>1059</v>
      </c>
      <c r="B34" s="234"/>
      <c r="C34" s="234"/>
      <c r="D34" s="234"/>
      <c r="E34" s="234"/>
      <c r="F34" s="234"/>
      <c r="G34" s="234"/>
      <c r="H34" s="234"/>
    </row>
    <row r="35" spans="1:8" ht="12.75">
      <c r="A35" s="233" t="s">
        <v>1060</v>
      </c>
      <c r="B35" s="233"/>
      <c r="C35" s="233"/>
      <c r="D35" s="233"/>
      <c r="E35" s="233"/>
      <c r="F35" s="233"/>
      <c r="G35" s="233"/>
      <c r="H35" s="233"/>
    </row>
    <row r="36" spans="1:8" ht="24">
      <c r="A36" s="31" t="s">
        <v>138</v>
      </c>
      <c r="B36" s="209" t="s">
        <v>661</v>
      </c>
      <c r="C36" s="209"/>
      <c r="D36" s="33">
        <v>190</v>
      </c>
      <c r="E36" s="33">
        <v>100</v>
      </c>
      <c r="F36" s="34">
        <v>85</v>
      </c>
      <c r="G36" s="35">
        <v>0.8534</v>
      </c>
      <c r="H36" s="36" t="s">
        <v>1061</v>
      </c>
    </row>
    <row r="37" spans="1:8" ht="12.75">
      <c r="A37" s="232" t="s">
        <v>1062</v>
      </c>
      <c r="B37" s="232"/>
      <c r="C37" s="232"/>
      <c r="D37" s="33">
        <v>190</v>
      </c>
      <c r="E37" s="33">
        <v>100</v>
      </c>
      <c r="F37" s="34">
        <v>85</v>
      </c>
      <c r="G37" s="35">
        <v>0.8534</v>
      </c>
      <c r="H37" s="36" t="s">
        <v>138</v>
      </c>
    </row>
    <row r="38" spans="1:8" ht="12.75">
      <c r="A38" s="233" t="s">
        <v>893</v>
      </c>
      <c r="B38" s="233"/>
      <c r="C38" s="233"/>
      <c r="D38" s="233"/>
      <c r="E38" s="233"/>
      <c r="F38" s="233"/>
      <c r="G38" s="233"/>
      <c r="H38" s="233"/>
    </row>
    <row r="39" spans="1:8" ht="24">
      <c r="A39" s="31" t="s">
        <v>138</v>
      </c>
      <c r="B39" s="209" t="s">
        <v>661</v>
      </c>
      <c r="C39" s="209"/>
      <c r="D39" s="33">
        <v>285</v>
      </c>
      <c r="E39" s="33">
        <v>195</v>
      </c>
      <c r="F39" s="34">
        <v>195</v>
      </c>
      <c r="G39" s="35">
        <v>0.9997</v>
      </c>
      <c r="H39" s="36" t="s">
        <v>1063</v>
      </c>
    </row>
    <row r="40" spans="1:8" ht="12.75">
      <c r="A40" s="232" t="s">
        <v>895</v>
      </c>
      <c r="B40" s="232"/>
      <c r="C40" s="232"/>
      <c r="D40" s="33">
        <v>285</v>
      </c>
      <c r="E40" s="33">
        <v>195</v>
      </c>
      <c r="F40" s="34">
        <v>195</v>
      </c>
      <c r="G40" s="35">
        <v>0.9997</v>
      </c>
      <c r="H40" s="36" t="s">
        <v>138</v>
      </c>
    </row>
    <row r="41" spans="1:8" ht="12.75">
      <c r="A41" s="231" t="s">
        <v>1064</v>
      </c>
      <c r="B41" s="231"/>
      <c r="C41" s="231"/>
      <c r="D41" s="37">
        <v>475</v>
      </c>
      <c r="E41" s="37">
        <v>295</v>
      </c>
      <c r="F41" s="37">
        <v>280</v>
      </c>
      <c r="G41" s="38">
        <v>0.9501000000000001</v>
      </c>
      <c r="H41" s="39" t="s">
        <v>138</v>
      </c>
    </row>
    <row r="42" spans="1:8" ht="12.75">
      <c r="A42" s="234" t="s">
        <v>1065</v>
      </c>
      <c r="B42" s="234"/>
      <c r="C42" s="234"/>
      <c r="D42" s="234"/>
      <c r="E42" s="234"/>
      <c r="F42" s="234"/>
      <c r="G42" s="234"/>
      <c r="H42" s="234"/>
    </row>
    <row r="43" spans="1:8" ht="12.75">
      <c r="A43" s="233" t="s">
        <v>660</v>
      </c>
      <c r="B43" s="233"/>
      <c r="C43" s="233"/>
      <c r="D43" s="233"/>
      <c r="E43" s="233"/>
      <c r="F43" s="233"/>
      <c r="G43" s="233"/>
      <c r="H43" s="233"/>
    </row>
    <row r="44" spans="1:8" ht="24">
      <c r="A44" s="31" t="s">
        <v>138</v>
      </c>
      <c r="B44" s="209" t="s">
        <v>661</v>
      </c>
      <c r="C44" s="209"/>
      <c r="D44" s="33">
        <v>538</v>
      </c>
      <c r="E44" s="33">
        <v>272</v>
      </c>
      <c r="F44" s="34">
        <v>272</v>
      </c>
      <c r="G44" s="35">
        <v>1</v>
      </c>
      <c r="H44" s="36" t="s">
        <v>300</v>
      </c>
    </row>
    <row r="45" spans="1:8" ht="24">
      <c r="A45" s="31" t="s">
        <v>138</v>
      </c>
      <c r="B45" s="209" t="s">
        <v>661</v>
      </c>
      <c r="C45" s="209"/>
      <c r="D45" s="33">
        <v>26</v>
      </c>
      <c r="E45" s="33">
        <v>26</v>
      </c>
      <c r="F45" s="34">
        <v>26</v>
      </c>
      <c r="G45" s="35">
        <v>1</v>
      </c>
      <c r="H45" s="36" t="s">
        <v>301</v>
      </c>
    </row>
    <row r="46" spans="1:8" ht="24">
      <c r="A46" s="31" t="s">
        <v>138</v>
      </c>
      <c r="B46" s="209" t="s">
        <v>661</v>
      </c>
      <c r="C46" s="209"/>
      <c r="D46" s="33">
        <v>0</v>
      </c>
      <c r="E46" s="33">
        <v>150</v>
      </c>
      <c r="F46" s="34">
        <v>150</v>
      </c>
      <c r="G46" s="35">
        <v>1</v>
      </c>
      <c r="H46" s="36" t="s">
        <v>302</v>
      </c>
    </row>
    <row r="47" spans="1:8" ht="12.75">
      <c r="A47" s="232" t="s">
        <v>663</v>
      </c>
      <c r="B47" s="232"/>
      <c r="C47" s="232"/>
      <c r="D47" s="33">
        <v>564</v>
      </c>
      <c r="E47" s="33">
        <v>448</v>
      </c>
      <c r="F47" s="34">
        <v>448</v>
      </c>
      <c r="G47" s="35">
        <v>1</v>
      </c>
      <c r="H47" s="36" t="s">
        <v>138</v>
      </c>
    </row>
    <row r="48" spans="1:8" ht="12.75">
      <c r="A48" s="233" t="s">
        <v>693</v>
      </c>
      <c r="B48" s="233"/>
      <c r="C48" s="233"/>
      <c r="D48" s="233"/>
      <c r="E48" s="233"/>
      <c r="F48" s="233"/>
      <c r="G48" s="233"/>
      <c r="H48" s="233"/>
    </row>
    <row r="49" spans="1:8" ht="24">
      <c r="A49" s="31" t="s">
        <v>138</v>
      </c>
      <c r="B49" s="209" t="s">
        <v>661</v>
      </c>
      <c r="C49" s="209"/>
      <c r="D49" s="33">
        <v>485</v>
      </c>
      <c r="E49" s="33">
        <v>601</v>
      </c>
      <c r="F49" s="34">
        <v>601</v>
      </c>
      <c r="G49" s="35">
        <v>1</v>
      </c>
      <c r="H49" s="36" t="s">
        <v>303</v>
      </c>
    </row>
    <row r="50" spans="1:8" ht="12.75">
      <c r="A50" s="232" t="s">
        <v>694</v>
      </c>
      <c r="B50" s="232"/>
      <c r="C50" s="232"/>
      <c r="D50" s="33">
        <v>485</v>
      </c>
      <c r="E50" s="33">
        <v>601</v>
      </c>
      <c r="F50" s="34">
        <v>601</v>
      </c>
      <c r="G50" s="35">
        <v>1</v>
      </c>
      <c r="H50" s="36" t="s">
        <v>138</v>
      </c>
    </row>
    <row r="51" spans="1:8" ht="12.75">
      <c r="A51" s="231" t="s">
        <v>304</v>
      </c>
      <c r="B51" s="231"/>
      <c r="C51" s="231"/>
      <c r="D51" s="37">
        <v>1049</v>
      </c>
      <c r="E51" s="37">
        <v>1049</v>
      </c>
      <c r="F51" s="37">
        <v>1049</v>
      </c>
      <c r="G51" s="38">
        <v>1</v>
      </c>
      <c r="H51" s="39" t="s">
        <v>138</v>
      </c>
    </row>
    <row r="52" spans="1:8" ht="12.75">
      <c r="A52" s="234" t="s">
        <v>687</v>
      </c>
      <c r="B52" s="234"/>
      <c r="C52" s="234"/>
      <c r="D52" s="234"/>
      <c r="E52" s="234"/>
      <c r="F52" s="234"/>
      <c r="G52" s="234"/>
      <c r="H52" s="234"/>
    </row>
    <row r="53" spans="1:8" ht="12.75">
      <c r="A53" s="233" t="s">
        <v>896</v>
      </c>
      <c r="B53" s="233"/>
      <c r="C53" s="233"/>
      <c r="D53" s="233"/>
      <c r="E53" s="233"/>
      <c r="F53" s="233"/>
      <c r="G53" s="233"/>
      <c r="H53" s="233"/>
    </row>
    <row r="54" spans="1:8" ht="12.75">
      <c r="A54" s="31" t="s">
        <v>138</v>
      </c>
      <c r="B54" s="209" t="s">
        <v>661</v>
      </c>
      <c r="C54" s="209"/>
      <c r="D54" s="33">
        <v>27189</v>
      </c>
      <c r="E54" s="33">
        <v>27189</v>
      </c>
      <c r="F54" s="34">
        <v>27189</v>
      </c>
      <c r="G54" s="35">
        <v>1</v>
      </c>
      <c r="H54" s="36" t="s">
        <v>688</v>
      </c>
    </row>
    <row r="55" spans="1:8" ht="12.75">
      <c r="A55" s="232" t="s">
        <v>401</v>
      </c>
      <c r="B55" s="232"/>
      <c r="C55" s="232"/>
      <c r="D55" s="33">
        <v>27189</v>
      </c>
      <c r="E55" s="33">
        <v>27189</v>
      </c>
      <c r="F55" s="34">
        <v>27189</v>
      </c>
      <c r="G55" s="35">
        <v>1</v>
      </c>
      <c r="H55" s="36" t="s">
        <v>138</v>
      </c>
    </row>
    <row r="56" spans="1:8" ht="12.75">
      <c r="A56" s="233" t="s">
        <v>689</v>
      </c>
      <c r="B56" s="233"/>
      <c r="C56" s="233"/>
      <c r="D56" s="233"/>
      <c r="E56" s="233"/>
      <c r="F56" s="233"/>
      <c r="G56" s="233"/>
      <c r="H56" s="233"/>
    </row>
    <row r="57" spans="1:8" ht="12.75">
      <c r="A57" s="31" t="s">
        <v>138</v>
      </c>
      <c r="B57" s="209" t="s">
        <v>661</v>
      </c>
      <c r="C57" s="209"/>
      <c r="D57" s="33">
        <v>68461</v>
      </c>
      <c r="E57" s="33">
        <v>58879</v>
      </c>
      <c r="F57" s="34">
        <v>58879</v>
      </c>
      <c r="G57" s="35">
        <v>1</v>
      </c>
      <c r="H57" s="36" t="s">
        <v>298</v>
      </c>
    </row>
    <row r="58" spans="1:8" ht="12.75">
      <c r="A58" s="31" t="s">
        <v>138</v>
      </c>
      <c r="B58" s="209" t="s">
        <v>661</v>
      </c>
      <c r="C58" s="209"/>
      <c r="D58" s="33">
        <v>33478</v>
      </c>
      <c r="E58" s="33">
        <v>32448</v>
      </c>
      <c r="F58" s="34">
        <v>32448</v>
      </c>
      <c r="G58" s="35">
        <v>1</v>
      </c>
      <c r="H58" s="36" t="s">
        <v>299</v>
      </c>
    </row>
    <row r="59" spans="1:8" ht="24">
      <c r="A59" s="31" t="s">
        <v>138</v>
      </c>
      <c r="B59" s="209" t="s">
        <v>661</v>
      </c>
      <c r="C59" s="209"/>
      <c r="D59" s="33">
        <v>0</v>
      </c>
      <c r="E59" s="33">
        <v>470</v>
      </c>
      <c r="F59" s="34">
        <v>470</v>
      </c>
      <c r="G59" s="35">
        <v>1</v>
      </c>
      <c r="H59" s="36" t="s">
        <v>675</v>
      </c>
    </row>
    <row r="60" spans="1:8" ht="36">
      <c r="A60" s="31" t="s">
        <v>138</v>
      </c>
      <c r="B60" s="209" t="s">
        <v>661</v>
      </c>
      <c r="C60" s="209"/>
      <c r="D60" s="33">
        <v>0</v>
      </c>
      <c r="E60" s="33">
        <v>60</v>
      </c>
      <c r="F60" s="34">
        <v>60</v>
      </c>
      <c r="G60" s="35">
        <v>0.9998</v>
      </c>
      <c r="H60" s="36" t="s">
        <v>676</v>
      </c>
    </row>
    <row r="61" spans="1:8" ht="12.75">
      <c r="A61" s="232" t="s">
        <v>677</v>
      </c>
      <c r="B61" s="232"/>
      <c r="C61" s="232"/>
      <c r="D61" s="33">
        <v>101939</v>
      </c>
      <c r="E61" s="33">
        <v>91857</v>
      </c>
      <c r="F61" s="34">
        <v>91857</v>
      </c>
      <c r="G61" s="35">
        <v>1</v>
      </c>
      <c r="H61" s="36" t="s">
        <v>138</v>
      </c>
    </row>
    <row r="62" spans="1:8" ht="12.75">
      <c r="A62" s="233" t="s">
        <v>660</v>
      </c>
      <c r="B62" s="233"/>
      <c r="C62" s="233"/>
      <c r="D62" s="233"/>
      <c r="E62" s="233"/>
      <c r="F62" s="233"/>
      <c r="G62" s="233"/>
      <c r="H62" s="233"/>
    </row>
    <row r="63" spans="1:8" ht="12.75">
      <c r="A63" s="31" t="s">
        <v>138</v>
      </c>
      <c r="B63" s="209" t="s">
        <v>661</v>
      </c>
      <c r="C63" s="209"/>
      <c r="D63" s="33">
        <v>45275</v>
      </c>
      <c r="E63" s="33">
        <v>44369</v>
      </c>
      <c r="F63" s="34">
        <v>44369</v>
      </c>
      <c r="G63" s="35">
        <v>1</v>
      </c>
      <c r="H63" s="36" t="s">
        <v>678</v>
      </c>
    </row>
    <row r="64" spans="1:8" ht="12.75">
      <c r="A64" s="31" t="s">
        <v>138</v>
      </c>
      <c r="B64" s="209" t="s">
        <v>661</v>
      </c>
      <c r="C64" s="209"/>
      <c r="D64" s="33">
        <v>449</v>
      </c>
      <c r="E64" s="33">
        <v>449</v>
      </c>
      <c r="F64" s="34">
        <v>449</v>
      </c>
      <c r="G64" s="35">
        <v>1</v>
      </c>
      <c r="H64" s="36" t="s">
        <v>679</v>
      </c>
    </row>
    <row r="65" spans="1:8" ht="12.75">
      <c r="A65" s="232" t="s">
        <v>663</v>
      </c>
      <c r="B65" s="232"/>
      <c r="C65" s="232"/>
      <c r="D65" s="33">
        <v>45724</v>
      </c>
      <c r="E65" s="33">
        <v>44818</v>
      </c>
      <c r="F65" s="34">
        <v>44818</v>
      </c>
      <c r="G65" s="35">
        <v>1</v>
      </c>
      <c r="H65" s="36" t="s">
        <v>138</v>
      </c>
    </row>
    <row r="66" spans="1:8" ht="12.75">
      <c r="A66" s="233" t="s">
        <v>693</v>
      </c>
      <c r="B66" s="233"/>
      <c r="C66" s="233"/>
      <c r="D66" s="233"/>
      <c r="E66" s="233"/>
      <c r="F66" s="233"/>
      <c r="G66" s="233"/>
      <c r="H66" s="233"/>
    </row>
    <row r="67" spans="1:8" ht="24">
      <c r="A67" s="31" t="s">
        <v>138</v>
      </c>
      <c r="B67" s="209" t="s">
        <v>661</v>
      </c>
      <c r="C67" s="209"/>
      <c r="D67" s="33">
        <v>1083</v>
      </c>
      <c r="E67" s="33">
        <v>1083</v>
      </c>
      <c r="F67" s="34">
        <v>1074</v>
      </c>
      <c r="G67" s="35">
        <v>0.9915</v>
      </c>
      <c r="H67" s="36" t="s">
        <v>680</v>
      </c>
    </row>
    <row r="68" spans="1:8" ht="12.75">
      <c r="A68" s="232" t="s">
        <v>694</v>
      </c>
      <c r="B68" s="232"/>
      <c r="C68" s="232"/>
      <c r="D68" s="33">
        <v>1083</v>
      </c>
      <c r="E68" s="33">
        <v>1083</v>
      </c>
      <c r="F68" s="34">
        <v>1074</v>
      </c>
      <c r="G68" s="35">
        <v>0.9915</v>
      </c>
      <c r="H68" s="36" t="s">
        <v>138</v>
      </c>
    </row>
    <row r="69" spans="1:8" ht="12.75">
      <c r="A69" s="231" t="s">
        <v>681</v>
      </c>
      <c r="B69" s="231"/>
      <c r="C69" s="231"/>
      <c r="D69" s="37">
        <v>175935</v>
      </c>
      <c r="E69" s="37">
        <v>164947</v>
      </c>
      <c r="F69" s="37">
        <v>164937</v>
      </c>
      <c r="G69" s="38">
        <v>0.9998999999999999</v>
      </c>
      <c r="H69" s="39" t="s">
        <v>138</v>
      </c>
    </row>
    <row r="70" spans="1:8" ht="12.75">
      <c r="A70" s="234" t="s">
        <v>682</v>
      </c>
      <c r="B70" s="234"/>
      <c r="C70" s="234"/>
      <c r="D70" s="234"/>
      <c r="E70" s="234"/>
      <c r="F70" s="234"/>
      <c r="G70" s="234"/>
      <c r="H70" s="234"/>
    </row>
    <row r="71" spans="1:8" ht="12.75">
      <c r="A71" s="233" t="s">
        <v>809</v>
      </c>
      <c r="B71" s="233"/>
      <c r="C71" s="233"/>
      <c r="D71" s="233"/>
      <c r="E71" s="233"/>
      <c r="F71" s="233"/>
      <c r="G71" s="233"/>
      <c r="H71" s="233"/>
    </row>
    <row r="72" spans="1:8" ht="24">
      <c r="A72" s="31" t="s">
        <v>138</v>
      </c>
      <c r="B72" s="209" t="s">
        <v>661</v>
      </c>
      <c r="C72" s="209"/>
      <c r="D72" s="33">
        <v>252</v>
      </c>
      <c r="E72" s="33">
        <v>252</v>
      </c>
      <c r="F72" s="34">
        <v>252</v>
      </c>
      <c r="G72" s="35">
        <v>1</v>
      </c>
      <c r="H72" s="36" t="s">
        <v>683</v>
      </c>
    </row>
    <row r="73" spans="1:8" ht="12.75">
      <c r="A73" s="232" t="s">
        <v>14</v>
      </c>
      <c r="B73" s="232"/>
      <c r="C73" s="232"/>
      <c r="D73" s="33">
        <v>252</v>
      </c>
      <c r="E73" s="33">
        <v>252</v>
      </c>
      <c r="F73" s="34">
        <v>252</v>
      </c>
      <c r="G73" s="35">
        <v>1</v>
      </c>
      <c r="H73" s="36" t="s">
        <v>138</v>
      </c>
    </row>
    <row r="74" spans="1:8" ht="12.75">
      <c r="A74" s="233" t="s">
        <v>937</v>
      </c>
      <c r="B74" s="233"/>
      <c r="C74" s="233"/>
      <c r="D74" s="233"/>
      <c r="E74" s="233"/>
      <c r="F74" s="233"/>
      <c r="G74" s="233"/>
      <c r="H74" s="233"/>
    </row>
    <row r="75" spans="1:8" ht="24">
      <c r="A75" s="31" t="s">
        <v>138</v>
      </c>
      <c r="B75" s="209" t="s">
        <v>661</v>
      </c>
      <c r="C75" s="209"/>
      <c r="D75" s="33">
        <v>327</v>
      </c>
      <c r="E75" s="33">
        <v>287</v>
      </c>
      <c r="F75" s="34">
        <v>280</v>
      </c>
      <c r="G75" s="35">
        <v>0.9743</v>
      </c>
      <c r="H75" s="36" t="s">
        <v>684</v>
      </c>
    </row>
    <row r="76" spans="1:8" ht="12.75">
      <c r="A76" s="232" t="s">
        <v>939</v>
      </c>
      <c r="B76" s="232"/>
      <c r="C76" s="232"/>
      <c r="D76" s="33">
        <v>327</v>
      </c>
      <c r="E76" s="33">
        <v>287</v>
      </c>
      <c r="F76" s="34">
        <v>280</v>
      </c>
      <c r="G76" s="35">
        <v>0.9743</v>
      </c>
      <c r="H76" s="36" t="s">
        <v>138</v>
      </c>
    </row>
    <row r="77" spans="1:8" ht="12.75">
      <c r="A77" s="233" t="s">
        <v>693</v>
      </c>
      <c r="B77" s="233"/>
      <c r="C77" s="233"/>
      <c r="D77" s="233"/>
      <c r="E77" s="233"/>
      <c r="F77" s="233"/>
      <c r="G77" s="233"/>
      <c r="H77" s="233"/>
    </row>
    <row r="78" spans="1:8" ht="24">
      <c r="A78" s="31" t="s">
        <v>138</v>
      </c>
      <c r="B78" s="209" t="s">
        <v>661</v>
      </c>
      <c r="C78" s="209"/>
      <c r="D78" s="33">
        <v>461</v>
      </c>
      <c r="E78" s="33">
        <v>461</v>
      </c>
      <c r="F78" s="34">
        <v>461</v>
      </c>
      <c r="G78" s="35">
        <v>1</v>
      </c>
      <c r="H78" s="36" t="s">
        <v>685</v>
      </c>
    </row>
    <row r="79" spans="1:8" ht="24">
      <c r="A79" s="31" t="s">
        <v>138</v>
      </c>
      <c r="B79" s="209" t="s">
        <v>661</v>
      </c>
      <c r="C79" s="209"/>
      <c r="D79" s="33">
        <v>15</v>
      </c>
      <c r="E79" s="33">
        <v>15</v>
      </c>
      <c r="F79" s="34">
        <v>0</v>
      </c>
      <c r="G79" s="35">
        <v>0</v>
      </c>
      <c r="H79" s="36" t="s">
        <v>686</v>
      </c>
    </row>
    <row r="80" spans="1:8" ht="24">
      <c r="A80" s="31" t="s">
        <v>138</v>
      </c>
      <c r="B80" s="209" t="s">
        <v>661</v>
      </c>
      <c r="C80" s="209"/>
      <c r="D80" s="33">
        <v>275</v>
      </c>
      <c r="E80" s="33">
        <v>275</v>
      </c>
      <c r="F80" s="34">
        <v>275</v>
      </c>
      <c r="G80" s="35">
        <v>0.9987</v>
      </c>
      <c r="H80" s="36" t="s">
        <v>1112</v>
      </c>
    </row>
    <row r="81" spans="1:8" ht="36.75" customHeight="1">
      <c r="A81" s="31" t="s">
        <v>138</v>
      </c>
      <c r="B81" s="209" t="s">
        <v>661</v>
      </c>
      <c r="C81" s="209"/>
      <c r="D81" s="33">
        <v>645</v>
      </c>
      <c r="E81" s="33">
        <v>645</v>
      </c>
      <c r="F81" s="34">
        <v>645</v>
      </c>
      <c r="G81" s="35">
        <v>0.9995</v>
      </c>
      <c r="H81" s="36" t="s">
        <v>1113</v>
      </c>
    </row>
    <row r="82" spans="1:8" ht="24">
      <c r="A82" s="31" t="s">
        <v>138</v>
      </c>
      <c r="B82" s="209" t="s">
        <v>661</v>
      </c>
      <c r="C82" s="209"/>
      <c r="D82" s="33">
        <v>25</v>
      </c>
      <c r="E82" s="33">
        <v>25</v>
      </c>
      <c r="F82" s="34">
        <v>0</v>
      </c>
      <c r="G82" s="35">
        <v>0</v>
      </c>
      <c r="H82" s="36" t="s">
        <v>1114</v>
      </c>
    </row>
    <row r="83" spans="1:8" ht="12.75">
      <c r="A83" s="232" t="s">
        <v>694</v>
      </c>
      <c r="B83" s="232"/>
      <c r="C83" s="232"/>
      <c r="D83" s="33">
        <v>1421</v>
      </c>
      <c r="E83" s="33">
        <v>1421</v>
      </c>
      <c r="F83" s="34">
        <v>1380</v>
      </c>
      <c r="G83" s="35">
        <v>0.9714</v>
      </c>
      <c r="H83" s="36" t="s">
        <v>138</v>
      </c>
    </row>
    <row r="84" spans="1:8" ht="12.75">
      <c r="A84" s="233" t="s">
        <v>1108</v>
      </c>
      <c r="B84" s="233"/>
      <c r="C84" s="233"/>
      <c r="D84" s="233"/>
      <c r="E84" s="233"/>
      <c r="F84" s="233"/>
      <c r="G84" s="233"/>
      <c r="H84" s="233"/>
    </row>
    <row r="85" spans="1:8" ht="12.75">
      <c r="A85" s="31" t="s">
        <v>138</v>
      </c>
      <c r="B85" s="209" t="s">
        <v>661</v>
      </c>
      <c r="C85" s="209"/>
      <c r="D85" s="33">
        <v>15753</v>
      </c>
      <c r="E85" s="33">
        <v>15398</v>
      </c>
      <c r="F85" s="34">
        <v>15397</v>
      </c>
      <c r="G85" s="35">
        <v>1</v>
      </c>
      <c r="H85" s="36" t="s">
        <v>1115</v>
      </c>
    </row>
    <row r="86" spans="1:8" ht="12.75">
      <c r="A86" s="232" t="s">
        <v>1110</v>
      </c>
      <c r="B86" s="232"/>
      <c r="C86" s="232"/>
      <c r="D86" s="33">
        <v>15753</v>
      </c>
      <c r="E86" s="33">
        <v>15398</v>
      </c>
      <c r="F86" s="34">
        <v>15397</v>
      </c>
      <c r="G86" s="35">
        <v>1</v>
      </c>
      <c r="H86" s="36" t="s">
        <v>138</v>
      </c>
    </row>
    <row r="87" spans="1:8" ht="12.75">
      <c r="A87" s="231" t="s">
        <v>1116</v>
      </c>
      <c r="B87" s="231"/>
      <c r="C87" s="231"/>
      <c r="D87" s="37">
        <v>17753</v>
      </c>
      <c r="E87" s="37">
        <v>17358</v>
      </c>
      <c r="F87" s="37">
        <v>17309</v>
      </c>
      <c r="G87" s="38">
        <v>0.9972</v>
      </c>
      <c r="H87" s="39" t="s">
        <v>138</v>
      </c>
    </row>
    <row r="88" spans="1:8" ht="12.75">
      <c r="A88" s="234" t="s">
        <v>1117</v>
      </c>
      <c r="B88" s="234"/>
      <c r="C88" s="234"/>
      <c r="D88" s="234"/>
      <c r="E88" s="234"/>
      <c r="F88" s="234"/>
      <c r="G88" s="234"/>
      <c r="H88" s="234"/>
    </row>
    <row r="89" spans="1:8" ht="12.75">
      <c r="A89" s="233" t="s">
        <v>693</v>
      </c>
      <c r="B89" s="233"/>
      <c r="C89" s="233"/>
      <c r="D89" s="233"/>
      <c r="E89" s="233"/>
      <c r="F89" s="233"/>
      <c r="G89" s="233"/>
      <c r="H89" s="233"/>
    </row>
    <row r="90" spans="1:8" ht="48">
      <c r="A90" s="31" t="s">
        <v>138</v>
      </c>
      <c r="B90" s="209" t="s">
        <v>661</v>
      </c>
      <c r="C90" s="209"/>
      <c r="D90" s="33">
        <v>252</v>
      </c>
      <c r="E90" s="33">
        <v>247</v>
      </c>
      <c r="F90" s="34">
        <v>246</v>
      </c>
      <c r="G90" s="35">
        <v>0.9965999999999999</v>
      </c>
      <c r="H90" s="36" t="s">
        <v>1118</v>
      </c>
    </row>
    <row r="91" spans="1:8" ht="12.75">
      <c r="A91" s="232" t="s">
        <v>694</v>
      </c>
      <c r="B91" s="232"/>
      <c r="C91" s="232"/>
      <c r="D91" s="33">
        <v>252</v>
      </c>
      <c r="E91" s="33">
        <v>247</v>
      </c>
      <c r="F91" s="34">
        <v>246</v>
      </c>
      <c r="G91" s="35">
        <v>0.9965999999999999</v>
      </c>
      <c r="H91" s="36" t="s">
        <v>138</v>
      </c>
    </row>
    <row r="92" spans="1:8" ht="12.75">
      <c r="A92" s="231" t="s">
        <v>1119</v>
      </c>
      <c r="B92" s="231"/>
      <c r="C92" s="231"/>
      <c r="D92" s="37">
        <v>252</v>
      </c>
      <c r="E92" s="37">
        <v>247</v>
      </c>
      <c r="F92" s="37">
        <v>246</v>
      </c>
      <c r="G92" s="38">
        <v>0.9965999999999999</v>
      </c>
      <c r="H92" s="39" t="s">
        <v>138</v>
      </c>
    </row>
    <row r="93" spans="1:8" ht="28.5" customHeight="1">
      <c r="A93" s="231" t="s">
        <v>1120</v>
      </c>
      <c r="B93" s="231"/>
      <c r="C93" s="231"/>
      <c r="D93" s="40">
        <v>490719</v>
      </c>
      <c r="E93" s="40">
        <v>488593</v>
      </c>
      <c r="F93" s="40">
        <v>488149</v>
      </c>
      <c r="G93" s="41">
        <v>0.9991</v>
      </c>
      <c r="H93" s="39" t="s">
        <v>138</v>
      </c>
    </row>
    <row r="95" spans="1:8" ht="15.75">
      <c r="A95" s="50" t="s">
        <v>1121</v>
      </c>
      <c r="B95" s="51"/>
      <c r="C95" s="51"/>
      <c r="D95" s="51"/>
      <c r="E95" s="51"/>
      <c r="F95" s="51"/>
      <c r="G95" s="51"/>
      <c r="H95" s="51"/>
    </row>
    <row r="96" spans="1:8" ht="12.75">
      <c r="A96" s="215" t="s">
        <v>1122</v>
      </c>
      <c r="B96" s="216"/>
      <c r="C96" s="216"/>
      <c r="D96" s="52">
        <f>D15+D19+D32+D37+D40+D47+D50+D61+D65+D68+D73+D76+D83+D91</f>
        <v>258976</v>
      </c>
      <c r="E96" s="52">
        <f>E15+E19+E32+E37+E40+E47+E50+E61+E65+E68+E73+E76+E83+E91</f>
        <v>256940</v>
      </c>
      <c r="F96" s="52">
        <f>F15+F19+F32+F37+F40+F47+F50+F61+F65+F68+F73+F76+F83+F91</f>
        <v>256648</v>
      </c>
      <c r="G96" s="53">
        <f aca="true" t="shared" si="0" ref="G96:G103">F96/E96*100</f>
        <v>99.88635479100179</v>
      </c>
      <c r="H96" s="52"/>
    </row>
    <row r="97" spans="1:8" ht="12.75">
      <c r="A97" s="54" t="s">
        <v>1123</v>
      </c>
      <c r="B97" s="55"/>
      <c r="C97" s="55"/>
      <c r="D97" s="56">
        <f>D98+D99+D100</f>
        <v>188801</v>
      </c>
      <c r="E97" s="56">
        <f>E98+E99+E100</f>
        <v>189066</v>
      </c>
      <c r="F97" s="56">
        <f>F98+F99+F100</f>
        <v>188915</v>
      </c>
      <c r="G97" s="57">
        <f t="shared" si="0"/>
        <v>99.9201337099214</v>
      </c>
      <c r="H97" s="56"/>
    </row>
    <row r="98" spans="1:8" ht="12.75">
      <c r="A98" s="58" t="s">
        <v>1124</v>
      </c>
      <c r="B98" s="59"/>
      <c r="C98" s="59"/>
      <c r="D98" s="60">
        <f>D21+D25+D26</f>
        <v>177876</v>
      </c>
      <c r="E98" s="60">
        <f>E21+E25+E26</f>
        <v>179076</v>
      </c>
      <c r="F98" s="60">
        <f>F21+F25+F26</f>
        <v>178930</v>
      </c>
      <c r="G98" s="61">
        <f t="shared" si="0"/>
        <v>99.91847037012218</v>
      </c>
      <c r="H98" s="60"/>
    </row>
    <row r="99" spans="1:8" ht="12.75">
      <c r="A99" s="58" t="s">
        <v>944</v>
      </c>
      <c r="B99" s="59"/>
      <c r="C99" s="59"/>
      <c r="D99" s="60">
        <f>D22</f>
        <v>9810</v>
      </c>
      <c r="E99" s="60">
        <f>E22</f>
        <v>9555</v>
      </c>
      <c r="F99" s="60">
        <f>F22</f>
        <v>9555</v>
      </c>
      <c r="G99" s="61">
        <f t="shared" si="0"/>
        <v>100</v>
      </c>
      <c r="H99" s="60"/>
    </row>
    <row r="100" spans="1:8" ht="12.75">
      <c r="A100" s="62" t="s">
        <v>945</v>
      </c>
      <c r="B100" s="59"/>
      <c r="C100" s="59"/>
      <c r="D100" s="60">
        <f>D23+D24</f>
        <v>1115</v>
      </c>
      <c r="E100" s="60">
        <f>E23+E24</f>
        <v>435</v>
      </c>
      <c r="F100" s="60">
        <f>F23+F24</f>
        <v>430</v>
      </c>
      <c r="G100" s="61">
        <f t="shared" si="0"/>
        <v>98.85057471264368</v>
      </c>
      <c r="H100" s="60"/>
    </row>
    <row r="101" spans="1:8" ht="12.75">
      <c r="A101" s="63" t="s">
        <v>946</v>
      </c>
      <c r="B101" s="64"/>
      <c r="C101" s="64"/>
      <c r="D101" s="65">
        <f>D55</f>
        <v>27189</v>
      </c>
      <c r="E101" s="65">
        <f>E55</f>
        <v>27189</v>
      </c>
      <c r="F101" s="65">
        <f>F55</f>
        <v>27189</v>
      </c>
      <c r="G101" s="66">
        <f t="shared" si="0"/>
        <v>100</v>
      </c>
      <c r="H101" s="65"/>
    </row>
    <row r="102" spans="1:8" ht="12.75">
      <c r="A102" s="67" t="s">
        <v>947</v>
      </c>
      <c r="B102" s="68"/>
      <c r="C102" s="68"/>
      <c r="D102" s="69">
        <f>D86</f>
        <v>15753</v>
      </c>
      <c r="E102" s="69">
        <f>E86</f>
        <v>15398</v>
      </c>
      <c r="F102" s="69">
        <f>F86</f>
        <v>15397</v>
      </c>
      <c r="G102" s="70">
        <f t="shared" si="0"/>
        <v>99.99350565008443</v>
      </c>
      <c r="H102" s="69"/>
    </row>
    <row r="103" spans="1:8" ht="24.75" customHeight="1">
      <c r="A103" s="217" t="s">
        <v>948</v>
      </c>
      <c r="B103" s="218"/>
      <c r="C103" s="208"/>
      <c r="D103" s="71">
        <f>D96+D97+D101+D102</f>
        <v>490719</v>
      </c>
      <c r="E103" s="71">
        <f>E96+E97+E101+E102</f>
        <v>488593</v>
      </c>
      <c r="F103" s="71">
        <f>F96+F97+F101+F102</f>
        <v>488149</v>
      </c>
      <c r="G103" s="72">
        <f t="shared" si="0"/>
        <v>99.90912681925447</v>
      </c>
      <c r="H103" s="71"/>
    </row>
  </sheetData>
  <mergeCells count="95">
    <mergeCell ref="A2:H2"/>
    <mergeCell ref="A3:H3"/>
    <mergeCell ref="B4:C4"/>
    <mergeCell ref="B1:C1"/>
    <mergeCell ref="B7:C7"/>
    <mergeCell ref="B8:C8"/>
    <mergeCell ref="B5:C5"/>
    <mergeCell ref="B6:C6"/>
    <mergeCell ref="B11:C11"/>
    <mergeCell ref="B12:C12"/>
    <mergeCell ref="B9:C9"/>
    <mergeCell ref="B10:C10"/>
    <mergeCell ref="A15:C15"/>
    <mergeCell ref="A16:H16"/>
    <mergeCell ref="B13:C13"/>
    <mergeCell ref="B14:C14"/>
    <mergeCell ref="A19:C19"/>
    <mergeCell ref="A20:H20"/>
    <mergeCell ref="B17:C17"/>
    <mergeCell ref="B18:C18"/>
    <mergeCell ref="B23:C23"/>
    <mergeCell ref="B24:C24"/>
    <mergeCell ref="B21:C21"/>
    <mergeCell ref="B22:C22"/>
    <mergeCell ref="A27:C27"/>
    <mergeCell ref="A28:C28"/>
    <mergeCell ref="B25:C25"/>
    <mergeCell ref="B26:C26"/>
    <mergeCell ref="A33:C33"/>
    <mergeCell ref="A34:H34"/>
    <mergeCell ref="A32:C32"/>
    <mergeCell ref="A29:H29"/>
    <mergeCell ref="A30:H30"/>
    <mergeCell ref="B31:C31"/>
    <mergeCell ref="A37:C37"/>
    <mergeCell ref="A38:H38"/>
    <mergeCell ref="A35:H35"/>
    <mergeCell ref="B36:C36"/>
    <mergeCell ref="A41:C41"/>
    <mergeCell ref="A42:H42"/>
    <mergeCell ref="B39:C39"/>
    <mergeCell ref="A40:C40"/>
    <mergeCell ref="B45:C45"/>
    <mergeCell ref="B46:C46"/>
    <mergeCell ref="A43:H43"/>
    <mergeCell ref="B44:C44"/>
    <mergeCell ref="B49:C49"/>
    <mergeCell ref="A50:C50"/>
    <mergeCell ref="A47:C47"/>
    <mergeCell ref="A48:H48"/>
    <mergeCell ref="A53:H53"/>
    <mergeCell ref="B54:C54"/>
    <mergeCell ref="A51:C51"/>
    <mergeCell ref="A52:H52"/>
    <mergeCell ref="B57:C57"/>
    <mergeCell ref="B58:C58"/>
    <mergeCell ref="A55:C55"/>
    <mergeCell ref="A56:H56"/>
    <mergeCell ref="A61:C61"/>
    <mergeCell ref="A62:H62"/>
    <mergeCell ref="B59:C59"/>
    <mergeCell ref="B60:C60"/>
    <mergeCell ref="A65:C65"/>
    <mergeCell ref="A66:H66"/>
    <mergeCell ref="B63:C63"/>
    <mergeCell ref="B64:C64"/>
    <mergeCell ref="A69:C69"/>
    <mergeCell ref="A70:H70"/>
    <mergeCell ref="B67:C67"/>
    <mergeCell ref="A68:C68"/>
    <mergeCell ref="A73:C73"/>
    <mergeCell ref="A74:H74"/>
    <mergeCell ref="A71:H71"/>
    <mergeCell ref="B72:C72"/>
    <mergeCell ref="A77:H77"/>
    <mergeCell ref="B78:C78"/>
    <mergeCell ref="B75:C75"/>
    <mergeCell ref="A76:C76"/>
    <mergeCell ref="B81:C81"/>
    <mergeCell ref="B82:C82"/>
    <mergeCell ref="B79:C79"/>
    <mergeCell ref="B80:C80"/>
    <mergeCell ref="B85:C85"/>
    <mergeCell ref="A86:C86"/>
    <mergeCell ref="A83:C83"/>
    <mergeCell ref="A84:H84"/>
    <mergeCell ref="A91:C91"/>
    <mergeCell ref="A89:H89"/>
    <mergeCell ref="B90:C90"/>
    <mergeCell ref="A87:C87"/>
    <mergeCell ref="A88:H88"/>
    <mergeCell ref="A96:C96"/>
    <mergeCell ref="A103:C103"/>
    <mergeCell ref="A92:C92"/>
    <mergeCell ref="A93:C93"/>
  </mergeCells>
  <printOptions/>
  <pageMargins left="0.75" right="0.75" top="1" bottom="0.61" header="0.5" footer="0.33"/>
  <pageSetup firstPageNumber="43" useFirstPageNumber="1" horizontalDpi="300" verticalDpi="300" orientation="landscape" pageOrder="overThenDown" paperSize="9" r:id="rId1"/>
  <headerFooter alignWithMargins="0">
    <oddHeader>&amp;L&amp;"Arial,Tučné"v tis. Kč&amp;C&amp;"Arial,Tučné"Objednávky veřejných služeb - rok 2013 - individuální příslib</oddHeader>
    <oddFooter>&amp;C&amp;P</oddFooter>
  </headerFooter>
  <rowBreaks count="3" manualBreakCount="3">
    <brk id="25" max="255" man="1"/>
    <brk id="51" max="255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mmol</cp:lastModifiedBy>
  <cp:lastPrinted>2014-05-09T07:11:09Z</cp:lastPrinted>
  <dcterms:created xsi:type="dcterms:W3CDTF">2014-01-23T10:06:02Z</dcterms:created>
  <dcterms:modified xsi:type="dcterms:W3CDTF">2014-05-09T07:15:21Z</dcterms:modified>
  <cp:category/>
  <cp:version/>
  <cp:contentType/>
  <cp:contentStatus/>
</cp:coreProperties>
</file>