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3290" activeTab="0"/>
  </bookViews>
  <sheets>
    <sheet name="Soupis" sheetId="1" r:id="rId1"/>
    <sheet name="rekapitulace" sheetId="2" r:id="rId2"/>
    <sheet name="příjmy" sheetId="3" r:id="rId3"/>
    <sheet name="ovs" sheetId="4" r:id="rId4"/>
    <sheet name="po" sheetId="5" r:id="rId5"/>
    <sheet name="PO školství" sheetId="6" r:id="rId6"/>
    <sheet name="financování" sheetId="7" r:id="rId7"/>
  </sheets>
  <externalReferences>
    <externalReference r:id="rId10"/>
  </externalReferences>
  <definedNames>
    <definedName name="_xlnm.Print_Titles" localSheetId="3">'ovs'!$1:$1</definedName>
    <definedName name="_xlnm.Print_Titles" localSheetId="4">'po'!$1:$1</definedName>
    <definedName name="_xlnm.Print_Titles" localSheetId="5">'PO školství'!$1:$1</definedName>
    <definedName name="_xlnm.Print_Titles" localSheetId="2">'příjmy'!$1:$1</definedName>
    <definedName name="_xlnm.Print_Area" localSheetId="6">'financování'!$A$1:$E$37</definedName>
    <definedName name="_xlnm.Print_Area" localSheetId="3">'ovs'!$A$1:$M$101</definedName>
    <definedName name="_xlnm.Print_Area" localSheetId="4">'po'!$A$1:$M$33</definedName>
    <definedName name="_xlnm.Print_Area" localSheetId="5">'PO školství'!$A$1:$I$41</definedName>
    <definedName name="_xlnm.Print_Area" localSheetId="2">'příjmy'!$A$1:$E$164</definedName>
    <definedName name="_xlnm.Print_Area" localSheetId="1">'rekapitulace'!$A$1:$J$51</definedName>
    <definedName name="_xlnm.Print_Area" localSheetId="0">'Soupis'!$A$1:$B$29</definedName>
    <definedName name="Odložené_zahájení">#REF!</definedName>
    <definedName name="Rozestavěné_stavby">#REF!</definedName>
    <definedName name="Soupis98">#REF!</definedName>
    <definedName name="Sumář99_Dotaz_plán99">#REF!</definedName>
    <definedName name="Sumář99_Dotaz98">#REF!</definedName>
  </definedNames>
  <calcPr fullCalcOnLoad="1"/>
</workbook>
</file>

<file path=xl/sharedStrings.xml><?xml version="1.0" encoding="utf-8"?>
<sst xmlns="http://schemas.openxmlformats.org/spreadsheetml/2006/main" count="689" uniqueCount="444">
  <si>
    <t>4118 - ÚZ 415 95113 NF na projekt "Spolupráce ZOO Olomouc a ZOO Opole v oblasti cestovního ruchu" - zvláštní € účet, fond 4                                                                                 - neinvestiční převody z Národního fondu</t>
  </si>
  <si>
    <t>4118 - ÚZ 609 95001 NF na projekt "Tramvajová trať Nové Sady" - zvláštní účet, fond 17 - neinvestiční převody z Národního fondu</t>
  </si>
  <si>
    <t>4119 - ÚZ 4444 Západočeská univerzita Plzeň na projekt "Plan4all" - ostatní neinvestiční přijaté transfery od rozpočtů územní úrovně</t>
  </si>
  <si>
    <t>4121 - oblast školství - platby obcí za cizí žáky v olomouckých školských zařízeních - neinvestiční přijaté transfery od obcí</t>
  </si>
  <si>
    <t>4121 - úhrady od obecních úřadů za výkon státní správy - neinvestiční přijaté transfery od obcí</t>
  </si>
  <si>
    <t>4122 - ÚZ 00204 - Olomoucký kraj pro Knihovnu města Olomouce na plnění regionální funkce knihovny - neinvestiční přijaté transfery od krajů</t>
  </si>
  <si>
    <t>4122 - ÚZ 321 33006 - Olomoucký kraj na OP "Vzdělávání pro konkurenceschopnost" - neinvestiční přijaté transfery od krajů</t>
  </si>
  <si>
    <t>4122 - ÚZ 325 33006 - Olomoucký kraj na OP "Vzdělávání pro konkurenceschopnost" - neinvestiční přijaté transfery od krajů</t>
  </si>
  <si>
    <t>4122 - ÚZ 00501 Olomoucký kraj na projekt "EUROPE DIRECT- zvláštní účet, fond 23 - neinvestiční přijaté transfery od krajů</t>
  </si>
  <si>
    <t>str. 11 - 14</t>
  </si>
  <si>
    <t>str. 15 - 16</t>
  </si>
  <si>
    <t>str. 17</t>
  </si>
  <si>
    <t>str. 18</t>
  </si>
  <si>
    <t>str. 19 - 33</t>
  </si>
  <si>
    <t>Kapitálové výdaje roku 2012</t>
  </si>
  <si>
    <t>str. 34 - 58</t>
  </si>
  <si>
    <t>Výsledky hospodaření SMOl za rok 2012 - schválené Zastupitelstvem města Olomouce dne 10. 4. 2013</t>
  </si>
  <si>
    <t>4122 - ÚZ 321 33006 MŠMT ČR na projekt "Dejme šanci přírodě" - zvláštní účet, fond 7 - neinvestiční přijaté transfery od krajů</t>
  </si>
  <si>
    <t>4122 - ÚZ 325 33006 MŠMT ČR na projekt "Dejme šanci přírodě" - zvláštní účet, fond 7 - neinvestiční přijaté transfery od krajů</t>
  </si>
  <si>
    <t>4122 - ÚZ 00212 Olomoucký kraj pro Divadlo hudby na "Dny židovské kultury" - neinvestiční přijaté transfery od krajů</t>
  </si>
  <si>
    <t>4122 - ÚZ 14004 MV ČR na výdaje jednotek sboru dobrovolných hasičů - neinvestiční přijaté transfery od krajů</t>
  </si>
  <si>
    <t>4122 - ÚZ 00200 Olomoucký kraj pro Moravské divadlo (1.392 tis. Kč) a Moravskou filharmonii (304 tis. Kč)</t>
  </si>
  <si>
    <t>4122 - ÚZ 00112 Olomoucký kraj na Program podpory environmentálního vzdělávání, výchovy a osvěty - neinvestiční přijaté transfery od krajů</t>
  </si>
  <si>
    <t>4122 - ÚZ 00008 Olomoucký kraj na zajištění akceschopnosti JSDH obcí - neinvestiční přijaté transfery od krajů</t>
  </si>
  <si>
    <t>4122 - ÚZ 00512 Olomoucký kraj na projekt "Olomouc v kostce" - neinvestiční přijaté transfery od krajů</t>
  </si>
  <si>
    <t>4122 - ÚZ 00414 Olomoucký kraj na projekt "Noclehárna v Olomouci - Řepčíně" - neinvestiční přijaté transfery od krajů</t>
  </si>
  <si>
    <t>4122 - ÚZ 00114 Olomoucký kraj na ocenění "Talent Olomouckého kraje" - neinvestiční přijaté transfery od krajů</t>
  </si>
  <si>
    <t>4123 - ÚZ 355 87005 na akci "Štítného ul. - rekonstrukce komunikace" - (zpětný doplatek) zvláštní účet, fond 12 - neinvestiční přijaté transfery od regionálních rad</t>
  </si>
  <si>
    <t>4123 - ÚZ 385 87005 na akci "Bezručovy sady - lávka" - (zpětný doplatek) zvláštní účet, fond 21 - neinvestiční přijaté transfery od regionálních rad</t>
  </si>
  <si>
    <t>4123 - ÚZ 385 87005 na akci "Obnova mobiliáře a povrchů cestní sítě v olomouckých historických sadech - Čechovy a Bezručovy sady" - (zpětný doplatek) zvláštní účet, fond 10 - neinvestiční přijaté transfery od regionálních rad</t>
  </si>
  <si>
    <t>4123 - ÚZ 385 87005 na akci "Moravská cyklotrasa na území ORP Olomouc", zvláštní účet, fond 57 - neinvestiční přijaté transfery od regionálních rad</t>
  </si>
  <si>
    <t>4132 - převody z ostatních vlastních fondů (depozit) - 13.811.372,-- Kč firma EKO-KOM na odpadové hospodářství (OŽP); 26.382,-- Kč nalezené peníze</t>
  </si>
  <si>
    <t>4213 - ÚZ 91628 SFDI ČR na akci "Bezbariérové úpravy komunikací - trasa N - etapy N3 a N4" - investiční přijaté transfery ze státních fondů</t>
  </si>
  <si>
    <t>4216 - ÚZ 545 15839 MŽP ČR na projekt "Rozšíření odděleného sběru BRKO v Olomouci" - zvláštní účet, fond 13 - ostatní investiční přijaté transfery ze státního rozpočtu</t>
  </si>
  <si>
    <t>4216 - ÚZ 34544 MK ČR pro KMO na projekt "Centrum elektronických zdrojů" - ostatní investiční přijaté transfery ze státního rozpočtu</t>
  </si>
  <si>
    <t>4216 - ÚZ 105 15796 Fond soudržnosti - projekt "ISPA" - (pozastávka) zvláštní účet, fond 5 - ostatní investiční přijaté transfery ze státního rozpočtu</t>
  </si>
  <si>
    <t>4216 - ÚZ 365 17781 MMR ČR na projekt "Povel - obytná zóna - revitalizace a regenerace sídliště", zvláštní účet, fond 46 - ostatní investiční přijaté transfery ze státního rozpočtu</t>
  </si>
  <si>
    <t>4218 - ÚZ 415 95823 NF na projekt "Po stopách sv. Jana Sarkandra" - zvláštní € účet, fond 9 - investiční převody z Národního fondu</t>
  </si>
  <si>
    <t>4218 - ÚZ 415 95823 NF na projekt "Spolupráce ZOO Olomouc a ZOO Opole v oblasti cestovního ruchu" - zvláštní € účet, fond 4 - investiční převody z Národního fondu</t>
  </si>
  <si>
    <t>4222 - ÚZ 00001 Olomoucký kraj na projekt "Evropské safari v ZOO Olomouc - 1. etapa" - investiční přijaté transfery od krajů</t>
  </si>
  <si>
    <t>4223 - ÚZ 385 87505 Regionální rada regionu soudržnosti Střední Morava na projekt "Rekonstrukce ul. U Botanické zahrady" - investiční přijaté transfery od regionálních rad</t>
  </si>
  <si>
    <t>4223 - ÚZ 385 87505 na akci "Krakovská ul. - rekonstrukce komunikace" (zpětný doplatek) - investiční přijaté transfery od regionálních rad</t>
  </si>
  <si>
    <t>4223 - ÚZ 385 87505 na akci "Štítného ul. - rekonstrukce komunikace" - (zpětný doplatek) zvláštní účet, fond 12 - investiční přijaté transfery od regionálních rad</t>
  </si>
  <si>
    <t>4223 - ÚZ 385 87505 na akci "Bezručovy sady - lávka" - (zpětný doplatek) zvláštní účet, fond 21 - investiční přijaté transfery od regionálních rad</t>
  </si>
  <si>
    <t>4223 - ÚZ 385 87505 na akci "Obnova mobiliáře a povrchů cestní sítě v olomouckých historických sadech - Čechovy a Bezručovy sady" - (zpětný doplatek) zvláštní účet, fond 10 - investiční přijaté transfery od regionálních rad</t>
  </si>
  <si>
    <t>4223 - ÚZ 385 87505 na akci "Moravská cyklotrasa na území ORP Olomouc", zvláštní účet, fond 57 - investiční přijaté transfery od regionálních rad</t>
  </si>
  <si>
    <t>CELKEM tř. 4 - PŘIJATÉ DOTACE</t>
  </si>
  <si>
    <t>C E L K E M   P Ř Í J M Y</t>
  </si>
  <si>
    <r>
      <t>Název položky</t>
    </r>
    <r>
      <rPr>
        <sz val="8"/>
        <color indexed="8"/>
        <rFont val="SansSerif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</si>
  <si>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1347 - poplatek za provozovaný výherní hrací přístroj (VHP) - </t>
    </r>
    <r>
      <rPr>
        <b/>
        <sz val="8"/>
        <color indexed="8"/>
        <rFont val="SansSerif"/>
        <family val="0"/>
      </rPr>
      <t>promítá se pouze doběh z r. 2011</t>
    </r>
  </si>
  <si>
    <r>
      <t xml:space="preserve">1347 - poplatek za provozovaný výherní hrací přístroj (videoloterní terminály a rulety) - </t>
    </r>
    <r>
      <rPr>
        <b/>
        <sz val="8"/>
        <color indexed="8"/>
        <rFont val="SansSerif"/>
        <family val="0"/>
      </rPr>
      <t>promítá se pouze doběh z r. 2011</t>
    </r>
  </si>
  <si>
    <r>
      <t xml:space="preserve">1355 - odvod z výherních hracích přístrojů - </t>
    </r>
    <r>
      <rPr>
        <b/>
        <sz val="8"/>
        <color indexed="8"/>
        <rFont val="SansSerif"/>
        <family val="0"/>
      </rPr>
      <t>od 01. 04. 2012 nově vzniklý odvod</t>
    </r>
  </si>
  <si>
    <r>
      <t xml:space="preserve">4216 - ÚZ 411 17883 MF ČR na projekt "Spolupráce ZOO Olomouc a ZOO Opole v oblasti cestovního ruchu" - zvláštní </t>
    </r>
    <r>
      <rPr>
        <sz val="8"/>
        <color indexed="8"/>
        <rFont val="Arial"/>
        <family val="0"/>
      </rPr>
      <t>€</t>
    </r>
    <r>
      <rPr>
        <sz val="8"/>
        <color indexed="8"/>
        <rFont val="SansSerif"/>
        <family val="0"/>
      </rPr>
      <t xml:space="preserve"> účet, fond 4 - ostatní investiční přijaté trasnsfery ze státního rozpočtu</t>
    </r>
  </si>
  <si>
    <r>
      <t xml:space="preserve">4216 - ÚZ 14876 MV ČR na akci "Rozšíření kamerového systému, etapa X" - </t>
    </r>
    <r>
      <rPr>
        <b/>
        <sz val="8"/>
        <color indexed="8"/>
        <rFont val="SansSerif"/>
        <family val="0"/>
      </rPr>
      <t>limitní účet</t>
    </r>
    <r>
      <rPr>
        <sz val="8"/>
        <color indexed="8"/>
        <rFont val="SansSerif"/>
        <family val="0"/>
      </rPr>
      <t xml:space="preserve"> - ostatní investiční přijaté transfery ze státního rozpočtu </t>
    </r>
  </si>
  <si>
    <t>1122 - DPPO za obce (SNO, a. s. 13.013 tis. Kč;  MMOl 64.300 tis. Kč;  MOVO, a. s. 24.852 tis. Kč; Olterm &amp; TD, a. s. 95 tis. Kč;                                                                                                        LMO, a. s. 1.026 tis. Kč)</t>
  </si>
  <si>
    <t xml:space="preserve">1361 - správní poplatky (odbor sociálních věcí 20 tis. Kč; odbor životního prostředí 410 tis. Kč, odbor agendy řidičů a motorových vozidel                                                                                                                                                                10.600 tis. Kč, stavební odbor 1.300 tis. Kč, živnostenský odbor 2.574 tis. Kč; odbor správy 6.500 tis. Kč; ekonomický odbor 20 tis. Kč) </t>
  </si>
  <si>
    <t>2122 - odvody příspěvkových organizací (ZOO Olomouc 746 tis. Kč; Moravské divadlo 15.988 tis. Kč; Divadlo hudby 12 tis. Kč;                                                                                                      Moravská filharmonie 493 tis. Kč; Knihovna města Olomouce 373 tis. Kč; Hřbitovy města Olomouce 255 tis. Kč)</t>
  </si>
  <si>
    <t>2229 - ostatní přijaté vratky transferů - ZOO Olomouc - splátka předfinancovaného investičního projektu z r. 2011                                                                                                                           (Výzkumné centrum pro chov lemurů kata a vstup do ZOO)</t>
  </si>
  <si>
    <t>2310 - příjmy z prodeje krátkodobého a drobného dlouhodobého majetku                                                                                                                                                                   (letiště - prodej kovového šrotu a demoličního materiálu, odbor školství - prodej sběru)</t>
  </si>
  <si>
    <t>4112 - neinvestiční přijaté transfery v rámci souhrnného dotačního vztahu (výkon státní správy 73.125.800,-- Kč ; školství 14.307.100,-- Kč;                                                                                                            Knihovna města Olomouce 17.744.000,-- Kč)</t>
  </si>
  <si>
    <r>
      <t xml:space="preserve">4116 - ÚZ 07001 MO ČR na opravu válečného hřbitova obětí 1. světové války v Olomouci - Černovíře - ostatní neinvestiční přijaté transfery                                                                                      ze státního rozpočtu - </t>
    </r>
    <r>
      <rPr>
        <b/>
        <sz val="8"/>
        <color indexed="8"/>
        <rFont val="SansSerif"/>
        <family val="0"/>
      </rPr>
      <t>limitní účet</t>
    </r>
    <r>
      <rPr>
        <sz val="8"/>
        <color indexed="8"/>
        <rFont val="SansSerif"/>
        <family val="0"/>
      </rPr>
      <t>, fond 55</t>
    </r>
  </si>
  <si>
    <t>4122 - ÚZ 00213 Olomoucký kraj pro Moravskou filharmonii (600 tis. Kč hudební festival "Dvořákova Olomouc"; 150 tis. Kč Mezinárodní varhanní festival;                                                                       300 tis. Kč na koncert sólisty V. Hudečka) - neinvestiční přijaté transfery od krajů</t>
  </si>
  <si>
    <t>4123 - ÚZ 385 87005 Regionální rada regionu soudržnosti Střední Morava na projekt "Turistický multimediální průvodce Olomoucí pro mobilní telekomunikační technologie OLINA" - zvláštní účet, fond 1 - zpětný doplatek - neinvestiční přijaté transfery od regionálních rad</t>
  </si>
  <si>
    <t>4131 - převody z vlastních fondů hospodářské činnosti (SNO, a. s. 55.478 tis. Kč; MMOl 273.653.176,-- Kč; MOVO, a. s. 105.948 tis. Kč;                                                                                                          OLTERM &amp; TD, a. s. 405 tis. Kč; LMO, a. s. 4.374 tis. Kč)</t>
  </si>
  <si>
    <t>4213 - ÚZ 541 90877 SFŽP ČR na projekt "Energeticky úsporná opatření na veřejných budovách Olomouc, část 1" - zvláštní účet, fond 19                                                                                 - investiční přijaté transfery ze státních fondů</t>
  </si>
  <si>
    <t>4213 - ÚZ 541 90877 SFŽP ČR na projekt "Energeticky úsporná opatření na veřejných budovách Olomouc, část 2" - zvláštní účet, fond 32                                                                                              - investiční přijaté transfery ze státních fondů</t>
  </si>
  <si>
    <t>4213 - ÚZ 541 90877 SFŽP ČR na projekt "Úspory energetické náročnosti budov ve vzdělávácích zařízeních SMOl" - zvláštní účet, fond 16                                                                                              - investiční přijaté transfery ze státních fondů</t>
  </si>
  <si>
    <t>4216 - ÚZ 545 15835 MŽP ČR na projekt "Energeticky úsporná opatření na veřejných budovách Olomouc, část 1" - zvláštní účet, fond 19                                                                                 - ostatní investiční přijaté transfery ze státního rozpočtu</t>
  </si>
  <si>
    <t>4216 - ÚZ 545 15835 MŽP ČR na projekt "Energeticky úsporná opatření na veřejných budovách Olomouc, část 2" - zvláštní účet, fond 32                                                                                 - ostatní investiční přijaté transfery ze státního rozpočtu</t>
  </si>
  <si>
    <t>4216 - ÚZ 545 15835 MŽP ČR na projekt "Úspory energetické náročnosti budov ve vzdělávácích zařízeních SMOl" - zvláštní účet, fond 16                                                                                 - ostatní investiční přijaté transfery ze státního rozpočtu</t>
  </si>
  <si>
    <t>4223 - ÚZ 385 87505 Regionální rada regionu soudržnosti Střední Morava na projekt "Turistický multimediální průvodce Olomoucí pro mobilní telekomunikační technologie OLINA" - zvláštní účet, fond 1 (zpětný doplatek) - investiční přijaté transfery od regionálních rad</t>
  </si>
  <si>
    <t>Paragraf</t>
  </si>
  <si>
    <t>Položka</t>
  </si>
  <si>
    <t>Skutečnost
2011</t>
  </si>
  <si>
    <t>Skutečnost
2012</t>
  </si>
  <si>
    <t>Poznámka</t>
  </si>
  <si>
    <t/>
  </si>
  <si>
    <t xml:space="preserve">Plnění
</t>
  </si>
  <si>
    <t>Schválený
rozpočet 2012</t>
  </si>
  <si>
    <t>2212-Silnice</t>
  </si>
  <si>
    <t>5169-Nákup ostatních služeb</t>
  </si>
  <si>
    <t>3111-Předškolní zařízení</t>
  </si>
  <si>
    <t>3326-Pořízení, zachování a obnova hodnot místního kulturního, národního a historického povědomí</t>
  </si>
  <si>
    <t>3632-Pohřebnictví</t>
  </si>
  <si>
    <t>3745-Péče o vzhled obcí a veřejnou zeleň</t>
  </si>
  <si>
    <t>6409-Ostatní činnosti jinde nezařazené</t>
  </si>
  <si>
    <t>3631-Veřejné osvětlení</t>
  </si>
  <si>
    <t>Schválený
rozpočet  2012</t>
  </si>
  <si>
    <t>Upravený
rozpočet 2012</t>
  </si>
  <si>
    <t>3319-Ostatní záležitosti kultury</t>
  </si>
  <si>
    <t>5331-Neinvestiční příspěvky zřízeným příspěvkovým organizacím</t>
  </si>
  <si>
    <t>CELKEM 3319</t>
  </si>
  <si>
    <t xml:space="preserve">NEINV. PŘÍSP. MŠ A ZŠ - PŘÍSPĚVKOVÉ ORGANIZACE </t>
  </si>
  <si>
    <t>5331-Neinvestiční příspěvky zřízeným PO</t>
  </si>
  <si>
    <t>org. 1290 neinv. přísp. MŠ Jílová</t>
  </si>
  <si>
    <t>org. 1300 neinv. přísp. MŠ Škrétova</t>
  </si>
  <si>
    <t>org. 1310 neinv. přísp. MŠ Helsinská</t>
  </si>
  <si>
    <t>org. 1440 neinv. přísp. MŠ Nálepky</t>
  </si>
  <si>
    <t>org. 1450 neinv. přísp. MŠ Žižkovo nám.</t>
  </si>
  <si>
    <t>org. 1460 neinv. přísp. MŠ I. Hermanna</t>
  </si>
  <si>
    <t>org. 1480 neinv. přísp. MŠ Wolkerova</t>
  </si>
  <si>
    <t>org. 1500 neinv. přísp. MŠ Dělnická</t>
  </si>
  <si>
    <t>org. 1520 neinv. přísp. MŠ Michalské stromořadí</t>
  </si>
  <si>
    <t>org. 1530 neinv. přísp. MŠ Mozartova 6</t>
  </si>
  <si>
    <t>org. 1540 neinv. přísp. MŠ Zeyerova</t>
  </si>
  <si>
    <t>org. 1550 neinv. přísp. MŠ Rooseveltova</t>
  </si>
  <si>
    <t>org. 1200 neinv. přísp. ZŠ Heyrovského</t>
  </si>
  <si>
    <t>org. 1210 neinv. přísp. ZŠ Zeyerova</t>
  </si>
  <si>
    <t>org. 1220 neinv. přísp. ZŠ Stupkova</t>
  </si>
  <si>
    <t>org. 1230 neinv. přísp. ZŠ a MŠ Řezníčkova</t>
  </si>
  <si>
    <t>org. 1240 neinv. přísp. ZŠ tř. Spojenců</t>
  </si>
  <si>
    <t>org. 1250 neinv. přísp. ZŠ a MŠ Demlova</t>
  </si>
  <si>
    <t>org. 1260 neinv. přísp. ZŠ a MŠ Holice</t>
  </si>
  <si>
    <t>org. 1270 neinv. přísp. ZŠ Mozartova</t>
  </si>
  <si>
    <t>org. 1280 neinv. přísp. ZŠ a MŠ Nedvědova</t>
  </si>
  <si>
    <t>org. 1320 neinv. přísp. FZŠ Tererovo nám.</t>
  </si>
  <si>
    <t>org. 1330 neinv. přísp. FZŠ a MŠ Rožňavská (Dr. Milady Horákové)</t>
  </si>
  <si>
    <t>org. 1340 neinv. přísp. FZŠ a MŠ Holečkova</t>
  </si>
  <si>
    <t>org. 1350 neinv. přísp. ZŠ 8. května</t>
  </si>
  <si>
    <t>org. 1360 neinv. přísp. FZŠ Hálkova</t>
  </si>
  <si>
    <t>org. 1370 neinv. přísp. ZŠ a MŠ Svatoplukova</t>
  </si>
  <si>
    <t>org. 1380 neinv. přísp. ZŠ a MŠ Sv. Kopeček (Dvorského)</t>
  </si>
  <si>
    <t>org. 1410 neinv. přísp. ZŠ a MŠ Nemilany</t>
  </si>
  <si>
    <t>org. 1420 neinv. přísp. ZŠ a MŠ Gorkého</t>
  </si>
  <si>
    <t>CELKEM 3113</t>
  </si>
  <si>
    <t>3117-První stupeň základních škol</t>
  </si>
  <si>
    <t>org. 1400 neinv. přísp. ZŠ Droždín</t>
  </si>
  <si>
    <t>CELKEM 3117</t>
  </si>
  <si>
    <t xml:space="preserve">CELKEM NEINV. PŘÍSP. MŠ A ZŠ - PŘÍSPĚVKOVÉ ORGANIZACE </t>
  </si>
  <si>
    <t>3421-Využití volného času dětí a mládeže</t>
  </si>
  <si>
    <t>2141-Vnitřní obchod</t>
  </si>
  <si>
    <t>CELKEM 2141</t>
  </si>
  <si>
    <t>3113-Základní školy</t>
  </si>
  <si>
    <t>Příloha č. 1</t>
  </si>
  <si>
    <t>Rekapitulace příjmů, výdajů a financování roku 2012</t>
  </si>
  <si>
    <t>str. 1</t>
  </si>
  <si>
    <t>Příloha č. 2</t>
  </si>
  <si>
    <t>Příjmy – plnění k 31. 12. 2012</t>
  </si>
  <si>
    <t>str. 2 - 10</t>
  </si>
  <si>
    <t>Příloha č. 3</t>
  </si>
  <si>
    <t>Příloha č. 4</t>
  </si>
  <si>
    <t>Příloha č. 5</t>
  </si>
  <si>
    <t>Objednávky veřejných služeb v roce 2012</t>
  </si>
  <si>
    <t>Příloha č. 6</t>
  </si>
  <si>
    <t>Příspěvkové organizace v roce 2012</t>
  </si>
  <si>
    <t>Příloha č. 7</t>
  </si>
  <si>
    <t>Příspěvkové organizace v roce 2012 - školské subjekty</t>
  </si>
  <si>
    <t>Příloha č. 8</t>
  </si>
  <si>
    <t>Financování v roce 2012</t>
  </si>
  <si>
    <t>Finanční vypořádání se státním rozpočtem za rok 2012</t>
  </si>
  <si>
    <t>CELKEM 3421</t>
  </si>
  <si>
    <t>Část A</t>
  </si>
  <si>
    <t>CELKEM 3111</t>
  </si>
  <si>
    <t>schválený rozpočet</t>
  </si>
  <si>
    <t>upravený rozpočet</t>
  </si>
  <si>
    <t>skutečnost</t>
  </si>
  <si>
    <t>čerpané úvěry (krátkodobé + dlouhodobé)</t>
  </si>
  <si>
    <t>přechodný účetní stav - nerealizované kurzové rozdíly</t>
  </si>
  <si>
    <t>rozdíl mezi počátečními a konečnými stavy  na bank. účtech ***</t>
  </si>
  <si>
    <t>CELKEM  (A)</t>
  </si>
  <si>
    <t>***</t>
  </si>
  <si>
    <t>počáteční stav</t>
  </si>
  <si>
    <t>konečný stav</t>
  </si>
  <si>
    <t>změna stavu</t>
  </si>
  <si>
    <t>základní běžný účet</t>
  </si>
  <si>
    <t>účel. fondy (FRB, soc. fond)</t>
  </si>
  <si>
    <t>běžné účty celkem</t>
  </si>
  <si>
    <t>splátky úvěrů</t>
  </si>
  <si>
    <t>Komerční banka, a. s.</t>
  </si>
  <si>
    <t>Česká spořitelna, a. s.</t>
  </si>
  <si>
    <t>Moravská vodárenská, a. s.</t>
  </si>
  <si>
    <t>KKA - Kommunalkredit Bank Austria</t>
  </si>
  <si>
    <t>SFŽP ČR - Fond soudržnosti</t>
  </si>
  <si>
    <t xml:space="preserve">Česko - Britská Mezinárodní škola a MŠ </t>
  </si>
  <si>
    <t>CELKEM  (B)</t>
  </si>
  <si>
    <t>Tř. 8 - FINANCOVÁNÍ CELKEM (A + B)</t>
  </si>
  <si>
    <t>- Kommunalkredit Austria AG - dlouhodobý úvěr</t>
  </si>
  <si>
    <t>- Moravská vodárenská a. s. - dlouhodobý úvěr</t>
  </si>
  <si>
    <t>- Česko Britská Mezinárodní škola a mateřská školka - půjčka</t>
  </si>
  <si>
    <t>- Státní fond životního prostředí ČR - půjčka</t>
  </si>
  <si>
    <t>- Evropská investiční banka - dlouhodobý úvěr</t>
  </si>
  <si>
    <t>- Komerční banka, a. s.  - revolvingový úvěr</t>
  </si>
  <si>
    <t>- Komerční banka, a. s.  - dlouhodobý úvěr</t>
  </si>
  <si>
    <t>- Česká spořitelna, a. s. - dlouhodobý úvěr</t>
  </si>
  <si>
    <t>- Komerční banka, a. s. - dlouhodobý úvěr</t>
  </si>
  <si>
    <t>- Komerční banka, a. s. - směnečný program</t>
  </si>
  <si>
    <r>
      <t xml:space="preserve">Součástí </t>
    </r>
    <r>
      <rPr>
        <b/>
        <sz val="10"/>
        <rFont val="Arial Narrow"/>
        <family val="2"/>
      </rPr>
      <t>příjmů</t>
    </r>
    <r>
      <rPr>
        <sz val="10"/>
        <rFont val="Arial Narrow"/>
        <family val="2"/>
      </rPr>
      <t xml:space="preserve"> města Olomouce je část tř. 8 - financování v celkové sumě </t>
    </r>
    <r>
      <rPr>
        <b/>
        <sz val="10"/>
        <rFont val="Arial Narrow"/>
        <family val="2"/>
      </rPr>
      <t>440.000.000,00 Kč</t>
    </r>
    <r>
      <rPr>
        <sz val="10"/>
        <rFont val="Arial Narrow"/>
        <family val="2"/>
      </rPr>
      <t>. Tuto částku tvoří:</t>
    </r>
  </si>
  <si>
    <r>
      <t xml:space="preserve">Součástí </t>
    </r>
    <r>
      <rPr>
        <b/>
        <sz val="10"/>
        <rFont val="Arial Narrow"/>
        <family val="2"/>
      </rPr>
      <t>výdajů</t>
    </r>
    <r>
      <rPr>
        <sz val="10"/>
        <rFont val="Arial Narrow"/>
        <family val="2"/>
      </rPr>
      <t xml:space="preserve"> města Olomouce je část tř. 8 - financování v celkové sumě </t>
    </r>
    <r>
      <rPr>
        <b/>
        <sz val="10"/>
        <rFont val="Arial Narrow"/>
        <family val="2"/>
      </rPr>
      <t>125.761.609,00 Kč</t>
    </r>
    <r>
      <rPr>
        <sz val="10"/>
        <rFont val="Arial Narrow"/>
        <family val="2"/>
      </rPr>
      <t>. Tuto částku tvoří:</t>
    </r>
  </si>
  <si>
    <r>
      <t xml:space="preserve">Celková zadluženost města Olomouce k 31. 12. 2012 (bez úroků) činí  </t>
    </r>
    <r>
      <rPr>
        <b/>
        <sz val="12"/>
        <rFont val="Arial Narrow"/>
        <family val="2"/>
      </rPr>
      <t>1 770 450 713,00 Kč</t>
    </r>
    <r>
      <rPr>
        <sz val="12"/>
        <rFont val="Arial Narrow"/>
        <family val="2"/>
      </rPr>
      <t xml:space="preserve">.   Z toho:                                                                                                                                                             </t>
    </r>
  </si>
  <si>
    <t>3612-Bytové hospodářství</t>
  </si>
  <si>
    <t>3741-Ochrana druhů a stanovišť</t>
  </si>
  <si>
    <t>Číslo řádku</t>
  </si>
  <si>
    <t>Nadpis</t>
  </si>
  <si>
    <t>OVS ODBOR DOPRAVY</t>
  </si>
  <si>
    <t>TSMO,a.s. OVS org. 105621 zimní údržba</t>
  </si>
  <si>
    <t>TSMO,a.s. OVS org. 10562 opravy a udržba komunik.</t>
  </si>
  <si>
    <t>TSMO,a.s. OVS org. 10569 mandátní smlouva</t>
  </si>
  <si>
    <t>TSMO,a.s. OVS org. 10563 skládka materiálu</t>
  </si>
  <si>
    <t>TSMO,a.s. OVS org. 10564 podzemní parkoviště</t>
  </si>
  <si>
    <t>TSMO,a.s. OVS org. 10565 pasport MK</t>
  </si>
  <si>
    <t>TSMO,a.s. OVS org. 10566 rozkopávky MK</t>
  </si>
  <si>
    <t>TSMO,a.s. OVS org. 10561 výběr parkovného</t>
  </si>
  <si>
    <t xml:space="preserve">Štítného ul. - výdaje v období udržitelnosti projektu, fond 12 </t>
  </si>
  <si>
    <t>CELKEM 2212</t>
  </si>
  <si>
    <t xml:space="preserve">TSMO,a.s. OVS org. 10567 </t>
  </si>
  <si>
    <t>TSMO,a.s. OVS org. 10568 pasport VO a SSZ</t>
  </si>
  <si>
    <t>CELKEM 3631</t>
  </si>
  <si>
    <t>2221-Provoz veřejné silniční dopravy</t>
  </si>
  <si>
    <t>5193-Výdaje na dopravní územní obslužnost</t>
  </si>
  <si>
    <t xml:space="preserve">DPMO,a.s.  OVS org. 2671 </t>
  </si>
  <si>
    <t xml:space="preserve">Veolia Transport Morava, a.s. OVS org. 2672 </t>
  </si>
  <si>
    <t xml:space="preserve">ostatní OVS org. 2674 </t>
  </si>
  <si>
    <t xml:space="preserve">ostatní OVS org. 2675 </t>
  </si>
  <si>
    <t>CELKEM 2221</t>
  </si>
  <si>
    <t>CELKEM OVS ODBOR DOPRAVY</t>
  </si>
  <si>
    <t>OVS ODBOR AGENDY ŘIDIČŮ A MOTOROVÝCH VOZIDEL</t>
  </si>
  <si>
    <t>CELKEM OVS ODBOR AGENDY ŘIDIČŮ A MOTOROVÝCH VOZIDEL</t>
  </si>
  <si>
    <t>OVS ODBOR VNĚJŠÍCH VZTAHŮ A INFORMACÍ</t>
  </si>
  <si>
    <t>2229-Ostatní záležitosti v silniční dopravě</t>
  </si>
  <si>
    <t>TSMO,a.s. OVS org. 1056 udržování a opravy inform. syst. v přednádraž.prost.</t>
  </si>
  <si>
    <t>CELKEM 2229</t>
  </si>
  <si>
    <t>TSMO,a.s. OVS org. 1056 kontrola techn. stavu a údržba veř. hřišť</t>
  </si>
  <si>
    <t>CELKEM OVS ODBOR VNĚJŠÍCH VZTAHŮ A INFORMACÍ</t>
  </si>
  <si>
    <t>OVS ODBOR SPRÁVY</t>
  </si>
  <si>
    <t>TSMO,a.s. OVS org. 1056 údrž. mobiliáře v přednádraž. prostoru</t>
  </si>
  <si>
    <t>Přichystalova ul. - fond 48 - po dobu udržitelnosti projektu (do 31. 08. 2015)</t>
  </si>
  <si>
    <t>CELKEM 3745</t>
  </si>
  <si>
    <t>TSMO,a.s. OVS org. 1056 Sokolská ul. údržba mobiliáře</t>
  </si>
  <si>
    <t>CELKEM 6409</t>
  </si>
  <si>
    <t>CELKEM OVS ODBOR SPRÁVY</t>
  </si>
  <si>
    <t>OVS ODBOR ŽIVOTNÍHO PROSTŘEDÍ</t>
  </si>
  <si>
    <t xml:space="preserve">Výstaviště FLORA, a.s. OVS org. 1075 </t>
  </si>
  <si>
    <t>3722-Sběr a svoz komunálních odpadů</t>
  </si>
  <si>
    <t xml:space="preserve">TSMO,a.s. OVS org. 1056 </t>
  </si>
  <si>
    <t>TSMO,a.s. OVS org. 10561 čistota města vč. stát. komunikací</t>
  </si>
  <si>
    <t>CELKEM 3722</t>
  </si>
  <si>
    <t>TSMO,a.s. OVS org. 1057 pasport VZ</t>
  </si>
  <si>
    <t>TSMO,a.s. OVS org. 1056 správa a údržba areálu Chválkovice</t>
  </si>
  <si>
    <t>CELKEM OVS ODBOR ŽIVOTNÍHO PROSTŘEDÍ</t>
  </si>
  <si>
    <t>OVS ODBOR MAJETKOPRÁVNÍ</t>
  </si>
  <si>
    <t>TSMO,a.s. OVS org. 1056 správa, provoz a údrž. Arionovy kašny</t>
  </si>
  <si>
    <t>TSMO,a.s. OVS org. 1056 údržba a provozování památek,  Michalské schody,  Památník bojovníků</t>
  </si>
  <si>
    <t>CELKEM 3326</t>
  </si>
  <si>
    <t>TSMO,a.s. OVS org. 1056 provozov. fontány a pítek          v přednádr. prost.</t>
  </si>
  <si>
    <t>TSMO,a.s. OVS org. 10561 správa a provoz pítka P.Malého prince</t>
  </si>
  <si>
    <t>TSMO,a.s. OVS org. 10562 údržba vod. ploch rybník Tab., kašna Jalta</t>
  </si>
  <si>
    <t>TSMO,a.s. OVS org. 10563 údržba povodň. mříže       na Nemilance</t>
  </si>
  <si>
    <t>TSMO,a.s. OVS org. 10564 údržba odvodňovacího koryta Povelská</t>
  </si>
  <si>
    <t xml:space="preserve">SNO,a.s. OVS org. 1670 obstarávání správy nemovitostí
</t>
  </si>
  <si>
    <t>CELKEM 3612</t>
  </si>
  <si>
    <t>CELKEM OVS ODBOR MAJETKOPRÁVNÍ</t>
  </si>
  <si>
    <t>OVS ODBOR OCHRANY</t>
  </si>
  <si>
    <t>TSMO,a.s OVS org. 1056 údržba přečerpávací stanice a dešťové kanalizace Chomoutov, údržba zařízení civilní ochrany, údržba vodočtů, odstranění následků zvláštních povodní</t>
  </si>
  <si>
    <t>CELKEM OVS ODBOR OCHRANY</t>
  </si>
  <si>
    <t>CELKEM OBJEDNÁVKY VEŘEJNÝCH SLUŽEB - INDIVIDUÁLNÍ PŘÍSLIB</t>
  </si>
  <si>
    <t>REKAPITULACE</t>
  </si>
  <si>
    <t>TSMO, a. s. Olomouc</t>
  </si>
  <si>
    <t>Dopravní obslužnost celkem</t>
  </si>
  <si>
    <t xml:space="preserve"> - DPMO, a. s.</t>
  </si>
  <si>
    <t xml:space="preserve"> - Veolia Transport Morava, a. s.</t>
  </si>
  <si>
    <t xml:space="preserve"> - ostatní</t>
  </si>
  <si>
    <t>FLORA Olomouc, a. s.</t>
  </si>
  <si>
    <t>SNO, a. s. Olomouc</t>
  </si>
  <si>
    <t>CELKEM OVS</t>
  </si>
  <si>
    <t>3311-Divadelní činnost</t>
  </si>
  <si>
    <t xml:space="preserve"> ÚZ 00200 Olomoucký kraj </t>
  </si>
  <si>
    <t xml:space="preserve">ÚZ 34352 MK ČR </t>
  </si>
  <si>
    <t>5336-Neinvestiční transfery zřízeným příspěvkovým organizacím</t>
  </si>
  <si>
    <t xml:space="preserve"> ÚZ 98007 MF ČR  - PAP</t>
  </si>
  <si>
    <t xml:space="preserve"> ÚZ 34006 MK ČR na akci "Divadelní Flora"</t>
  </si>
  <si>
    <t>CELKEM MORAVSKÉ DIVADLO OL.</t>
  </si>
  <si>
    <t>ÚZ 00212 Olomoucký kraj  na "Dny židovské kultury"</t>
  </si>
  <si>
    <t>CELKEM DIVADLO HUDBY OL.</t>
  </si>
  <si>
    <t>3312-Hudební činnost</t>
  </si>
  <si>
    <t xml:space="preserve"> ÚZ 00213 Olomoucký kraj  - Dvořákova Olomouc,                  Mezinárodní varhanní festival, koncert V. Hudečka</t>
  </si>
  <si>
    <t xml:space="preserve"> ÚZ 00200 Olomoucký kraj</t>
  </si>
  <si>
    <t xml:space="preserve"> ÚZ 34352 MK ČR </t>
  </si>
  <si>
    <t>CELKEM MORAVSKÁ FILHARMONIE OL.</t>
  </si>
  <si>
    <t>3314-Činnosti knihovnické</t>
  </si>
  <si>
    <t>z toho 17.744 tis. globální dotace</t>
  </si>
  <si>
    <t>ÚZ 34053 MK ČR  na projekt "Centrum elektronických zdrojů"</t>
  </si>
  <si>
    <t>CELKEM KNIHOVNA MĚSTA OL.</t>
  </si>
  <si>
    <t>CELKEM HŘBITOVY MĚSTA OL.</t>
  </si>
  <si>
    <t>ZOO SV. KOPEČEK OL.</t>
  </si>
  <si>
    <t xml:space="preserve"> ÚZ 98007 MF ČR - PAP</t>
  </si>
  <si>
    <t>CELKEM ZOO SV. KOPEČEK OL.</t>
  </si>
  <si>
    <t xml:space="preserve">CELKEM PŘÍSPĚVKOVÉ ORGANIZACE </t>
  </si>
  <si>
    <t>Schválený rozpočet</t>
  </si>
  <si>
    <t>Upravený rozpočet</t>
  </si>
  <si>
    <t>Čerpání skutečnost</t>
  </si>
  <si>
    <t xml:space="preserve">%  čerpání </t>
  </si>
  <si>
    <t>01-kancelář primátora</t>
  </si>
  <si>
    <t>02-odbor investic</t>
  </si>
  <si>
    <t>03-odbor koncepce a rozvoje</t>
  </si>
  <si>
    <t>04-odbor živnostenský</t>
  </si>
  <si>
    <t>05-odbor ekonomický</t>
  </si>
  <si>
    <t>06-odbor interního auditu a kontroly</t>
  </si>
  <si>
    <t>07-odbor dopravy</t>
  </si>
  <si>
    <t>08-odbor agendy řidičů a motor. vozidel</t>
  </si>
  <si>
    <t>10-stavební odbor</t>
  </si>
  <si>
    <t>11-odbor vnějších vztahů a informací</t>
  </si>
  <si>
    <t>13-odbor informatiky</t>
  </si>
  <si>
    <t>14- odbor školství</t>
  </si>
  <si>
    <t>16-odbor sociálních věcí</t>
  </si>
  <si>
    <t>19-odbor správy</t>
  </si>
  <si>
    <t>20-Městská policie</t>
  </si>
  <si>
    <t>40-odbor životního prostředí</t>
  </si>
  <si>
    <t>41-odbor majetkoprávní</t>
  </si>
  <si>
    <t>42-odbor ochrany</t>
  </si>
  <si>
    <t>44-odbor evropských projektů</t>
  </si>
  <si>
    <t>ODBORY -  PROVOZNÍ VÝDAJE</t>
  </si>
  <si>
    <t>mzdy MMOl + MP</t>
  </si>
  <si>
    <t>velké opravy</t>
  </si>
  <si>
    <t>neinvestiční příspěvky a granty</t>
  </si>
  <si>
    <t>provoz vlastních sportovních  zařízení</t>
  </si>
  <si>
    <t>členské příspěvky</t>
  </si>
  <si>
    <t>objednávky veřejných služeb</t>
  </si>
  <si>
    <t>příspěvkové organizace - školské subjekty</t>
  </si>
  <si>
    <t>příspěvkové organizace</t>
  </si>
  <si>
    <t>výdaje sociálních fondů</t>
  </si>
  <si>
    <t>vrácená DPH</t>
  </si>
  <si>
    <t>CELKEM PROVOZNÍ VÝDAJE</t>
  </si>
  <si>
    <t>kapitálové výdaje</t>
  </si>
  <si>
    <t>kapitálové výdaje AQUAPARK, a.s.</t>
  </si>
  <si>
    <t>CELKEM KAPITÁLOVÉ VÝDAJE</t>
  </si>
  <si>
    <t>CELKEM VÝDAJE  třídy 5 + třídy 6</t>
  </si>
  <si>
    <t>CELKEM PŘÍJMY</t>
  </si>
  <si>
    <t>krátkodobé přijaté půjčené prostředky</t>
  </si>
  <si>
    <t>uhrazené splátky krátk. přij. půjč. prostř.</t>
  </si>
  <si>
    <t>aktivní krátkodobé operace řízení likvidity - příjmy</t>
  </si>
  <si>
    <t>aktivní krátkodobé operace řízení likvidity  - výdaje</t>
  </si>
  <si>
    <t>dlouhodobé přijaté půjčené prostředky</t>
  </si>
  <si>
    <t>uhrazené splátky dlouhodob. přij. půjč. prostř.</t>
  </si>
  <si>
    <t>změna stavu prostředků na bank. účtech</t>
  </si>
  <si>
    <t>nerealizované kurzové rozdíly</t>
  </si>
  <si>
    <t>CELKEM FINANCOVÁNÍ - třída 8</t>
  </si>
  <si>
    <t>- 2 -</t>
  </si>
  <si>
    <t>v tis. Kč</t>
  </si>
  <si>
    <t>Skutečné                            plnění</t>
  </si>
  <si>
    <t>%               plnění</t>
  </si>
  <si>
    <t>1111 - daň z příjmů fyzických osob ze závislé činnosti</t>
  </si>
  <si>
    <t>1112 - daň z příjmů fyzických osob ze samostatné výdělečné činnosti</t>
  </si>
  <si>
    <t>1113 - daň z příjmů fyzických osob z kapitálových výnosů</t>
  </si>
  <si>
    <t>1121 - daň z příjmů právnických osob</t>
  </si>
  <si>
    <t>Přichystalova ul. - výdaje v období udržitelnosti projektu, fond 48</t>
  </si>
  <si>
    <t>Přednádražní prostor - udržitelnost projektu, fond 60</t>
  </si>
  <si>
    <t xml:space="preserve">TSMO,a.s.Centrum Semafor - údržba venkovního areálu Centra Semafor
</t>
  </si>
  <si>
    <t>ÚZ 00204 Olomoucký kraj - regionální funkce knihoven</t>
  </si>
  <si>
    <t>ÚZ 15065 MŽP ČR - program "příspěvek zoologickým zahradám"</t>
  </si>
  <si>
    <t>1211 - daň z přidané hodnoty</t>
  </si>
  <si>
    <t>1511 - daň z nemovitosti</t>
  </si>
  <si>
    <t>DANĚ CELKEM</t>
  </si>
  <si>
    <t>1332 - poplatky za znečišťování ovzduší</t>
  </si>
  <si>
    <t>1334 - odvody za odnětí půdy ze zemědělského půdního fondu</t>
  </si>
  <si>
    <t>1335 - poplatky za odnětí pozemků plnění funkcí lesa</t>
  </si>
  <si>
    <t>1340 - poplatek za provoz systému shromažďování, sběru, přepravy, třídění, využívání a odstraňování komunálních odpadů</t>
  </si>
  <si>
    <t>1341 - poplatek ze psů</t>
  </si>
  <si>
    <t>1342 - poplatek za lázeňský nebo rekreační pobyt</t>
  </si>
  <si>
    <t>1343 - poplatek za užívání veřejného prostranství</t>
  </si>
  <si>
    <t>1344 - poplatek ze vstupného</t>
  </si>
  <si>
    <t>1345 - poplatek z ubytovací kapacity</t>
  </si>
  <si>
    <t>1351 - odvod z výtěžku z provozování loterií</t>
  </si>
  <si>
    <t>1353 - příjmy za zkoušky z odborné způsobilosti od žadatelů o řidičské oprávnění</t>
  </si>
  <si>
    <t>1359 - ostatní odvody z vybraných činností a služeb j. n. (likvidace autovraků) - průběžně se odvádí SFŽP ČR</t>
  </si>
  <si>
    <t>1361 správní poplatky - VHP (ve výdajích EO promítnut 50% odvod do státního rozpočtu)</t>
  </si>
  <si>
    <t>POPLATKY CELKEM</t>
  </si>
  <si>
    <t>CELKEM tř. 1 - DAŇOVÉ PŘÍJMY</t>
  </si>
  <si>
    <t>2111 -  JESLE - příjmy z poskytování služeb a výrobků</t>
  </si>
  <si>
    <t>2111 - AZYLOVÝ DUM - příjmy z poskytování služeb a výrobků</t>
  </si>
  <si>
    <t>2111 - NOCLEHÁRNA - příjmy z poskytování služeb a výrobků</t>
  </si>
  <si>
    <t>2111 - DOMOV PRO MATKY S DĚTMI - příjmy z poskytování služeb a výrobků</t>
  </si>
  <si>
    <t>2111 - kopírování na veřejné kopírce na Hynaisově ul.  - příjmy z poskytování služeb a výrobků</t>
  </si>
  <si>
    <t>2111 - platby občanů za používání internetu - příjmy z poskytování služeb a výrobků</t>
  </si>
  <si>
    <t>2111 - úhrada Olomouckého kraje (Azylový dům - poskytování sociálních služeb) - příjmy z poskytování služeb a výrobků</t>
  </si>
  <si>
    <t>2111 - úhrada Olomouckého kraje (Domov pro ženy a matky s dětmi - poskytování sociálních služeb) - příjmy z poskytování služeb a výrobků</t>
  </si>
  <si>
    <t>2111 - provozní poplatek za svatby (org. 76) - příjmy z poskytování služeb a výrobků</t>
  </si>
  <si>
    <t>2111 - Centrum služeb pro silniční dopravu - fakturace AŘMV za výuku dopravní výchovy - příjmy z poskytování služeb a výrobků</t>
  </si>
  <si>
    <t>2112 - příjmy z prodeje tiskopisů receptů (odbor sociálních věcí - 10 tis. Kč - tiskopisy receptů) - příjmy z prodeje zboží</t>
  </si>
  <si>
    <t>2112 - MP - příjmy z prodeje očkovacích vakcin - příjmy z prodeje zboží</t>
  </si>
  <si>
    <t>2133 - příjmy z pronájmu movitých věcí - projekt "BRKO - rozšíření odděleného sběru" - pronájem vozidla TSMO, a. s. - zvláštní účet, fond 13</t>
  </si>
  <si>
    <t>2141 - příjmy z úroků</t>
  </si>
  <si>
    <t>2142 - příjmy z podílů na zisku a dividend (skutečnost: OLTERM &amp; TD, Olomouc 4.713.014,50 Kč; Dalkia Olomouc, a. s. 1.329,-- Kč]</t>
  </si>
  <si>
    <t>2212 - ostatní pokuty - příjaté sankční platby</t>
  </si>
  <si>
    <t>2212 - pokuty stavební odbor - přijaté sankční platby</t>
  </si>
  <si>
    <t>2212 - pokuty odbor agendy řidičů a motorových vozidel - příjaté sankční platby</t>
  </si>
  <si>
    <t>2212 - pokuty Městská policie - přijaté sankční platby</t>
  </si>
  <si>
    <t>2212 - pokuty odbor životního prostředí - přijaté sankční platby</t>
  </si>
  <si>
    <t>2229 - ostatní přijaté vratky transferů (vratky sociálních dávek)</t>
  </si>
  <si>
    <t>2229 - ostatní přijaté vratky transferů - různé subjekty za předešlé rozpočtové období</t>
  </si>
  <si>
    <t>2321 - přijaté neinvestiční dary (celý MMOl)</t>
  </si>
  <si>
    <t>2322 - přijaté pojistné náhrady</t>
  </si>
  <si>
    <t>2324 - platby Vojenské policie ČR za dopravu pracovníků MHD - přijaté nekapitálové příspěvky a náhrady</t>
  </si>
  <si>
    <t>2324 - tržby IDOS od obcí a obchodních center dle smluv - přijaté nekapitálové příspěvky a náhrady</t>
  </si>
  <si>
    <t>2324 - např. vratky přeplatků záloh z minulých let za energie, náhradní výsadby atd. - přijaté nekapitálové příspěvky a náhrady</t>
  </si>
  <si>
    <t>2324 - výnosy soudních řízení - přijaté nekapitálové příspěvky a náhrady</t>
  </si>
  <si>
    <t>2324 - vymožené výživné - přijaté nekapitálové příspěvky a náhrady</t>
  </si>
  <si>
    <t>2324 - Evropská komise na zajištění aktivit projektu EUROPE DIRECT - přijaté nekapitálové příspěvky a náhrady</t>
  </si>
  <si>
    <t xml:space="preserve">2324 - Koordinace a řízení IPRÚ Olomouc, Jesenicko a Šumpersko - přijaté nekapitálové příspěvky a náhrady (Regionální rada regionu soudržnosti Střední Morava - zvláštní účet - prostředky EU, org. 4960) </t>
  </si>
  <si>
    <t>2324 - Koordinace a řízení IPRÚ Olomouc, Jesenicko a Šumpersko - přijaté nekapitálové příspěvky a náhrady (Regionální rada regionu soudržnosti Střední Morava - zvláštní účet - prostředky SR, org. 4960)</t>
  </si>
  <si>
    <t>2328 - neidentifikované příjmy - mylné platby (nerozpočtují se)</t>
  </si>
  <si>
    <t xml:space="preserve">2329 - nahodilé příjmy z minulých let (např. vratky sankcí, uhrazené pohledávky od zaměstnanců atd.) - ostatní nedaňové příjmy j. n. </t>
  </si>
  <si>
    <t xml:space="preserve">2329 - dotační tituly, na jejichž příjem v roce 2012 jsou podepsány závazné smlouvy - ostatní nedaňové příjmy j. n.         </t>
  </si>
  <si>
    <t>2343 - příjmy z úhrad dobývacího prostoru</t>
  </si>
  <si>
    <t>2460 - Fond rozvoje bydlení - splátky půjčených prostředků od obyvatelstva (vč. úroků z prodlení)</t>
  </si>
  <si>
    <t>2460 - splatky půjčených prostředky od obyvatelstva (půjčky obyvatelstvu od bývalého Okresního úřadu)</t>
  </si>
  <si>
    <t>2460 - splátky půjčených prostředků od obyvatelstva (zaměstnanci do sociálního fondu MMOl)</t>
  </si>
  <si>
    <t>CELKEM tř. 2 - NEDAŇOVÉ PŘÍJMY</t>
  </si>
  <si>
    <t>3121 - 15 tis. Kč dar firmy VEOLIA Olomouc, a. s. pro dětské jesle na pořízení herního prvku; 24.179,-- Kč NBO na rozšíření kamerového systému - přijaté dary na pořízení dlouhodobého majetku</t>
  </si>
  <si>
    <t>CELKEM tř. 3 - KAPITÁLOVÉ PŘÍJMY</t>
  </si>
  <si>
    <t>4111 - ÚZ 98216 MF ČR na sociálně právní ochranu dětí - neinvestiční přijaté transfery z všeobecné pokladní správy státního rozpočtu</t>
  </si>
  <si>
    <t>4111 - ÚZ 98007 MF ČR na zavedení povinnosti předávání Pomocného analytického přehledu (PAP) - neinvestiční přijaté transfery                                                                                 z všeobecné pokladní správy státního rozpočtu</t>
  </si>
  <si>
    <t>4111 - ÚZ 98008 MF ČR na volby prezidenta ČR - neinvestiční přijaté transfery z všeobecné pokladní správy státního rozpočtu</t>
  </si>
  <si>
    <t>4111 - ÚZ 98193 MF ČR na volby do zastupitelstev krajů a Senátu Parlamentu ČR - neinvestiční přijaté transfery z všeobecné pokladní správy státního rozpočtu</t>
  </si>
  <si>
    <t>4113 - ÚZ 531 90001SFŽP ČR na projekt "Obnova zeleně Ústředního hřbitova", zvláštní účet, fond 15 - neinvestiční přijaté transfery ze státních fondů</t>
  </si>
  <si>
    <t>4113 - ÚZ 541 90001SFŽP ČR na projekt "Úspory energ. náročnosti budov ve vzdělávacích zařízeních SMOl", zvláštní účet, fond 16 - neinvestiční přijaté transfery ze státních fondů</t>
  </si>
  <si>
    <t>4113 - ÚZ 541 90001SFŽP ČR na projekt "Energ. úsporná opatření ve veřejných budovách Olomouc - část 1", zvláštní účet, fond 19 - neinvestiční přijaté transfery ze státních fondů</t>
  </si>
  <si>
    <t>4116 - ÚZ 13101 MPSV ČR na aktivní politiku zaměstnanosti - ostatní neinvestiční přijaté transfery ze státního rozpočtu</t>
  </si>
  <si>
    <t>4116 - ÚZ 325 33123 MŠMT ČR na projekt "Zlepšení podmínek pro vzdělávání na ZŠ" - ostatní neinvestiční přijaté transfery ze státního rozpočtu</t>
  </si>
  <si>
    <t>4116 - ÚZ 321 33123 MŠMT ČR na projekt "Zlepšení podmínek pro vzdělávání na ZŠ" - ostatní neinvestiční přijaté transfery ze státního rozpočtu</t>
  </si>
  <si>
    <t>4116 - ÚZ 22005 MPO ČR na výkon činnosti Jednotných kontaktních míst - ostatní neinvestiční přijaté transfery ze státního rozpočtu</t>
  </si>
  <si>
    <t>4116 - ÚZ 13305 MPSV ČR na realizaci služeb na podporu poskytování sociálních služeb - ostatní neinvestiční přijaté transfery ze státního rozpočtu</t>
  </si>
  <si>
    <t>4116 - ÚZ 545 15374 MŽP ČR na projekt "Rozšíření odděleného sběru BRKO v Olomouci" - zvláštní účet, fond 13 - ostatní neinvestiční přijaté transfery ze státního rozpočtu</t>
  </si>
  <si>
    <t>4116 - ÚZ 34006 MK ČR pro Moravské divadlo na projekt "Divadelní Flora" - ostatní neinvestiční přijaté transfery ze státního rozpočtu</t>
  </si>
  <si>
    <t>4116 ÚZ 29004 MZe ČR na výsadbu minimálního podílu zpevňujících dřevin - ostatní neinvestiční přijaté transfery ze státního rozpočtu</t>
  </si>
  <si>
    <t>4116 - ÚZ 29008 MZe ČR na činnost odborného lesního hospodáře - ostatní neinvestiční přijaté transfery ze státního rozpočtu</t>
  </si>
  <si>
    <t>4116 - ÚZ 14005 MV ČR na projekt "Prevence kriminality v roce 2012" - ostatní neinvestiční přijaté transfery ze státního rozpočtu</t>
  </si>
  <si>
    <t>4116 - ÚZ 13008 MPSV ČR na dofinancování dávek sociální péče přiznaným v r. 2011 - ostatní neinvestiční přijaté transfery ze státního rozpočtu</t>
  </si>
  <si>
    <t>4116 - ÚZ 34352 MK ČR pro: Moravskou filharmonii (845 tis. Kč) a Moravské divadlo (3.735 tis. Kč) - ostatní neinvestiční přijaté transfery ze státního rozpočtu</t>
  </si>
  <si>
    <t>4116 - ÚZ 34053 MK ČR pro KMO na projekt "Centrum elektronických zdrojů" - ostatní neinvestiční přijaté transfery ze státního rozpočtu</t>
  </si>
  <si>
    <t>4116 - ÚZ 27003 MD ČR na zajištění kompatibility agend Centrálního informačního systému - ostatní neinvestiční přijaté transfery ze státního rozpočtu</t>
  </si>
  <si>
    <t>4116 - ÚZ 335 13233 MPSV ČR na projekt "Rozvoj procesu plánování dostupnosti sociálních služeb" - ostatní neinvestiční přijaté transfery ze státního rozpočtu</t>
  </si>
  <si>
    <t>4116 - ÚZ 331 13233 MPSV ČR na projekt "Rozvoj procesu plánování dostupnosti sociálních služeb" - ostatní neinvestiční přijaté transfery ze státního rozpočtu</t>
  </si>
  <si>
    <t>4116 - ÚZ 15065 MŽP ČR pro ZOO Olomouc na program "Příspěvek zoologickým zahradám" - ostatní neinvestiční přijaté transfery ze státního rozpočtu</t>
  </si>
  <si>
    <t xml:space="preserve">4116 - ÚZ 411 17007 MMR ČR na projekt "Po stopách sv. Jana Sarkandra" - zvláštní účet, fond 8 - ostatní neinvestiční přijaté transfery ze státního rozpočtu </t>
  </si>
  <si>
    <t>4116 - ÚZ 34054 MK ČR na program "Regenerace MPR a MPZ na rok 2012" - ostatní neinvestiční přijaté transfery ze státního rozpočtu</t>
  </si>
  <si>
    <t>4116 - ÚZ 29017 MZe ČR na zpracování lesního hospodářského plánu - ostatní neinvestiční přijaté transfery ze státního rozpočtu</t>
  </si>
  <si>
    <t>4116 - ÚZ 14336 MV ČR na úhradu čistého nájemného azylantům a rozvoj obce - ostatní neinvestiční přijaté transfery ze státního rozpočtu</t>
  </si>
  <si>
    <t xml:space="preserve">REKAPITULACE PŘÍJMŮ, VÝDAJŮ A FINANCOVÁNÍ  2012 </t>
  </si>
  <si>
    <t xml:space="preserve">Příloha č. </t>
  </si>
  <si>
    <t>4116 - ÚZ 531 15319 MŽP ČR na projekt "Obnova zeleně Ústředního hřbitova v Olomouci", zvláštní účet, fond 15 - ostatní neinvestiční přijaté transfery ze státního rozpočtu</t>
  </si>
  <si>
    <t>4116 - ÚZ 545 15370 MŽP ČR na projekt "Úspory energ. náročnosti budov ve vzdělávacích zařízeních SMOl", zvláštní účet, fond 16 - ostatní neinvestiční přijaté transfery ze státního rozpočtu</t>
  </si>
  <si>
    <t>4116 - ÚZ 545 15370 MŽP ČR na projekt "Energ. úsporná opatření ve veřejných budovách Olomouc - část 1", zvláštní účet, fond 19 - ostatní neinvestiční přijaté transfery ze státního rozpočtu</t>
  </si>
  <si>
    <t>4116 - ÚZ 365 17003 MMR ČR na projekt "Povel - obytná zóna - revitalizace a regenerace sídliště", zvláštní účet, fond 46 - ostatní neinvestiční přijaté transfery ze státního rozpočtu</t>
  </si>
  <si>
    <t>4118 - ÚZ 415 95113 NF na projekt "Po stopách sv. Jana Sarkandra" - zvláštní € účet, fond 9 - neinvestiční převody z Národního fondu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</si>
</sst>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\ %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#0.00"/>
    <numFmt numFmtId="174" formatCode="dd\.mm\.yyyy"/>
    <numFmt numFmtId="175" formatCode="#,##0.00\ _K_č"/>
    <numFmt numFmtId="176" formatCode="#,##0.00\ &quot;Kč&quot;"/>
    <numFmt numFmtId="177" formatCode="#,##0\ &quot;Kč&quot;"/>
    <numFmt numFmtId="178" formatCode="#,##0.000"/>
  </numFmts>
  <fonts count="46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SansSerif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"/>
      <color indexed="8"/>
      <name val="SansSerif"/>
      <family val="0"/>
    </font>
    <font>
      <b/>
      <sz val="9"/>
      <color indexed="8"/>
      <name val="SansSerif"/>
      <family val="0"/>
    </font>
    <font>
      <sz val="8"/>
      <name val="SansSerif"/>
      <family val="0"/>
    </font>
    <font>
      <b/>
      <sz val="8.5"/>
      <name val="MS Sans Serif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 CE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9"/>
      <color indexed="8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24" borderId="0" xfId="49" applyFont="1" applyBorder="1" applyAlignment="1" applyProtection="1">
      <alignment horizontal="left" vertical="top" wrapText="1"/>
      <protection/>
    </xf>
    <xf numFmtId="0" fontId="2" fillId="7" borderId="10" xfId="49" applyFont="1" applyBorder="1" applyAlignment="1" applyProtection="1">
      <alignment horizontal="center" vertical="center" wrapText="1"/>
      <protection/>
    </xf>
    <xf numFmtId="0" fontId="2" fillId="7" borderId="11" xfId="49" applyFont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3" fillId="24" borderId="12" xfId="49" applyFont="1" applyBorder="1" applyAlignment="1" applyProtection="1">
      <alignment horizontal="left" vertical="center" wrapText="1"/>
      <protection/>
    </xf>
    <xf numFmtId="3" fontId="1" fillId="24" borderId="13" xfId="49" applyFont="1" applyBorder="1" applyAlignment="1" applyProtection="1">
      <alignment horizontal="right" vertical="center" wrapText="1"/>
      <protection/>
    </xf>
    <xf numFmtId="3" fontId="1" fillId="7" borderId="13" xfId="49" applyFont="1" applyBorder="1" applyAlignment="1" applyProtection="1">
      <alignment horizontal="right" vertical="center" wrapText="1"/>
      <protection/>
    </xf>
    <xf numFmtId="3" fontId="1" fillId="19" borderId="13" xfId="49" applyFont="1" applyBorder="1" applyAlignment="1" applyProtection="1">
      <alignment horizontal="right" vertical="center" wrapText="1"/>
      <protection/>
    </xf>
    <xf numFmtId="3" fontId="3" fillId="19" borderId="13" xfId="49" applyFont="1" applyBorder="1" applyAlignment="1" applyProtection="1">
      <alignment horizontal="right" vertical="center" wrapText="1"/>
      <protection/>
    </xf>
    <xf numFmtId="0" fontId="3" fillId="7" borderId="10" xfId="49" applyFont="1" applyBorder="1" applyAlignment="1" applyProtection="1">
      <alignment horizontal="center" vertical="center" wrapText="1"/>
      <protection/>
    </xf>
    <xf numFmtId="0" fontId="3" fillId="7" borderId="11" xfId="49" applyFont="1" applyBorder="1" applyAlignment="1" applyProtection="1">
      <alignment horizontal="center" vertical="center" wrapText="1"/>
      <protection/>
    </xf>
    <xf numFmtId="0" fontId="1" fillId="24" borderId="14" xfId="49" applyFont="1" applyBorder="1" applyAlignment="1" applyProtection="1">
      <alignment horizontal="left" vertical="center" wrapText="1"/>
      <protection/>
    </xf>
    <xf numFmtId="0" fontId="1" fillId="24" borderId="15" xfId="49" applyFont="1" applyBorder="1" applyAlignment="1" applyProtection="1">
      <alignment horizontal="left" vertical="center" wrapText="1"/>
      <protection/>
    </xf>
    <xf numFmtId="0" fontId="1" fillId="24" borderId="16" xfId="49" applyFont="1" applyBorder="1" applyAlignment="1" applyProtection="1">
      <alignment horizontal="left" vertical="center" wrapText="1"/>
      <protection/>
    </xf>
    <xf numFmtId="3" fontId="8" fillId="24" borderId="13" xfId="49" applyFont="1" applyBorder="1" applyAlignment="1" applyProtection="1">
      <alignment horizontal="right" vertical="center" wrapText="1"/>
      <protection/>
    </xf>
    <xf numFmtId="3" fontId="8" fillId="7" borderId="13" xfId="49" applyFont="1" applyBorder="1" applyAlignment="1" applyProtection="1">
      <alignment horizontal="right" vertical="center" wrapText="1"/>
      <protection/>
    </xf>
    <xf numFmtId="0" fontId="9" fillId="0" borderId="0" xfId="0" applyFont="1" applyAlignment="1">
      <alignment/>
    </xf>
    <xf numFmtId="0" fontId="2" fillId="24" borderId="12" xfId="49" applyFont="1" applyBorder="1" applyAlignment="1" applyProtection="1">
      <alignment horizontal="left" vertical="center" wrapText="1"/>
      <protection/>
    </xf>
    <xf numFmtId="3" fontId="4" fillId="24" borderId="13" xfId="49" applyFont="1" applyBorder="1" applyAlignment="1" applyProtection="1">
      <alignment horizontal="right" vertical="center" wrapText="1"/>
      <protection/>
    </xf>
    <xf numFmtId="3" fontId="4" fillId="7" borderId="13" xfId="49" applyFont="1" applyBorder="1" applyAlignment="1" applyProtection="1">
      <alignment horizontal="right" vertical="center" wrapText="1"/>
      <protection/>
    </xf>
    <xf numFmtId="3" fontId="4" fillId="19" borderId="13" xfId="49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3" fontId="2" fillId="19" borderId="13" xfId="49" applyFont="1" applyBorder="1" applyAlignment="1" applyProtection="1">
      <alignment horizontal="right" vertical="center" wrapText="1"/>
      <protection/>
    </xf>
    <xf numFmtId="0" fontId="1" fillId="24" borderId="0" xfId="51" applyFont="1" applyBorder="1" applyAlignment="1" applyProtection="1">
      <alignment horizontal="left" vertical="top" wrapText="1"/>
      <protection/>
    </xf>
    <xf numFmtId="0" fontId="0" fillId="0" borderId="0" xfId="51">
      <alignment/>
      <protection/>
    </xf>
    <xf numFmtId="0" fontId="3" fillId="24" borderId="0" xfId="51" applyFont="1" applyBorder="1" applyAlignment="1" applyProtection="1">
      <alignment horizontal="left" vertical="top" wrapText="1"/>
      <protection/>
    </xf>
    <xf numFmtId="0" fontId="3" fillId="24" borderId="13" xfId="51" applyFont="1" applyBorder="1" applyAlignment="1" applyProtection="1">
      <alignment horizontal="center" vertical="center" wrapText="1"/>
      <protection/>
    </xf>
    <xf numFmtId="0" fontId="0" fillId="0" borderId="0" xfId="51" applyFont="1">
      <alignment/>
      <protection/>
    </xf>
    <xf numFmtId="0" fontId="1" fillId="24" borderId="13" xfId="51" applyFont="1" applyBorder="1" applyAlignment="1" applyProtection="1">
      <alignment horizontal="center" vertical="center" wrapText="1"/>
      <protection/>
    </xf>
    <xf numFmtId="0" fontId="1" fillId="24" borderId="13" xfId="51" applyFont="1" applyBorder="1" applyAlignment="1" applyProtection="1">
      <alignment horizontal="left" vertical="center" wrapText="1"/>
      <protection/>
    </xf>
    <xf numFmtId="0" fontId="3" fillId="25" borderId="13" xfId="51" applyFont="1" applyFill="1" applyBorder="1" applyAlignment="1" applyProtection="1">
      <alignment horizontal="left" vertical="center" wrapText="1"/>
      <protection/>
    </xf>
    <xf numFmtId="4" fontId="0" fillId="0" borderId="0" xfId="51" applyNumberFormat="1" applyFont="1">
      <alignment/>
      <protection/>
    </xf>
    <xf numFmtId="174" fontId="4" fillId="24" borderId="0" xfId="51" applyFont="1" applyBorder="1" applyAlignment="1" applyProtection="1">
      <alignment horizontal="right" wrapText="1"/>
      <protection/>
    </xf>
    <xf numFmtId="3" fontId="1" fillId="24" borderId="13" xfId="51" applyNumberFormat="1" applyFont="1" applyBorder="1" applyAlignment="1" applyProtection="1">
      <alignment horizontal="right" vertical="center" wrapText="1"/>
      <protection/>
    </xf>
    <xf numFmtId="3" fontId="3" fillId="25" borderId="13" xfId="51" applyNumberFormat="1" applyFont="1" applyFill="1" applyBorder="1" applyAlignment="1" applyProtection="1">
      <alignment horizontal="right" vertical="center" wrapText="1"/>
      <protection/>
    </xf>
    <xf numFmtId="3" fontId="0" fillId="0" borderId="0" xfId="51" applyNumberFormat="1" applyFont="1">
      <alignment/>
      <protection/>
    </xf>
    <xf numFmtId="0" fontId="1" fillId="19" borderId="17" xfId="49" applyFont="1" applyBorder="1" applyAlignment="1" applyProtection="1">
      <alignment horizontal="left" vertical="center" wrapText="1"/>
      <protection/>
    </xf>
    <xf numFmtId="168" fontId="1" fillId="24" borderId="13" xfId="49" applyFont="1" applyBorder="1" applyAlignment="1" applyProtection="1">
      <alignment horizontal="right" vertical="center" wrapText="1"/>
      <protection/>
    </xf>
    <xf numFmtId="0" fontId="1" fillId="24" borderId="17" xfId="49" applyFont="1" applyBorder="1" applyAlignment="1" applyProtection="1">
      <alignment horizontal="left" vertical="center" wrapText="1"/>
      <protection/>
    </xf>
    <xf numFmtId="0" fontId="5" fillId="17" borderId="18" xfId="50" applyFont="1" applyFill="1" applyBorder="1" applyAlignment="1">
      <alignment horizontal="center" vertical="center" wrapText="1"/>
      <protection/>
    </xf>
    <xf numFmtId="0" fontId="5" fillId="17" borderId="19" xfId="50" applyFont="1" applyFill="1" applyBorder="1" applyAlignment="1">
      <alignment horizontal="center" vertical="center" wrapText="1"/>
      <protection/>
    </xf>
    <xf numFmtId="0" fontId="5" fillId="17" borderId="20" xfId="50" applyFont="1" applyFill="1" applyBorder="1" applyAlignment="1">
      <alignment horizontal="center" vertical="center" wrapText="1"/>
      <protection/>
    </xf>
    <xf numFmtId="0" fontId="0" fillId="0" borderId="0" xfId="50">
      <alignment/>
      <protection/>
    </xf>
    <xf numFmtId="3" fontId="11" fillId="24" borderId="13" xfId="50" applyNumberFormat="1" applyFont="1" applyBorder="1" applyAlignment="1">
      <alignment horizontal="right" vertical="center" wrapText="1"/>
      <protection/>
    </xf>
    <xf numFmtId="173" fontId="11" fillId="24" borderId="21" xfId="50" applyFont="1" applyBorder="1" applyAlignment="1">
      <alignment horizontal="right" vertical="center" wrapText="1"/>
      <protection/>
    </xf>
    <xf numFmtId="0" fontId="12" fillId="7" borderId="22" xfId="50" applyFont="1" applyFill="1" applyBorder="1" applyAlignment="1">
      <alignment horizontal="left" vertical="center" wrapText="1"/>
      <protection/>
    </xf>
    <xf numFmtId="3" fontId="5" fillId="7" borderId="13" xfId="50" applyNumberFormat="1" applyFont="1" applyFill="1" applyBorder="1" applyAlignment="1">
      <alignment horizontal="right" vertical="center" wrapText="1"/>
      <protection/>
    </xf>
    <xf numFmtId="173" fontId="5" fillId="7" borderId="21" xfId="50" applyFont="1" applyFill="1" applyBorder="1" applyAlignment="1">
      <alignment horizontal="right" vertical="center" wrapText="1"/>
      <protection/>
    </xf>
    <xf numFmtId="3" fontId="13" fillId="24" borderId="13" xfId="50" applyNumberFormat="1" applyFont="1" applyBorder="1" applyAlignment="1">
      <alignment horizontal="right" vertical="center" wrapText="1"/>
      <protection/>
    </xf>
    <xf numFmtId="4" fontId="5" fillId="7" borderId="13" xfId="50" applyFont="1" applyFill="1" applyBorder="1" applyAlignment="1">
      <alignment horizontal="right" vertical="center" wrapText="1"/>
      <protection/>
    </xf>
    <xf numFmtId="0" fontId="12" fillId="4" borderId="22" xfId="50" applyFont="1" applyFill="1" applyBorder="1" applyAlignment="1">
      <alignment horizontal="left" vertical="center" wrapText="1"/>
      <protection/>
    </xf>
    <xf numFmtId="3" fontId="5" fillId="4" borderId="13" xfId="50" applyNumberFormat="1" applyFont="1" applyFill="1" applyBorder="1" applyAlignment="1">
      <alignment horizontal="right" vertical="center" wrapText="1"/>
      <protection/>
    </xf>
    <xf numFmtId="4" fontId="5" fillId="4" borderId="13" xfId="50" applyFont="1" applyFill="1" applyBorder="1" applyAlignment="1">
      <alignment horizontal="right" vertical="center" wrapText="1"/>
      <protection/>
    </xf>
    <xf numFmtId="3" fontId="11" fillId="0" borderId="13" xfId="50" applyNumberFormat="1" applyFont="1" applyFill="1" applyBorder="1" applyAlignment="1">
      <alignment horizontal="right" vertical="center" wrapText="1"/>
      <protection/>
    </xf>
    <xf numFmtId="173" fontId="11" fillId="0" borderId="21" xfId="50" applyFont="1" applyFill="1" applyBorder="1" applyAlignment="1">
      <alignment horizontal="right" vertical="center" wrapText="1"/>
      <protection/>
    </xf>
    <xf numFmtId="0" fontId="10" fillId="0" borderId="0" xfId="50" applyFont="1" applyAlignment="1">
      <alignment horizontal="center" vertical="center" wrapText="1"/>
      <protection/>
    </xf>
    <xf numFmtId="3" fontId="13" fillId="24" borderId="13" xfId="50" applyNumberFormat="1" applyFont="1" applyBorder="1" applyAlignment="1">
      <alignment horizontal="right" vertical="center" wrapText="1"/>
      <protection/>
    </xf>
    <xf numFmtId="0" fontId="7" fillId="4" borderId="22" xfId="50" applyFont="1" applyFill="1" applyBorder="1" applyAlignment="1">
      <alignment horizontal="left" vertical="center" wrapText="1"/>
      <protection/>
    </xf>
    <xf numFmtId="4" fontId="5" fillId="4" borderId="21" xfId="50" applyFont="1" applyFill="1" applyBorder="1" applyAlignment="1">
      <alignment horizontal="right" vertical="center" wrapText="1"/>
      <protection/>
    </xf>
    <xf numFmtId="4" fontId="11" fillId="24" borderId="21" xfId="50" applyNumberFormat="1" applyFont="1" applyBorder="1" applyAlignment="1">
      <alignment horizontal="right" vertical="center" wrapText="1"/>
      <protection/>
    </xf>
    <xf numFmtId="3" fontId="11" fillId="0" borderId="13" xfId="50" applyNumberFormat="1" applyFont="1" applyFill="1" applyBorder="1" applyAlignment="1">
      <alignment horizontal="right" vertical="center" wrapText="1"/>
      <protection/>
    </xf>
    <xf numFmtId="3" fontId="13" fillId="0" borderId="13" xfId="50" applyNumberFormat="1" applyFont="1" applyFill="1" applyBorder="1" applyAlignment="1">
      <alignment horizontal="right" vertical="center" wrapText="1"/>
      <protection/>
    </xf>
    <xf numFmtId="4" fontId="11" fillId="0" borderId="21" xfId="50" applyFont="1" applyFill="1" applyBorder="1" applyAlignment="1">
      <alignment horizontal="right" vertical="center" wrapText="1"/>
      <protection/>
    </xf>
    <xf numFmtId="4" fontId="0" fillId="0" borderId="0" xfId="50" applyNumberFormat="1">
      <alignment/>
      <protection/>
    </xf>
    <xf numFmtId="0" fontId="12" fillId="17" borderId="23" xfId="50" applyFont="1" applyFill="1" applyBorder="1" applyAlignment="1">
      <alignment horizontal="left" vertical="center" wrapText="1"/>
      <protection/>
    </xf>
    <xf numFmtId="3" fontId="5" fillId="17" borderId="24" xfId="50" applyNumberFormat="1" applyFont="1" applyFill="1" applyBorder="1" applyAlignment="1">
      <alignment horizontal="right" vertical="center" wrapText="1"/>
      <protection/>
    </xf>
    <xf numFmtId="4" fontId="5" fillId="17" borderId="25" xfId="50" applyFont="1" applyFill="1" applyBorder="1" applyAlignment="1">
      <alignment horizontal="right" vertical="center" wrapText="1"/>
      <protection/>
    </xf>
    <xf numFmtId="0" fontId="14" fillId="0" borderId="0" xfId="50" applyFont="1">
      <alignment/>
      <protection/>
    </xf>
    <xf numFmtId="3" fontId="0" fillId="0" borderId="0" xfId="50" applyNumberFormat="1">
      <alignment/>
      <protection/>
    </xf>
    <xf numFmtId="4" fontId="10" fillId="0" borderId="0" xfId="50" applyNumberFormat="1" applyFont="1">
      <alignment/>
      <protection/>
    </xf>
    <xf numFmtId="0" fontId="0" fillId="0" borderId="0" xfId="50" applyBorder="1">
      <alignment/>
      <protection/>
    </xf>
    <xf numFmtId="0" fontId="11" fillId="24" borderId="22" xfId="0" applyFont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24" borderId="22" xfId="0" applyNumberFormat="1" applyFont="1" applyBorder="1" applyAlignment="1">
      <alignment horizontal="left" vertical="center" wrapText="1"/>
    </xf>
    <xf numFmtId="168" fontId="3" fillId="19" borderId="13" xfId="49" applyFont="1" applyBorder="1" applyAlignment="1" applyProtection="1">
      <alignment horizontal="right" vertical="center" wrapText="1"/>
      <protection/>
    </xf>
    <xf numFmtId="0" fontId="3" fillId="7" borderId="26" xfId="49" applyFont="1" applyBorder="1" applyAlignment="1" applyProtection="1">
      <alignment horizontal="center" vertical="center" wrapText="1"/>
      <protection/>
    </xf>
    <xf numFmtId="3" fontId="1" fillId="24" borderId="14" xfId="49" applyFont="1" applyBorder="1" applyAlignment="1" applyProtection="1">
      <alignment horizontal="right" vertical="center" wrapText="1"/>
      <protection/>
    </xf>
    <xf numFmtId="3" fontId="3" fillId="19" borderId="14" xfId="49" applyFont="1" applyBorder="1" applyAlignment="1" applyProtection="1">
      <alignment horizontal="right" vertical="center" wrapText="1"/>
      <protection/>
    </xf>
    <xf numFmtId="0" fontId="3" fillId="7" borderId="27" xfId="49" applyFont="1" applyBorder="1" applyAlignment="1" applyProtection="1">
      <alignment horizontal="center" vertical="center" wrapText="1"/>
      <protection/>
    </xf>
    <xf numFmtId="0" fontId="32" fillId="0" borderId="0" xfId="52" applyFont="1">
      <alignment/>
      <protection/>
    </xf>
    <xf numFmtId="0" fontId="0" fillId="0" borderId="0" xfId="52">
      <alignment/>
      <protection/>
    </xf>
    <xf numFmtId="0" fontId="33" fillId="0" borderId="0" xfId="52" applyFont="1">
      <alignment/>
      <protection/>
    </xf>
    <xf numFmtId="0" fontId="33" fillId="0" borderId="0" xfId="52" applyFont="1">
      <alignment/>
      <protection/>
    </xf>
    <xf numFmtId="4" fontId="37" fillId="0" borderId="0" xfId="53" applyNumberFormat="1" applyFont="1" applyBorder="1" applyAlignment="1">
      <alignment horizontal="right" vertical="center"/>
      <protection/>
    </xf>
    <xf numFmtId="0" fontId="36" fillId="0" borderId="0" xfId="53" applyFont="1" applyBorder="1" applyAlignment="1">
      <alignment vertical="center"/>
      <protection/>
    </xf>
    <xf numFmtId="0" fontId="34" fillId="0" borderId="0" xfId="53">
      <alignment/>
      <protection/>
    </xf>
    <xf numFmtId="0" fontId="34" fillId="0" borderId="0" xfId="53" applyBorder="1">
      <alignment/>
      <protection/>
    </xf>
    <xf numFmtId="0" fontId="36" fillId="0" borderId="28" xfId="53" applyFont="1" applyBorder="1" applyAlignment="1">
      <alignment horizontal="center" vertical="center"/>
      <protection/>
    </xf>
    <xf numFmtId="0" fontId="36" fillId="0" borderId="29" xfId="53" applyFont="1" applyBorder="1" applyAlignment="1">
      <alignment horizontal="center" vertical="center"/>
      <protection/>
    </xf>
    <xf numFmtId="4" fontId="36" fillId="0" borderId="0" xfId="53" applyNumberFormat="1" applyFont="1" applyFill="1" applyBorder="1" applyAlignment="1">
      <alignment horizontal="right" vertical="center"/>
      <protection/>
    </xf>
    <xf numFmtId="0" fontId="36" fillId="0" borderId="0" xfId="53" applyFont="1" applyBorder="1" applyAlignment="1">
      <alignment horizontal="right" vertical="center"/>
      <protection/>
    </xf>
    <xf numFmtId="4" fontId="36" fillId="0" borderId="30" xfId="53" applyNumberFormat="1" applyFont="1" applyBorder="1" applyAlignment="1">
      <alignment vertical="center"/>
      <protection/>
    </xf>
    <xf numFmtId="4" fontId="36" fillId="0" borderId="31" xfId="53" applyNumberFormat="1" applyFont="1" applyBorder="1" applyAlignment="1">
      <alignment vertical="center"/>
      <protection/>
    </xf>
    <xf numFmtId="4" fontId="36" fillId="0" borderId="32" xfId="53" applyNumberFormat="1" applyFont="1" applyBorder="1" applyAlignment="1">
      <alignment vertical="center"/>
      <protection/>
    </xf>
    <xf numFmtId="0" fontId="38" fillId="0" borderId="0" xfId="53" applyFont="1">
      <alignment/>
      <protection/>
    </xf>
    <xf numFmtId="4" fontId="36" fillId="0" borderId="0" xfId="53" applyNumberFormat="1" applyFont="1" applyBorder="1" applyAlignment="1">
      <alignment vertical="center"/>
      <protection/>
    </xf>
    <xf numFmtId="4" fontId="34" fillId="0" borderId="0" xfId="53" applyNumberFormat="1">
      <alignment/>
      <protection/>
    </xf>
    <xf numFmtId="4" fontId="36" fillId="0" borderId="33" xfId="53" applyNumberFormat="1" applyFont="1" applyBorder="1" applyAlignment="1">
      <alignment vertical="center"/>
      <protection/>
    </xf>
    <xf numFmtId="4" fontId="36" fillId="0" borderId="34" xfId="53" applyNumberFormat="1" applyFont="1" applyBorder="1" applyAlignment="1">
      <alignment vertical="center"/>
      <protection/>
    </xf>
    <xf numFmtId="4" fontId="36" fillId="0" borderId="35" xfId="53" applyNumberFormat="1" applyFont="1" applyBorder="1" applyAlignment="1">
      <alignment vertical="center"/>
      <protection/>
    </xf>
    <xf numFmtId="4" fontId="35" fillId="0" borderId="0" xfId="53" applyNumberFormat="1" applyFont="1" applyFill="1" applyBorder="1" applyAlignment="1">
      <alignment vertical="center"/>
      <protection/>
    </xf>
    <xf numFmtId="4" fontId="39" fillId="0" borderId="0" xfId="53" applyNumberFormat="1" applyFont="1" applyBorder="1" applyAlignment="1">
      <alignment vertical="center"/>
      <protection/>
    </xf>
    <xf numFmtId="4" fontId="36" fillId="0" borderId="36" xfId="53" applyNumberFormat="1" applyFont="1" applyBorder="1" applyAlignment="1">
      <alignment vertical="center"/>
      <protection/>
    </xf>
    <xf numFmtId="4" fontId="36" fillId="0" borderId="37" xfId="53" applyNumberFormat="1" applyFont="1" applyBorder="1" applyAlignment="1">
      <alignment vertical="center"/>
      <protection/>
    </xf>
    <xf numFmtId="4" fontId="36" fillId="0" borderId="38" xfId="53" applyNumberFormat="1" applyFont="1" applyBorder="1" applyAlignment="1">
      <alignment vertical="center" wrapText="1"/>
      <protection/>
    </xf>
    <xf numFmtId="4" fontId="36" fillId="0" borderId="38" xfId="53" applyNumberFormat="1" applyFont="1" applyBorder="1" applyAlignment="1">
      <alignment vertical="center"/>
      <protection/>
    </xf>
    <xf numFmtId="4" fontId="36" fillId="0" borderId="39" xfId="53" applyNumberFormat="1" applyFont="1" applyBorder="1" applyAlignment="1">
      <alignment vertical="center"/>
      <protection/>
    </xf>
    <xf numFmtId="4" fontId="40" fillId="7" borderId="40" xfId="53" applyNumberFormat="1" applyFont="1" applyFill="1" applyBorder="1" applyAlignment="1">
      <alignment vertical="center"/>
      <protection/>
    </xf>
    <xf numFmtId="4" fontId="40" fillId="7" borderId="41" xfId="53" applyNumberFormat="1" applyFont="1" applyFill="1" applyBorder="1" applyAlignment="1">
      <alignment vertical="center"/>
      <protection/>
    </xf>
    <xf numFmtId="4" fontId="40" fillId="7" borderId="42" xfId="53" applyNumberFormat="1" applyFont="1" applyFill="1" applyBorder="1" applyAlignment="1">
      <alignment vertical="center"/>
      <protection/>
    </xf>
    <xf numFmtId="4" fontId="40" fillId="7" borderId="43" xfId="53" applyNumberFormat="1" applyFont="1" applyFill="1" applyBorder="1" applyAlignment="1">
      <alignment vertical="center"/>
      <protection/>
    </xf>
    <xf numFmtId="4" fontId="40" fillId="7" borderId="44" xfId="53" applyNumberFormat="1" applyFont="1" applyFill="1" applyBorder="1" applyAlignment="1">
      <alignment vertical="center"/>
      <protection/>
    </xf>
    <xf numFmtId="4" fontId="40" fillId="0" borderId="0" xfId="53" applyNumberFormat="1" applyFont="1" applyFill="1" applyBorder="1" applyAlignment="1">
      <alignment vertical="center"/>
      <protection/>
    </xf>
    <xf numFmtId="0" fontId="34" fillId="0" borderId="0" xfId="53" applyFill="1">
      <alignment/>
      <protection/>
    </xf>
    <xf numFmtId="4" fontId="34" fillId="0" borderId="0" xfId="53" applyNumberFormat="1" applyFill="1">
      <alignment/>
      <protection/>
    </xf>
    <xf numFmtId="0" fontId="36" fillId="0" borderId="0" xfId="53" applyFont="1" applyAlignment="1">
      <alignment vertical="center"/>
      <protection/>
    </xf>
    <xf numFmtId="0" fontId="36" fillId="0" borderId="28" xfId="53" applyFont="1" applyFill="1" applyBorder="1" applyAlignment="1">
      <alignment horizontal="center" vertical="center" wrapText="1"/>
      <protection/>
    </xf>
    <xf numFmtId="4" fontId="36" fillId="0" borderId="28" xfId="53" applyNumberFormat="1" applyFont="1" applyFill="1" applyBorder="1" applyAlignment="1">
      <alignment horizontal="center" vertical="center"/>
      <protection/>
    </xf>
    <xf numFmtId="4" fontId="36" fillId="0" borderId="29" xfId="53" applyNumberFormat="1" applyFont="1" applyFill="1" applyBorder="1" applyAlignment="1">
      <alignment horizontal="center" vertical="center"/>
      <protection/>
    </xf>
    <xf numFmtId="4" fontId="42" fillId="0" borderId="0" xfId="53" applyNumberFormat="1" applyFont="1" applyFill="1" applyBorder="1" applyAlignment="1">
      <alignment vertical="center"/>
      <protection/>
    </xf>
    <xf numFmtId="4" fontId="36" fillId="0" borderId="31" xfId="53" applyNumberFormat="1" applyFont="1" applyFill="1" applyBorder="1" applyAlignment="1">
      <alignment horizontal="right" vertical="center"/>
      <protection/>
    </xf>
    <xf numFmtId="4" fontId="36" fillId="0" borderId="32" xfId="53" applyNumberFormat="1" applyFont="1" applyFill="1" applyBorder="1" applyAlignment="1">
      <alignment horizontal="right" vertical="center"/>
      <protection/>
    </xf>
    <xf numFmtId="4" fontId="37" fillId="0" borderId="0" xfId="53" applyNumberFormat="1" applyFont="1" applyFill="1" applyBorder="1" applyAlignment="1">
      <alignment vertical="center"/>
      <protection/>
    </xf>
    <xf numFmtId="4" fontId="36" fillId="0" borderId="45" xfId="53" applyNumberFormat="1" applyFont="1" applyBorder="1" applyAlignment="1">
      <alignment vertical="center"/>
      <protection/>
    </xf>
    <xf numFmtId="4" fontId="36" fillId="0" borderId="46" xfId="53" applyNumberFormat="1" applyFont="1" applyFill="1" applyBorder="1" applyAlignment="1">
      <alignment horizontal="right" vertical="center"/>
      <protection/>
    </xf>
    <xf numFmtId="4" fontId="36" fillId="0" borderId="28" xfId="53" applyNumberFormat="1" applyFont="1" applyFill="1" applyBorder="1" applyAlignment="1">
      <alignment horizontal="right" vertical="center"/>
      <protection/>
    </xf>
    <xf numFmtId="4" fontId="36" fillId="0" borderId="29" xfId="53" applyNumberFormat="1" applyFont="1" applyFill="1" applyBorder="1" applyAlignment="1">
      <alignment horizontal="right" vertical="center"/>
      <protection/>
    </xf>
    <xf numFmtId="0" fontId="42" fillId="0" borderId="0" xfId="53" applyFont="1" applyBorder="1" applyAlignment="1">
      <alignment vertical="center"/>
      <protection/>
    </xf>
    <xf numFmtId="3" fontId="42" fillId="0" borderId="0" xfId="53" applyNumberFormat="1" applyFont="1" applyBorder="1" applyAlignment="1">
      <alignment vertical="center"/>
      <protection/>
    </xf>
    <xf numFmtId="4" fontId="42" fillId="0" borderId="0" xfId="53" applyNumberFormat="1" applyFont="1" applyBorder="1" applyAlignment="1">
      <alignment vertical="center"/>
      <protection/>
    </xf>
    <xf numFmtId="3" fontId="36" fillId="0" borderId="29" xfId="53" applyNumberFormat="1" applyFont="1" applyBorder="1" applyAlignment="1">
      <alignment horizontal="center" vertical="center"/>
      <protection/>
    </xf>
    <xf numFmtId="4" fontId="36" fillId="0" borderId="34" xfId="53" applyNumberFormat="1" applyFont="1" applyBorder="1" applyAlignment="1">
      <alignment vertical="center" wrapText="1"/>
      <protection/>
    </xf>
    <xf numFmtId="4" fontId="36" fillId="0" borderId="47" xfId="53" applyNumberFormat="1" applyFont="1" applyBorder="1">
      <alignment/>
      <protection/>
    </xf>
    <xf numFmtId="4" fontId="36" fillId="0" borderId="48" xfId="53" applyNumberFormat="1" applyFont="1" applyBorder="1">
      <alignment/>
      <protection/>
    </xf>
    <xf numFmtId="4" fontId="36" fillId="0" borderId="45" xfId="53" applyNumberFormat="1" applyFont="1" applyBorder="1">
      <alignment/>
      <protection/>
    </xf>
    <xf numFmtId="4" fontId="36" fillId="0" borderId="49" xfId="53" applyNumberFormat="1" applyFont="1" applyBorder="1">
      <alignment/>
      <protection/>
    </xf>
    <xf numFmtId="4" fontId="36" fillId="0" borderId="50" xfId="53" applyNumberFormat="1" applyFont="1" applyBorder="1">
      <alignment/>
      <protection/>
    </xf>
    <xf numFmtId="4" fontId="36" fillId="0" borderId="51" xfId="53" applyNumberFormat="1" applyFont="1" applyBorder="1">
      <alignment/>
      <protection/>
    </xf>
    <xf numFmtId="4" fontId="40" fillId="7" borderId="52" xfId="53" applyNumberFormat="1" applyFont="1" applyFill="1" applyBorder="1" applyAlignment="1">
      <alignment vertical="center"/>
      <protection/>
    </xf>
    <xf numFmtId="4" fontId="43" fillId="0" borderId="0" xfId="53" applyNumberFormat="1" applyFont="1" applyFill="1" applyBorder="1" applyAlignment="1">
      <alignment vertical="center"/>
      <protection/>
    </xf>
    <xf numFmtId="4" fontId="43" fillId="0" borderId="0" xfId="53" applyNumberFormat="1" applyFont="1" applyBorder="1" applyAlignment="1">
      <alignment vertical="center"/>
      <protection/>
    </xf>
    <xf numFmtId="0" fontId="42" fillId="0" borderId="0" xfId="53" applyFont="1" applyFill="1" applyBorder="1" applyAlignment="1">
      <alignment vertical="center"/>
      <protection/>
    </xf>
    <xf numFmtId="3" fontId="36" fillId="0" borderId="0" xfId="53" applyNumberFormat="1" applyFont="1" applyFill="1" applyBorder="1" applyAlignment="1">
      <alignment vertical="center"/>
      <protection/>
    </xf>
    <xf numFmtId="4" fontId="42" fillId="0" borderId="0" xfId="53" applyNumberFormat="1" applyFont="1" applyFill="1" applyBorder="1" applyAlignment="1">
      <alignment horizontal="right" vertical="center"/>
      <protection/>
    </xf>
    <xf numFmtId="4" fontId="36" fillId="0" borderId="0" xfId="53" applyNumberFormat="1" applyFont="1" applyFill="1" applyBorder="1" applyAlignment="1">
      <alignment vertical="center"/>
      <protection/>
    </xf>
    <xf numFmtId="4" fontId="40" fillId="7" borderId="53" xfId="53" applyNumberFormat="1" applyFont="1" applyFill="1" applyBorder="1" applyAlignment="1">
      <alignment vertical="center"/>
      <protection/>
    </xf>
    <xf numFmtId="4" fontId="40" fillId="7" borderId="54" xfId="53" applyNumberFormat="1" applyFont="1" applyFill="1" applyBorder="1" applyAlignment="1">
      <alignment vertical="center"/>
      <protection/>
    </xf>
    <xf numFmtId="4" fontId="40" fillId="7" borderId="29" xfId="53" applyNumberFormat="1" applyFont="1" applyFill="1" applyBorder="1" applyAlignment="1">
      <alignment vertical="center"/>
      <protection/>
    </xf>
    <xf numFmtId="4" fontId="40" fillId="0" borderId="0" xfId="53" applyNumberFormat="1" applyFont="1" applyBorder="1" applyAlignment="1">
      <alignment vertical="center"/>
      <protection/>
    </xf>
    <xf numFmtId="0" fontId="43" fillId="0" borderId="0" xfId="53" applyFont="1" applyBorder="1" applyAlignment="1">
      <alignment vertical="center"/>
      <protection/>
    </xf>
    <xf numFmtId="0" fontId="36" fillId="0" borderId="0" xfId="53" applyFont="1" applyBorder="1" applyAlignment="1">
      <alignment wrapText="1"/>
      <protection/>
    </xf>
    <xf numFmtId="0" fontId="36" fillId="0" borderId="0" xfId="53" applyFont="1" applyAlignment="1">
      <alignment vertical="center" wrapText="1"/>
      <protection/>
    </xf>
    <xf numFmtId="176" fontId="36" fillId="0" borderId="0" xfId="53" applyNumberFormat="1" applyFont="1" applyBorder="1" applyAlignment="1">
      <alignment vertical="center"/>
      <protection/>
    </xf>
    <xf numFmtId="175" fontId="36" fillId="0" borderId="0" xfId="53" applyNumberFormat="1" applyFont="1" applyBorder="1" applyAlignment="1">
      <alignment vertical="center"/>
      <protection/>
    </xf>
    <xf numFmtId="0" fontId="44" fillId="0" borderId="0" xfId="53" applyFont="1" applyBorder="1" applyAlignment="1">
      <alignment vertical="center"/>
      <protection/>
    </xf>
    <xf numFmtId="4" fontId="44" fillId="0" borderId="0" xfId="53" applyNumberFormat="1" applyFont="1" applyBorder="1" applyAlignment="1">
      <alignment vertical="center"/>
      <protection/>
    </xf>
    <xf numFmtId="175" fontId="35" fillId="0" borderId="0" xfId="53" applyNumberFormat="1" applyFont="1" applyBorder="1" applyAlignment="1">
      <alignment vertical="center"/>
      <protection/>
    </xf>
    <xf numFmtId="0" fontId="36" fillId="0" borderId="0" xfId="53" applyFont="1">
      <alignment/>
      <protection/>
    </xf>
    <xf numFmtId="8" fontId="34" fillId="0" borderId="0" xfId="53" applyNumberFormat="1">
      <alignment/>
      <protection/>
    </xf>
    <xf numFmtId="176" fontId="36" fillId="0" borderId="0" xfId="53" applyNumberFormat="1" applyFont="1">
      <alignment/>
      <protection/>
    </xf>
    <xf numFmtId="0" fontId="33" fillId="0" borderId="0" xfId="52" applyFont="1" applyAlignment="1">
      <alignment wrapText="1"/>
      <protection/>
    </xf>
    <xf numFmtId="0" fontId="32" fillId="0" borderId="0" xfId="52" applyFont="1" applyAlignment="1">
      <alignment horizontal="center"/>
      <protection/>
    </xf>
    <xf numFmtId="0" fontId="3" fillId="24" borderId="55" xfId="49" applyFont="1" applyBorder="1" applyAlignment="1" applyProtection="1">
      <alignment horizontal="left" vertical="center" wrapText="1"/>
      <protection/>
    </xf>
    <xf numFmtId="0" fontId="3" fillId="7" borderId="11" xfId="49" applyFont="1" applyBorder="1" applyAlignment="1" applyProtection="1">
      <alignment horizontal="center" vertical="center" wrapText="1"/>
      <protection/>
    </xf>
    <xf numFmtId="0" fontId="3" fillId="7" borderId="26" xfId="49" applyFont="1" applyBorder="1" applyAlignment="1" applyProtection="1">
      <alignment horizontal="center" vertical="center" wrapText="1"/>
      <protection/>
    </xf>
    <xf numFmtId="0" fontId="3" fillId="7" borderId="56" xfId="49" applyFont="1" applyBorder="1" applyAlignment="1" applyProtection="1">
      <alignment horizontal="center" vertical="center" wrapText="1"/>
      <protection/>
    </xf>
    <xf numFmtId="0" fontId="3" fillId="7" borderId="57" xfId="49" applyFont="1" applyBorder="1" applyAlignment="1" applyProtection="1">
      <alignment horizontal="center" vertical="center" wrapText="1"/>
      <protection/>
    </xf>
    <xf numFmtId="0" fontId="3" fillId="7" borderId="58" xfId="49" applyFont="1" applyBorder="1" applyAlignment="1" applyProtection="1">
      <alignment horizontal="center" vertical="center" wrapText="1"/>
      <protection/>
    </xf>
    <xf numFmtId="168" fontId="3" fillId="19" borderId="14" xfId="49" applyFont="1" applyBorder="1" applyAlignment="1" applyProtection="1">
      <alignment horizontal="right" vertical="center" wrapText="1"/>
      <protection/>
    </xf>
    <xf numFmtId="168" fontId="3" fillId="19" borderId="59" xfId="49" applyFont="1" applyBorder="1" applyAlignment="1" applyProtection="1">
      <alignment horizontal="right" vertical="center" wrapText="1"/>
      <protection/>
    </xf>
    <xf numFmtId="3" fontId="3" fillId="19" borderId="14" xfId="49" applyFont="1" applyBorder="1" applyAlignment="1" applyProtection="1">
      <alignment horizontal="right" vertical="center" wrapText="1"/>
      <protection/>
    </xf>
    <xf numFmtId="3" fontId="3" fillId="19" borderId="59" xfId="49" applyFont="1" applyBorder="1" applyAlignment="1" applyProtection="1">
      <alignment horizontal="right" vertical="center" wrapText="1"/>
      <protection/>
    </xf>
    <xf numFmtId="0" fontId="3" fillId="24" borderId="13" xfId="49" applyFont="1" applyBorder="1" applyAlignment="1" applyProtection="1">
      <alignment horizontal="left" vertical="center" wrapText="1"/>
      <protection/>
    </xf>
    <xf numFmtId="0" fontId="3" fillId="24" borderId="60" xfId="49" applyFont="1" applyBorder="1" applyAlignment="1" applyProtection="1">
      <alignment horizontal="left" vertical="center" wrapText="1"/>
      <protection/>
    </xf>
    <xf numFmtId="0" fontId="1" fillId="19" borderId="16" xfId="49" applyFont="1" applyBorder="1" applyAlignment="1" applyProtection="1">
      <alignment horizontal="left" vertical="center" wrapText="1"/>
      <protection/>
    </xf>
    <xf numFmtId="168" fontId="1" fillId="19" borderId="14" xfId="49" applyFont="1" applyBorder="1" applyAlignment="1" applyProtection="1">
      <alignment horizontal="right" vertical="center" wrapText="1"/>
      <protection/>
    </xf>
    <xf numFmtId="168" fontId="1" fillId="19" borderId="59" xfId="49" applyFont="1" applyBorder="1" applyAlignment="1" applyProtection="1">
      <alignment horizontal="right" vertical="center" wrapText="1"/>
      <protection/>
    </xf>
    <xf numFmtId="3" fontId="1" fillId="19" borderId="14" xfId="49" applyFont="1" applyBorder="1" applyAlignment="1" applyProtection="1">
      <alignment horizontal="right" vertical="center" wrapText="1"/>
      <protection/>
    </xf>
    <xf numFmtId="3" fontId="1" fillId="19" borderId="59" xfId="49" applyFont="1" applyBorder="1" applyAlignment="1" applyProtection="1">
      <alignment horizontal="right" vertical="center" wrapText="1"/>
      <protection/>
    </xf>
    <xf numFmtId="0" fontId="3" fillId="24" borderId="0" xfId="51" applyFont="1" applyBorder="1" applyAlignment="1" applyProtection="1">
      <alignment horizontal="center" vertical="top" wrapText="1"/>
      <protection/>
    </xf>
    <xf numFmtId="0" fontId="4" fillId="24" borderId="0" xfId="51" applyFont="1" applyBorder="1" applyAlignment="1" applyProtection="1">
      <alignment horizontal="center" vertical="top" wrapText="1"/>
      <protection/>
    </xf>
    <xf numFmtId="0" fontId="3" fillId="24" borderId="13" xfId="51" applyFont="1" applyBorder="1" applyAlignment="1" applyProtection="1">
      <alignment horizontal="center" vertical="center" wrapText="1"/>
      <protection/>
    </xf>
    <xf numFmtId="3" fontId="1" fillId="24" borderId="13" xfId="51" applyNumberFormat="1" applyFont="1" applyBorder="1" applyAlignment="1" applyProtection="1">
      <alignment horizontal="right" vertical="center" wrapText="1"/>
      <protection/>
    </xf>
    <xf numFmtId="173" fontId="1" fillId="24" borderId="13" xfId="51" applyFont="1" applyBorder="1" applyAlignment="1" applyProtection="1">
      <alignment horizontal="right" vertical="center" wrapText="1"/>
      <protection/>
    </xf>
    <xf numFmtId="3" fontId="3" fillId="25" borderId="13" xfId="51" applyNumberFormat="1" applyFont="1" applyFill="1" applyBorder="1" applyAlignment="1" applyProtection="1">
      <alignment horizontal="right" vertical="center" wrapText="1"/>
      <protection/>
    </xf>
    <xf numFmtId="173" fontId="3" fillId="25" borderId="13" xfId="51" applyFont="1" applyFill="1" applyBorder="1" applyAlignment="1" applyProtection="1">
      <alignment horizontal="right" vertical="center" wrapText="1"/>
      <protection/>
    </xf>
    <xf numFmtId="0" fontId="4" fillId="24" borderId="0" xfId="51" applyFont="1" applyBorder="1" applyAlignment="1" applyProtection="1">
      <alignment horizontal="center" wrapText="1"/>
      <protection/>
    </xf>
    <xf numFmtId="0" fontId="3" fillId="24" borderId="12" xfId="49" applyFont="1" applyBorder="1" applyAlignment="1" applyProtection="1">
      <alignment horizontal="left" vertical="center" wrapText="1"/>
      <protection/>
    </xf>
    <xf numFmtId="0" fontId="3" fillId="19" borderId="12" xfId="49" applyFont="1" applyBorder="1" applyAlignment="1" applyProtection="1">
      <alignment horizontal="left" vertical="center" wrapText="1"/>
      <protection/>
    </xf>
    <xf numFmtId="0" fontId="1" fillId="24" borderId="13" xfId="49" applyFont="1" applyBorder="1" applyAlignment="1" applyProtection="1">
      <alignment horizontal="left" vertical="center" wrapText="1"/>
      <protection/>
    </xf>
    <xf numFmtId="0" fontId="3" fillId="19" borderId="61" xfId="49" applyFont="1" applyBorder="1" applyAlignment="1" applyProtection="1">
      <alignment horizontal="left" vertical="center" wrapText="1"/>
      <protection/>
    </xf>
    <xf numFmtId="0" fontId="3" fillId="24" borderId="61" xfId="49" applyFont="1" applyBorder="1" applyAlignment="1" applyProtection="1">
      <alignment horizontal="left" vertical="center" wrapText="1"/>
      <protection/>
    </xf>
    <xf numFmtId="0" fontId="1" fillId="24" borderId="14" xfId="49" applyFont="1" applyBorder="1" applyAlignment="1" applyProtection="1">
      <alignment horizontal="left" vertical="center" wrapText="1"/>
      <protection/>
    </xf>
    <xf numFmtId="0" fontId="1" fillId="24" borderId="15" xfId="49" applyFont="1" applyBorder="1" applyAlignment="1" applyProtection="1">
      <alignment horizontal="left" vertical="center" wrapText="1"/>
      <protection/>
    </xf>
    <xf numFmtId="0" fontId="1" fillId="24" borderId="16" xfId="49" applyFont="1" applyBorder="1" applyAlignment="1" applyProtection="1">
      <alignment horizontal="left" vertical="center" wrapText="1"/>
      <protection/>
    </xf>
    <xf numFmtId="168" fontId="1" fillId="24" borderId="14" xfId="49" applyFont="1" applyBorder="1" applyAlignment="1" applyProtection="1">
      <alignment horizontal="right" vertical="center" wrapText="1"/>
      <protection/>
    </xf>
    <xf numFmtId="168" fontId="1" fillId="24" borderId="59" xfId="49" applyFont="1" applyBorder="1" applyAlignment="1" applyProtection="1">
      <alignment horizontal="right" vertical="center" wrapText="1"/>
      <protection/>
    </xf>
    <xf numFmtId="3" fontId="1" fillId="24" borderId="14" xfId="49" applyFont="1" applyBorder="1" applyAlignment="1" applyProtection="1">
      <alignment horizontal="right" vertical="center" wrapText="1"/>
      <protection/>
    </xf>
    <xf numFmtId="3" fontId="1" fillId="24" borderId="59" xfId="49" applyFont="1" applyBorder="1" applyAlignment="1" applyProtection="1">
      <alignment horizontal="right" vertical="center" wrapText="1"/>
      <protection/>
    </xf>
    <xf numFmtId="0" fontId="1" fillId="19" borderId="14" xfId="49" applyFont="1" applyBorder="1" applyAlignment="1" applyProtection="1">
      <alignment horizontal="left" vertical="center" wrapText="1"/>
      <protection/>
    </xf>
    <xf numFmtId="0" fontId="1" fillId="19" borderId="15" xfId="49" applyFont="1" applyBorder="1" applyAlignment="1" applyProtection="1">
      <alignment horizontal="left" vertical="center" wrapText="1"/>
      <protection/>
    </xf>
    <xf numFmtId="0" fontId="3" fillId="24" borderId="62" xfId="49" applyFont="1" applyBorder="1" applyAlignment="1" applyProtection="1">
      <alignment horizontal="left" vertical="center" wrapText="1"/>
      <protection/>
    </xf>
    <xf numFmtId="0" fontId="5" fillId="0" borderId="13" xfId="49" applyFont="1" applyBorder="1" applyAlignment="1">
      <alignment horizontal="left" vertical="center" wrapText="1"/>
      <protection/>
    </xf>
    <xf numFmtId="0" fontId="6" fillId="0" borderId="13" xfId="49" applyFont="1" applyBorder="1" applyAlignment="1">
      <alignment horizontal="left" vertical="center" wrapText="1"/>
      <protection/>
    </xf>
    <xf numFmtId="0" fontId="8" fillId="24" borderId="12" xfId="49" applyFont="1" applyBorder="1" applyAlignment="1" applyProtection="1">
      <alignment horizontal="left" vertical="center" wrapText="1"/>
      <protection/>
    </xf>
    <xf numFmtId="3" fontId="8" fillId="24" borderId="14" xfId="49" applyFont="1" applyBorder="1" applyAlignment="1" applyProtection="1">
      <alignment horizontal="right" vertical="center" wrapText="1"/>
      <protection/>
    </xf>
    <xf numFmtId="3" fontId="8" fillId="24" borderId="59" xfId="49" applyFont="1" applyBorder="1" applyAlignment="1" applyProtection="1">
      <alignment horizontal="right" vertical="center" wrapText="1"/>
      <protection/>
    </xf>
    <xf numFmtId="168" fontId="8" fillId="24" borderId="14" xfId="49" applyFont="1" applyBorder="1" applyAlignment="1" applyProtection="1">
      <alignment horizontal="right" vertical="center" wrapText="1"/>
      <protection/>
    </xf>
    <xf numFmtId="168" fontId="8" fillId="24" borderId="59" xfId="49" applyFont="1" applyBorder="1" applyAlignment="1" applyProtection="1">
      <alignment horizontal="right" vertical="center" wrapText="1"/>
      <protection/>
    </xf>
    <xf numFmtId="0" fontId="8" fillId="24" borderId="14" xfId="49" applyFont="1" applyBorder="1" applyAlignment="1" applyProtection="1">
      <alignment horizontal="left" vertical="center" wrapText="1"/>
      <protection/>
    </xf>
    <xf numFmtId="0" fontId="8" fillId="24" borderId="15" xfId="49" applyFont="1" applyBorder="1" applyAlignment="1" applyProtection="1">
      <alignment horizontal="left" vertical="center" wrapText="1"/>
      <protection/>
    </xf>
    <xf numFmtId="0" fontId="8" fillId="24" borderId="16" xfId="49" applyFont="1" applyBorder="1" applyAlignment="1" applyProtection="1">
      <alignment horizontal="left" vertical="center" wrapText="1"/>
      <protection/>
    </xf>
    <xf numFmtId="0" fontId="7" fillId="0" borderId="13" xfId="49" applyFont="1" applyBorder="1" applyAlignment="1">
      <alignment horizontal="left" vertical="center" wrapText="1"/>
      <protection/>
    </xf>
    <xf numFmtId="0" fontId="2" fillId="19" borderId="12" xfId="49" applyFont="1" applyBorder="1" applyAlignment="1" applyProtection="1">
      <alignment horizontal="left" vertical="center" wrapText="1"/>
      <protection/>
    </xf>
    <xf numFmtId="168" fontId="4" fillId="19" borderId="13" xfId="49" applyFont="1" applyBorder="1" applyAlignment="1" applyProtection="1">
      <alignment horizontal="right" vertical="center" wrapText="1"/>
      <protection/>
    </xf>
    <xf numFmtId="3" fontId="4" fillId="19" borderId="13" xfId="49" applyFont="1" applyBorder="1" applyAlignment="1" applyProtection="1">
      <alignment horizontal="right" vertical="center" wrapText="1"/>
      <protection/>
    </xf>
    <xf numFmtId="0" fontId="1" fillId="19" borderId="17" xfId="49" applyFont="1" applyBorder="1" applyAlignment="1" applyProtection="1">
      <alignment horizontal="left" vertical="center" wrapText="1"/>
      <protection/>
    </xf>
    <xf numFmtId="0" fontId="2" fillId="7" borderId="11" xfId="49" applyFont="1" applyBorder="1" applyAlignment="1" applyProtection="1">
      <alignment horizontal="center" vertical="center" wrapText="1"/>
      <protection/>
    </xf>
    <xf numFmtId="0" fontId="2" fillId="7" borderId="27" xfId="49" applyFont="1" applyBorder="1" applyAlignment="1" applyProtection="1">
      <alignment horizontal="center" vertical="center" wrapText="1"/>
      <protection/>
    </xf>
    <xf numFmtId="0" fontId="2" fillId="24" borderId="61" xfId="49" applyFont="1" applyBorder="1" applyAlignment="1" applyProtection="1">
      <alignment horizontal="left" vertical="center" wrapText="1"/>
      <protection/>
    </xf>
    <xf numFmtId="0" fontId="4" fillId="24" borderId="13" xfId="49" applyFont="1" applyBorder="1" applyAlignment="1" applyProtection="1">
      <alignment horizontal="left" vertical="center" wrapText="1"/>
      <protection/>
    </xf>
    <xf numFmtId="3" fontId="4" fillId="24" borderId="13" xfId="49" applyFont="1" applyBorder="1" applyAlignment="1" applyProtection="1">
      <alignment horizontal="right" vertical="center" wrapText="1"/>
      <protection/>
    </xf>
    <xf numFmtId="168" fontId="4" fillId="24" borderId="13" xfId="49" applyFont="1" applyBorder="1" applyAlignment="1" applyProtection="1">
      <alignment horizontal="right" vertical="center" wrapText="1"/>
      <protection/>
    </xf>
    <xf numFmtId="0" fontId="4" fillId="24" borderId="17" xfId="49" applyFont="1" applyBorder="1" applyAlignment="1" applyProtection="1">
      <alignment horizontal="left" vertical="center" wrapText="1"/>
      <protection/>
    </xf>
    <xf numFmtId="0" fontId="4" fillId="24" borderId="14" xfId="49" applyFont="1" applyBorder="1" applyAlignment="1" applyProtection="1">
      <alignment horizontal="left" vertical="center"/>
      <protection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19" borderId="61" xfId="49" applyFont="1" applyBorder="1" applyAlignment="1" applyProtection="1">
      <alignment horizontal="left" vertical="center" wrapText="1"/>
      <protection/>
    </xf>
    <xf numFmtId="3" fontId="2" fillId="19" borderId="13" xfId="49" applyFont="1" applyBorder="1" applyAlignment="1" applyProtection="1">
      <alignment horizontal="right" vertical="center" wrapText="1"/>
      <protection/>
    </xf>
    <xf numFmtId="168" fontId="2" fillId="19" borderId="13" xfId="49" applyFont="1" applyBorder="1" applyAlignment="1" applyProtection="1">
      <alignment horizontal="right" vertical="center" wrapText="1"/>
      <protection/>
    </xf>
    <xf numFmtId="0" fontId="1" fillId="24" borderId="0" xfId="49" applyFont="1" applyBorder="1" applyAlignment="1" applyProtection="1">
      <alignment horizontal="left" wrapText="1"/>
      <protection/>
    </xf>
    <xf numFmtId="49" fontId="36" fillId="0" borderId="0" xfId="53" applyNumberFormat="1" applyFont="1" applyAlignment="1">
      <alignment/>
      <protection/>
    </xf>
    <xf numFmtId="0" fontId="34" fillId="0" borderId="0" xfId="53" applyAlignment="1">
      <alignment/>
      <protection/>
    </xf>
    <xf numFmtId="0" fontId="36" fillId="0" borderId="0" xfId="53" applyFont="1" applyBorder="1" applyAlignment="1">
      <alignment horizontal="justify" vertical="center" wrapText="1"/>
      <protection/>
    </xf>
    <xf numFmtId="0" fontId="36" fillId="0" borderId="41" xfId="53" applyFont="1" applyBorder="1" applyAlignment="1">
      <alignment horizontal="justify" vertical="center" wrapText="1"/>
      <protection/>
    </xf>
    <xf numFmtId="0" fontId="43" fillId="0" borderId="0" xfId="53" applyFont="1" applyBorder="1" applyAlignment="1">
      <alignment wrapText="1"/>
      <protection/>
    </xf>
    <xf numFmtId="4" fontId="36" fillId="0" borderId="36" xfId="53" applyNumberFormat="1" applyFont="1" applyBorder="1" applyAlignment="1">
      <alignment vertical="center"/>
      <protection/>
    </xf>
    <xf numFmtId="0" fontId="34" fillId="0" borderId="63" xfId="53" applyFont="1" applyBorder="1" applyAlignment="1">
      <alignment vertical="center"/>
      <protection/>
    </xf>
    <xf numFmtId="4" fontId="36" fillId="0" borderId="33" xfId="53" applyNumberFormat="1" applyFont="1" applyBorder="1" applyAlignment="1">
      <alignment vertical="center"/>
      <protection/>
    </xf>
    <xf numFmtId="0" fontId="0" fillId="0" borderId="34" xfId="48" applyBorder="1" applyAlignment="1">
      <alignment vertical="center"/>
      <protection/>
    </xf>
    <xf numFmtId="49" fontId="36" fillId="0" borderId="0" xfId="53" applyNumberFormat="1" applyFont="1" applyBorder="1" applyAlignment="1">
      <alignment vertical="center"/>
      <protection/>
    </xf>
    <xf numFmtId="0" fontId="34" fillId="0" borderId="0" xfId="53" applyAlignment="1">
      <alignment vertical="center"/>
      <protection/>
    </xf>
    <xf numFmtId="0" fontId="36" fillId="0" borderId="64" xfId="53" applyFont="1" applyFill="1" applyBorder="1" applyAlignment="1">
      <alignment vertical="center"/>
      <protection/>
    </xf>
    <xf numFmtId="0" fontId="0" fillId="0" borderId="65" xfId="48" applyBorder="1" applyAlignment="1">
      <alignment vertical="center"/>
      <protection/>
    </xf>
    <xf numFmtId="0" fontId="36" fillId="0" borderId="66" xfId="53" applyFont="1" applyFill="1" applyBorder="1" applyAlignment="1">
      <alignment vertical="center"/>
      <protection/>
    </xf>
    <xf numFmtId="0" fontId="0" fillId="0" borderId="67" xfId="48" applyBorder="1" applyAlignment="1">
      <alignment vertical="center"/>
      <protection/>
    </xf>
    <xf numFmtId="0" fontId="36" fillId="0" borderId="68" xfId="53" applyFont="1" applyFill="1" applyBorder="1" applyAlignment="1">
      <alignment vertical="center"/>
      <protection/>
    </xf>
    <xf numFmtId="0" fontId="0" fillId="0" borderId="28" xfId="48" applyBorder="1" applyAlignment="1">
      <alignment vertical="center"/>
      <protection/>
    </xf>
    <xf numFmtId="0" fontId="42" fillId="0" borderId="0" xfId="53" applyFont="1" applyBorder="1" applyAlignment="1">
      <alignment vertical="center"/>
      <protection/>
    </xf>
    <xf numFmtId="0" fontId="36" fillId="0" borderId="68" xfId="53" applyFont="1" applyBorder="1" applyAlignment="1">
      <alignment vertical="center"/>
      <protection/>
    </xf>
    <xf numFmtId="0" fontId="42" fillId="0" borderId="53" xfId="53" applyFont="1" applyFill="1" applyBorder="1" applyAlignment="1">
      <alignment vertical="center"/>
      <protection/>
    </xf>
    <xf numFmtId="0" fontId="36" fillId="0" borderId="33" xfId="53" applyFont="1" applyBorder="1" applyAlignment="1">
      <alignment vertical="center"/>
      <protection/>
    </xf>
    <xf numFmtId="0" fontId="36" fillId="0" borderId="64" xfId="53" applyFont="1" applyBorder="1" applyAlignment="1">
      <alignment vertical="center"/>
      <protection/>
    </xf>
    <xf numFmtId="0" fontId="41" fillId="0" borderId="68" xfId="53" applyFont="1" applyFill="1" applyBorder="1" applyAlignment="1">
      <alignment horizontal="center" vertical="center"/>
      <protection/>
    </xf>
    <xf numFmtId="0" fontId="0" fillId="0" borderId="28" xfId="48" applyBorder="1" applyAlignment="1">
      <alignment horizontal="center" vertical="center"/>
      <protection/>
    </xf>
    <xf numFmtId="0" fontId="36" fillId="0" borderId="69" xfId="53" applyFont="1" applyBorder="1" applyAlignment="1">
      <alignment vertical="center"/>
      <protection/>
    </xf>
    <xf numFmtId="0" fontId="40" fillId="0" borderId="69" xfId="53" applyFont="1" applyFill="1" applyBorder="1" applyAlignment="1">
      <alignment vertical="center" wrapText="1"/>
      <protection/>
    </xf>
    <xf numFmtId="0" fontId="36" fillId="0" borderId="0" xfId="53" applyFont="1" applyBorder="1" applyAlignment="1">
      <alignment wrapText="1"/>
      <protection/>
    </xf>
    <xf numFmtId="0" fontId="40" fillId="7" borderId="70" xfId="53" applyFont="1" applyFill="1" applyBorder="1" applyAlignment="1">
      <alignment vertical="center"/>
      <protection/>
    </xf>
    <xf numFmtId="0" fontId="0" fillId="0" borderId="71" xfId="48" applyBorder="1" applyAlignment="1">
      <alignment vertical="center"/>
      <protection/>
    </xf>
    <xf numFmtId="0" fontId="40" fillId="7" borderId="68" xfId="53" applyFont="1" applyFill="1" applyBorder="1" applyAlignment="1">
      <alignment vertical="center"/>
      <protection/>
    </xf>
    <xf numFmtId="0" fontId="9" fillId="0" borderId="0" xfId="52" applyFont="1" applyAlignment="1">
      <alignment wrapText="1"/>
      <protection/>
    </xf>
    <xf numFmtId="0" fontId="45" fillId="0" borderId="0" xfId="52" applyFont="1" applyAlignment="1">
      <alignment horizont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financování - příloha do výsledků hospodaření" xfId="48"/>
    <cellStyle name="normální_List1" xfId="49"/>
    <cellStyle name="normální_Plnění příjmů za leden - prosinec 2012 v tis  Kč" xfId="50"/>
    <cellStyle name="normální_rekapitulace 2012" xfId="51"/>
    <cellStyle name="normální_Soupis příloh 2008" xfId="52"/>
    <cellStyle name="normální_Tabulka tř  8 (výsledek r  2011)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0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14.7109375" style="82" customWidth="1"/>
    <col min="2" max="2" width="77.7109375" style="82" customWidth="1"/>
    <col min="3" max="16384" width="9.140625" style="82" customWidth="1"/>
  </cols>
  <sheetData>
    <row r="2" spans="2:3" ht="36">
      <c r="B2" s="264" t="s">
        <v>16</v>
      </c>
      <c r="C2" s="263"/>
    </row>
    <row r="4" ht="15.75">
      <c r="B4" s="163"/>
    </row>
    <row r="5" ht="15.75">
      <c r="A5" s="81"/>
    </row>
    <row r="6" spans="1:2" ht="15">
      <c r="A6" s="83" t="s">
        <v>133</v>
      </c>
      <c r="B6" s="84" t="s">
        <v>134</v>
      </c>
    </row>
    <row r="7" spans="1:2" ht="15">
      <c r="A7" s="83"/>
      <c r="B7" s="84" t="s">
        <v>135</v>
      </c>
    </row>
    <row r="8" spans="1:2" ht="15">
      <c r="A8" s="83"/>
      <c r="B8" s="84"/>
    </row>
    <row r="9" spans="1:2" ht="15">
      <c r="A9" s="83" t="s">
        <v>136</v>
      </c>
      <c r="B9" s="84" t="s">
        <v>137</v>
      </c>
    </row>
    <row r="10" spans="1:2" ht="15">
      <c r="A10" s="83"/>
      <c r="B10" s="84" t="s">
        <v>138</v>
      </c>
    </row>
    <row r="11" spans="1:2" ht="15">
      <c r="A11" s="83"/>
      <c r="B11" s="84"/>
    </row>
    <row r="12" spans="1:2" ht="15">
      <c r="A12" s="83" t="s">
        <v>139</v>
      </c>
      <c r="B12" s="84" t="s">
        <v>142</v>
      </c>
    </row>
    <row r="13" spans="1:2" ht="15">
      <c r="A13" s="83"/>
      <c r="B13" s="84" t="s">
        <v>9</v>
      </c>
    </row>
    <row r="14" spans="1:2" ht="15">
      <c r="A14" s="83"/>
      <c r="B14" s="84"/>
    </row>
    <row r="15" spans="1:2" ht="15">
      <c r="A15" s="83" t="s">
        <v>140</v>
      </c>
      <c r="B15" s="84" t="s">
        <v>144</v>
      </c>
    </row>
    <row r="16" spans="1:2" ht="15">
      <c r="A16" s="83"/>
      <c r="B16" s="84" t="s">
        <v>10</v>
      </c>
    </row>
    <row r="17" spans="1:2" ht="15">
      <c r="A17" s="83"/>
      <c r="B17" s="84"/>
    </row>
    <row r="18" spans="1:2" ht="15">
      <c r="A18" s="83" t="s">
        <v>141</v>
      </c>
      <c r="B18" s="84" t="s">
        <v>146</v>
      </c>
    </row>
    <row r="19" spans="1:2" ht="15">
      <c r="A19" s="83"/>
      <c r="B19" s="84" t="s">
        <v>11</v>
      </c>
    </row>
    <row r="20" spans="1:2" ht="15">
      <c r="A20" s="83"/>
      <c r="B20" s="84"/>
    </row>
    <row r="21" spans="1:2" ht="15">
      <c r="A21" s="83" t="s">
        <v>143</v>
      </c>
      <c r="B21" s="84" t="s">
        <v>148</v>
      </c>
    </row>
    <row r="22" spans="1:2" ht="15">
      <c r="A22" s="83"/>
      <c r="B22" s="84" t="s">
        <v>12</v>
      </c>
    </row>
    <row r="23" spans="1:2" ht="15">
      <c r="A23" s="83"/>
      <c r="B23" s="84"/>
    </row>
    <row r="24" spans="1:2" ht="15">
      <c r="A24" s="83" t="s">
        <v>145</v>
      </c>
      <c r="B24" s="84" t="s">
        <v>149</v>
      </c>
    </row>
    <row r="25" spans="1:2" ht="15">
      <c r="A25" s="83"/>
      <c r="B25" s="84" t="s">
        <v>13</v>
      </c>
    </row>
    <row r="26" spans="1:2" ht="15">
      <c r="A26" s="83"/>
      <c r="B26" s="84"/>
    </row>
    <row r="27" spans="1:2" ht="15">
      <c r="A27" s="83" t="s">
        <v>147</v>
      </c>
      <c r="B27" s="84" t="s">
        <v>14</v>
      </c>
    </row>
    <row r="28" spans="1:2" ht="15">
      <c r="A28" s="83"/>
      <c r="B28" s="84" t="s">
        <v>15</v>
      </c>
    </row>
    <row r="29" spans="1:2" ht="15">
      <c r="A29" s="83"/>
      <c r="B29" s="84"/>
    </row>
    <row r="30" spans="1:2" ht="15.75">
      <c r="A30" s="81"/>
      <c r="B30" s="84"/>
    </row>
    <row r="31" spans="1:2" ht="15">
      <c r="A31" s="83"/>
      <c r="B31" s="83"/>
    </row>
    <row r="32" ht="15">
      <c r="B32" s="83"/>
    </row>
    <row r="35" ht="15.75">
      <c r="B35" s="81"/>
    </row>
    <row r="36" ht="15.75">
      <c r="B36" s="81"/>
    </row>
    <row r="37" spans="1:2" ht="15">
      <c r="A37" s="83"/>
      <c r="B37" s="83"/>
    </row>
    <row r="38" spans="1:2" ht="15">
      <c r="A38" s="83"/>
      <c r="B38" s="83"/>
    </row>
    <row r="39" spans="1:2" ht="15">
      <c r="A39" s="83"/>
      <c r="B39" s="83"/>
    </row>
    <row r="40" spans="1:2" ht="15">
      <c r="A40" s="83"/>
      <c r="B40" s="83"/>
    </row>
    <row r="41" spans="1:2" ht="15">
      <c r="A41" s="83"/>
      <c r="B41" s="83"/>
    </row>
    <row r="42" spans="1:2" ht="15">
      <c r="A42" s="83"/>
      <c r="B42" s="83"/>
    </row>
    <row r="43" spans="1:2" ht="15">
      <c r="A43" s="83"/>
      <c r="B43" s="83"/>
    </row>
    <row r="44" spans="1:2" ht="15">
      <c r="A44" s="83"/>
      <c r="B44" s="83"/>
    </row>
    <row r="45" spans="1:2" ht="15">
      <c r="A45" s="83"/>
      <c r="B45" s="83"/>
    </row>
    <row r="46" spans="1:2" ht="15">
      <c r="A46" s="83"/>
      <c r="B46" s="162"/>
    </row>
    <row r="47" spans="1:2" ht="15">
      <c r="A47" s="83"/>
      <c r="B47" s="83"/>
    </row>
    <row r="48" spans="1:2" ht="15">
      <c r="A48" s="83"/>
      <c r="B48" s="83"/>
    </row>
    <row r="49" spans="1:2" ht="15">
      <c r="A49" s="83"/>
      <c r="B49" s="83"/>
    </row>
    <row r="50" ht="15">
      <c r="B50" s="83"/>
    </row>
  </sheetData>
  <printOptions/>
  <pageMargins left="0.91" right="0.19" top="0.984251968503937" bottom="0.984251968503937" header="0.61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S26" sqref="S26"/>
    </sheetView>
  </sheetViews>
  <sheetFormatPr defaultColWidth="9.140625" defaultRowHeight="12.75"/>
  <cols>
    <col min="1" max="1" width="5.00390625" style="25" customWidth="1"/>
    <col min="2" max="2" width="9.00390625" style="25" hidden="1" customWidth="1"/>
    <col min="3" max="3" width="35.00390625" style="25" customWidth="1"/>
    <col min="4" max="4" width="17.140625" style="25" customWidth="1"/>
    <col min="5" max="5" width="8.7109375" style="25" customWidth="1"/>
    <col min="6" max="6" width="8.00390625" style="25" customWidth="1"/>
    <col min="7" max="7" width="8.28125" style="25" customWidth="1"/>
    <col min="8" max="8" width="9.421875" style="25" customWidth="1"/>
    <col min="9" max="9" width="9.28125" style="25" customWidth="1"/>
    <col min="10" max="10" width="4.421875" style="25" customWidth="1"/>
    <col min="11" max="11" width="5.00390625" style="25" customWidth="1"/>
    <col min="12" max="12" width="9.140625" style="25" customWidth="1"/>
    <col min="13" max="13" width="15.421875" style="25" bestFit="1" customWidth="1"/>
    <col min="14" max="16384" width="9.140625" style="25" customWidth="1"/>
  </cols>
  <sheetData>
    <row r="1" spans="1:11" ht="19.5" customHeight="1">
      <c r="A1" s="24"/>
      <c r="B1" s="24"/>
      <c r="C1" s="24"/>
      <c r="D1" s="24"/>
      <c r="E1" s="24"/>
      <c r="F1" s="24"/>
      <c r="G1" s="24"/>
      <c r="H1" s="26" t="s">
        <v>151</v>
      </c>
      <c r="I1" s="24" t="s">
        <v>438</v>
      </c>
      <c r="J1" s="24">
        <v>1</v>
      </c>
      <c r="K1" s="24"/>
    </row>
    <row r="2" spans="1:11" ht="13.5" customHeight="1">
      <c r="A2" s="24"/>
      <c r="B2" s="181" t="s">
        <v>437</v>
      </c>
      <c r="C2" s="181"/>
      <c r="D2" s="181"/>
      <c r="E2" s="181"/>
      <c r="F2" s="181"/>
      <c r="G2" s="181"/>
      <c r="H2" s="181"/>
      <c r="I2" s="181"/>
      <c r="J2" s="181"/>
      <c r="K2" s="24"/>
    </row>
    <row r="3" spans="1:11" ht="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" customHeight="1">
      <c r="A4" s="24"/>
      <c r="B4" s="182"/>
      <c r="C4" s="182"/>
      <c r="D4" s="182"/>
      <c r="E4" s="182"/>
      <c r="F4" s="182"/>
      <c r="G4" s="182"/>
      <c r="H4" s="182"/>
      <c r="I4" s="182"/>
      <c r="J4" s="182"/>
      <c r="K4" s="24"/>
    </row>
    <row r="5" spans="1:11" ht="12.75" customHeight="1">
      <c r="A5" s="24"/>
      <c r="B5" s="24"/>
      <c r="C5" s="26" t="s">
        <v>337</v>
      </c>
      <c r="D5" s="24"/>
      <c r="E5" s="24"/>
      <c r="F5" s="24"/>
      <c r="G5" s="24"/>
      <c r="H5" s="24"/>
      <c r="I5" s="24"/>
      <c r="J5" s="24"/>
      <c r="K5" s="24"/>
    </row>
    <row r="6" spans="1:11" s="28" customFormat="1" ht="31.5" customHeight="1">
      <c r="A6" s="24"/>
      <c r="B6" s="27" t="s">
        <v>191</v>
      </c>
      <c r="C6" s="27" t="s">
        <v>192</v>
      </c>
      <c r="D6" s="27" t="s">
        <v>287</v>
      </c>
      <c r="E6" s="183" t="s">
        <v>288</v>
      </c>
      <c r="F6" s="183"/>
      <c r="G6" s="183" t="s">
        <v>289</v>
      </c>
      <c r="H6" s="183"/>
      <c r="I6" s="183" t="s">
        <v>290</v>
      </c>
      <c r="J6" s="183"/>
      <c r="K6" s="24"/>
    </row>
    <row r="7" spans="1:11" s="28" customFormat="1" ht="19.5" customHeight="1">
      <c r="A7" s="24"/>
      <c r="B7" s="29">
        <v>10</v>
      </c>
      <c r="C7" s="30" t="s">
        <v>291</v>
      </c>
      <c r="D7" s="34">
        <v>13985</v>
      </c>
      <c r="E7" s="184">
        <v>11815</v>
      </c>
      <c r="F7" s="184"/>
      <c r="G7" s="184">
        <v>11489</v>
      </c>
      <c r="H7" s="184"/>
      <c r="I7" s="185">
        <v>97.24</v>
      </c>
      <c r="J7" s="185"/>
      <c r="K7" s="24"/>
    </row>
    <row r="8" spans="1:11" s="28" customFormat="1" ht="19.5" customHeight="1">
      <c r="A8" s="24"/>
      <c r="B8" s="29">
        <v>20</v>
      </c>
      <c r="C8" s="30" t="s">
        <v>292</v>
      </c>
      <c r="D8" s="34">
        <v>2468</v>
      </c>
      <c r="E8" s="184">
        <v>19762</v>
      </c>
      <c r="F8" s="184"/>
      <c r="G8" s="184">
        <v>18784</v>
      </c>
      <c r="H8" s="184"/>
      <c r="I8" s="185">
        <v>95.05</v>
      </c>
      <c r="J8" s="185"/>
      <c r="K8" s="24"/>
    </row>
    <row r="9" spans="1:11" s="28" customFormat="1" ht="19.5" customHeight="1">
      <c r="A9" s="24"/>
      <c r="B9" s="29">
        <v>30</v>
      </c>
      <c r="C9" s="30" t="s">
        <v>293</v>
      </c>
      <c r="D9" s="34">
        <v>2841</v>
      </c>
      <c r="E9" s="184">
        <v>9015</v>
      </c>
      <c r="F9" s="184"/>
      <c r="G9" s="184">
        <v>8271</v>
      </c>
      <c r="H9" s="184"/>
      <c r="I9" s="185">
        <v>91.75</v>
      </c>
      <c r="J9" s="185"/>
      <c r="K9" s="24"/>
    </row>
    <row r="10" spans="1:11" s="28" customFormat="1" ht="19.5" customHeight="1">
      <c r="A10" s="24"/>
      <c r="B10" s="29">
        <v>40</v>
      </c>
      <c r="C10" s="30" t="s">
        <v>294</v>
      </c>
      <c r="D10" s="34">
        <v>59</v>
      </c>
      <c r="E10" s="184">
        <v>116</v>
      </c>
      <c r="F10" s="184"/>
      <c r="G10" s="184">
        <v>108</v>
      </c>
      <c r="H10" s="184"/>
      <c r="I10" s="185">
        <v>93.04</v>
      </c>
      <c r="J10" s="185"/>
      <c r="K10" s="24"/>
    </row>
    <row r="11" spans="1:11" s="28" customFormat="1" ht="19.5" customHeight="1">
      <c r="A11" s="24"/>
      <c r="B11" s="29">
        <v>50</v>
      </c>
      <c r="C11" s="30" t="s">
        <v>295</v>
      </c>
      <c r="D11" s="34">
        <v>84068</v>
      </c>
      <c r="E11" s="184">
        <v>198661</v>
      </c>
      <c r="F11" s="184"/>
      <c r="G11" s="184">
        <v>53162</v>
      </c>
      <c r="H11" s="184"/>
      <c r="I11" s="185">
        <v>26.76</v>
      </c>
      <c r="J11" s="185"/>
      <c r="K11" s="24"/>
    </row>
    <row r="12" spans="1:11" s="28" customFormat="1" ht="19.5" customHeight="1">
      <c r="A12" s="24"/>
      <c r="B12" s="29">
        <v>60</v>
      </c>
      <c r="C12" s="30" t="s">
        <v>296</v>
      </c>
      <c r="D12" s="34">
        <v>21</v>
      </c>
      <c r="E12" s="184">
        <v>13</v>
      </c>
      <c r="F12" s="184"/>
      <c r="G12" s="184">
        <v>12</v>
      </c>
      <c r="H12" s="184"/>
      <c r="I12" s="185">
        <v>95.8</v>
      </c>
      <c r="J12" s="185"/>
      <c r="K12" s="24"/>
    </row>
    <row r="13" spans="1:11" s="28" customFormat="1" ht="19.5" customHeight="1">
      <c r="A13" s="24"/>
      <c r="B13" s="29">
        <v>70</v>
      </c>
      <c r="C13" s="30" t="s">
        <v>297</v>
      </c>
      <c r="D13" s="34">
        <v>6627</v>
      </c>
      <c r="E13" s="184">
        <v>6571</v>
      </c>
      <c r="F13" s="184"/>
      <c r="G13" s="184">
        <v>5896</v>
      </c>
      <c r="H13" s="184"/>
      <c r="I13" s="185">
        <v>89.72</v>
      </c>
      <c r="J13" s="185"/>
      <c r="K13" s="24"/>
    </row>
    <row r="14" spans="1:11" s="28" customFormat="1" ht="19.5" customHeight="1">
      <c r="A14" s="24"/>
      <c r="B14" s="29">
        <v>80</v>
      </c>
      <c r="C14" s="30" t="s">
        <v>298</v>
      </c>
      <c r="D14" s="34">
        <v>1254</v>
      </c>
      <c r="E14" s="184">
        <v>1322</v>
      </c>
      <c r="F14" s="184"/>
      <c r="G14" s="184">
        <v>1230</v>
      </c>
      <c r="H14" s="184"/>
      <c r="I14" s="185">
        <v>93.06</v>
      </c>
      <c r="J14" s="185"/>
      <c r="K14" s="24"/>
    </row>
    <row r="15" spans="1:11" s="28" customFormat="1" ht="19.5" customHeight="1">
      <c r="A15" s="24"/>
      <c r="B15" s="29">
        <v>90</v>
      </c>
      <c r="C15" s="30" t="s">
        <v>299</v>
      </c>
      <c r="D15" s="34">
        <v>423</v>
      </c>
      <c r="E15" s="184">
        <v>2037</v>
      </c>
      <c r="F15" s="184"/>
      <c r="G15" s="184">
        <v>1960</v>
      </c>
      <c r="H15" s="184"/>
      <c r="I15" s="185">
        <v>96.2</v>
      </c>
      <c r="J15" s="185"/>
      <c r="K15" s="24"/>
    </row>
    <row r="16" spans="1:11" s="28" customFormat="1" ht="19.5" customHeight="1">
      <c r="A16" s="24"/>
      <c r="B16" s="29">
        <v>100</v>
      </c>
      <c r="C16" s="30" t="s">
        <v>300</v>
      </c>
      <c r="D16" s="34">
        <v>14509</v>
      </c>
      <c r="E16" s="184">
        <v>14185</v>
      </c>
      <c r="F16" s="184"/>
      <c r="G16" s="184">
        <v>13243</v>
      </c>
      <c r="H16" s="184"/>
      <c r="I16" s="185">
        <v>93.36</v>
      </c>
      <c r="J16" s="185"/>
      <c r="K16" s="24"/>
    </row>
    <row r="17" spans="1:11" s="28" customFormat="1" ht="19.5" customHeight="1">
      <c r="A17" s="24"/>
      <c r="B17" s="29">
        <v>110</v>
      </c>
      <c r="C17" s="30" t="s">
        <v>301</v>
      </c>
      <c r="D17" s="34">
        <v>24080</v>
      </c>
      <c r="E17" s="184">
        <v>24356</v>
      </c>
      <c r="F17" s="184"/>
      <c r="G17" s="184">
        <v>21536</v>
      </c>
      <c r="H17" s="184"/>
      <c r="I17" s="185">
        <v>88.42</v>
      </c>
      <c r="J17" s="185"/>
      <c r="K17" s="24"/>
    </row>
    <row r="18" spans="1:11" s="28" customFormat="1" ht="19.5" customHeight="1">
      <c r="A18" s="24"/>
      <c r="B18" s="29">
        <v>120</v>
      </c>
      <c r="C18" s="30" t="s">
        <v>302</v>
      </c>
      <c r="D18" s="34">
        <v>5900</v>
      </c>
      <c r="E18" s="184">
        <v>20520</v>
      </c>
      <c r="F18" s="184"/>
      <c r="G18" s="184">
        <v>20225</v>
      </c>
      <c r="H18" s="184"/>
      <c r="I18" s="185">
        <v>98.57</v>
      </c>
      <c r="J18" s="185"/>
      <c r="K18" s="24"/>
    </row>
    <row r="19" spans="1:11" s="28" customFormat="1" ht="19.5" customHeight="1">
      <c r="A19" s="24"/>
      <c r="B19" s="29">
        <v>130</v>
      </c>
      <c r="C19" s="30" t="s">
        <v>303</v>
      </c>
      <c r="D19" s="34">
        <v>6024</v>
      </c>
      <c r="E19" s="184">
        <v>8360</v>
      </c>
      <c r="F19" s="184"/>
      <c r="G19" s="184">
        <v>8067</v>
      </c>
      <c r="H19" s="184"/>
      <c r="I19" s="185">
        <v>96.49</v>
      </c>
      <c r="J19" s="185"/>
      <c r="K19" s="24"/>
    </row>
    <row r="20" spans="1:11" s="28" customFormat="1" ht="19.5" customHeight="1">
      <c r="A20" s="24"/>
      <c r="B20" s="29">
        <v>140</v>
      </c>
      <c r="C20" s="30" t="s">
        <v>304</v>
      </c>
      <c r="D20" s="34">
        <v>90239</v>
      </c>
      <c r="E20" s="184">
        <v>85379</v>
      </c>
      <c r="F20" s="184"/>
      <c r="G20" s="184">
        <v>78777</v>
      </c>
      <c r="H20" s="184"/>
      <c r="I20" s="185">
        <v>92.27</v>
      </c>
      <c r="J20" s="185"/>
      <c r="K20" s="24"/>
    </row>
    <row r="21" spans="1:11" s="28" customFormat="1" ht="19.5" customHeight="1">
      <c r="A21" s="24"/>
      <c r="B21" s="29">
        <v>150</v>
      </c>
      <c r="C21" s="30" t="s">
        <v>305</v>
      </c>
      <c r="D21" s="34">
        <v>10000</v>
      </c>
      <c r="E21" s="184">
        <v>10064</v>
      </c>
      <c r="F21" s="184"/>
      <c r="G21" s="184">
        <v>8763</v>
      </c>
      <c r="H21" s="184"/>
      <c r="I21" s="185">
        <v>87.07</v>
      </c>
      <c r="J21" s="185"/>
      <c r="K21" s="24"/>
    </row>
    <row r="22" spans="1:11" s="28" customFormat="1" ht="19.5" customHeight="1">
      <c r="A22" s="24"/>
      <c r="B22" s="29">
        <v>160</v>
      </c>
      <c r="C22" s="30" t="s">
        <v>306</v>
      </c>
      <c r="D22" s="34">
        <v>27446</v>
      </c>
      <c r="E22" s="184">
        <v>32012</v>
      </c>
      <c r="F22" s="184"/>
      <c r="G22" s="184">
        <v>31475</v>
      </c>
      <c r="H22" s="184"/>
      <c r="I22" s="185">
        <v>98.32</v>
      </c>
      <c r="J22" s="185"/>
      <c r="K22" s="24"/>
    </row>
    <row r="23" spans="1:11" s="28" customFormat="1" ht="19.5" customHeight="1">
      <c r="A23" s="24"/>
      <c r="B23" s="29">
        <v>170</v>
      </c>
      <c r="C23" s="30" t="s">
        <v>307</v>
      </c>
      <c r="D23" s="34">
        <v>10071</v>
      </c>
      <c r="E23" s="184">
        <v>9617</v>
      </c>
      <c r="F23" s="184"/>
      <c r="G23" s="184">
        <v>9256</v>
      </c>
      <c r="H23" s="184"/>
      <c r="I23" s="185">
        <v>96.24</v>
      </c>
      <c r="J23" s="185"/>
      <c r="K23" s="24"/>
    </row>
    <row r="24" spans="1:11" s="28" customFormat="1" ht="19.5" customHeight="1">
      <c r="A24" s="24"/>
      <c r="B24" s="29">
        <v>180</v>
      </c>
      <c r="C24" s="30" t="s">
        <v>308</v>
      </c>
      <c r="D24" s="34">
        <v>3233</v>
      </c>
      <c r="E24" s="184">
        <v>3153</v>
      </c>
      <c r="F24" s="184"/>
      <c r="G24" s="184">
        <v>2958</v>
      </c>
      <c r="H24" s="184"/>
      <c r="I24" s="185">
        <v>93.82</v>
      </c>
      <c r="J24" s="185"/>
      <c r="K24" s="24"/>
    </row>
    <row r="25" spans="1:11" s="28" customFormat="1" ht="19.5" customHeight="1">
      <c r="A25" s="24"/>
      <c r="B25" s="29">
        <v>190</v>
      </c>
      <c r="C25" s="30" t="s">
        <v>309</v>
      </c>
      <c r="D25" s="34">
        <v>2535</v>
      </c>
      <c r="E25" s="184">
        <v>6440</v>
      </c>
      <c r="F25" s="184"/>
      <c r="G25" s="184">
        <v>5584</v>
      </c>
      <c r="H25" s="184"/>
      <c r="I25" s="185">
        <v>86.71</v>
      </c>
      <c r="J25" s="185"/>
      <c r="K25" s="24"/>
    </row>
    <row r="26" spans="1:13" s="28" customFormat="1" ht="19.5" customHeight="1">
      <c r="A26" s="24"/>
      <c r="B26" s="29">
        <v>200</v>
      </c>
      <c r="C26" s="31" t="s">
        <v>310</v>
      </c>
      <c r="D26" s="35">
        <f>SUM(D7:D25)</f>
        <v>305783</v>
      </c>
      <c r="E26" s="186">
        <f>SUM(E7:F25)</f>
        <v>463398</v>
      </c>
      <c r="F26" s="186"/>
      <c r="G26" s="186">
        <f>SUM(G7:H25)</f>
        <v>300796</v>
      </c>
      <c r="H26" s="186"/>
      <c r="I26" s="187">
        <v>64.91</v>
      </c>
      <c r="J26" s="187"/>
      <c r="K26" s="24"/>
      <c r="M26" s="32"/>
    </row>
    <row r="27" spans="1:11" s="28" customFormat="1" ht="19.5" customHeight="1">
      <c r="A27" s="24"/>
      <c r="B27" s="29">
        <v>270</v>
      </c>
      <c r="C27" s="30" t="s">
        <v>311</v>
      </c>
      <c r="D27" s="34">
        <v>334491</v>
      </c>
      <c r="E27" s="184">
        <v>349386</v>
      </c>
      <c r="F27" s="184"/>
      <c r="G27" s="184">
        <v>345386</v>
      </c>
      <c r="H27" s="184"/>
      <c r="I27" s="185">
        <v>98.86</v>
      </c>
      <c r="J27" s="185"/>
      <c r="K27" s="24"/>
    </row>
    <row r="28" spans="1:11" s="28" customFormat="1" ht="19.5" customHeight="1">
      <c r="A28" s="24"/>
      <c r="B28" s="29">
        <v>280</v>
      </c>
      <c r="C28" s="30" t="s">
        <v>312</v>
      </c>
      <c r="D28" s="34">
        <v>54075</v>
      </c>
      <c r="E28" s="184">
        <v>44097</v>
      </c>
      <c r="F28" s="184"/>
      <c r="G28" s="184">
        <v>41182</v>
      </c>
      <c r="H28" s="184"/>
      <c r="I28" s="185">
        <v>93.39</v>
      </c>
      <c r="J28" s="185"/>
      <c r="K28" s="24"/>
    </row>
    <row r="29" spans="1:11" s="28" customFormat="1" ht="19.5" customHeight="1">
      <c r="A29" s="24"/>
      <c r="B29" s="29">
        <v>290</v>
      </c>
      <c r="C29" s="30" t="s">
        <v>313</v>
      </c>
      <c r="D29" s="34">
        <v>47083</v>
      </c>
      <c r="E29" s="184">
        <v>95199</v>
      </c>
      <c r="F29" s="184"/>
      <c r="G29" s="184">
        <v>94813</v>
      </c>
      <c r="H29" s="184"/>
      <c r="I29" s="185">
        <v>99.59</v>
      </c>
      <c r="J29" s="185"/>
      <c r="K29" s="24"/>
    </row>
    <row r="30" spans="1:11" s="28" customFormat="1" ht="19.5" customHeight="1">
      <c r="A30" s="24"/>
      <c r="B30" s="29">
        <v>291</v>
      </c>
      <c r="C30" s="30" t="s">
        <v>314</v>
      </c>
      <c r="D30" s="34">
        <v>62200</v>
      </c>
      <c r="E30" s="184">
        <v>81215</v>
      </c>
      <c r="F30" s="184"/>
      <c r="G30" s="184">
        <v>81215</v>
      </c>
      <c r="H30" s="184"/>
      <c r="I30" s="185">
        <v>100</v>
      </c>
      <c r="J30" s="185"/>
      <c r="K30" s="24"/>
    </row>
    <row r="31" spans="1:11" s="28" customFormat="1" ht="19.5" customHeight="1">
      <c r="A31" s="24"/>
      <c r="B31" s="29">
        <v>300</v>
      </c>
      <c r="C31" s="30" t="s">
        <v>315</v>
      </c>
      <c r="D31" s="34">
        <v>4206</v>
      </c>
      <c r="E31" s="184">
        <v>3706</v>
      </c>
      <c r="F31" s="184"/>
      <c r="G31" s="184">
        <v>3639</v>
      </c>
      <c r="H31" s="184"/>
      <c r="I31" s="185">
        <v>98.18</v>
      </c>
      <c r="J31" s="185"/>
      <c r="K31" s="24"/>
    </row>
    <row r="32" spans="1:11" s="28" customFormat="1" ht="19.5" customHeight="1">
      <c r="A32" s="24"/>
      <c r="B32" s="29">
        <v>310</v>
      </c>
      <c r="C32" s="30" t="s">
        <v>316</v>
      </c>
      <c r="D32" s="34">
        <v>526011</v>
      </c>
      <c r="E32" s="184">
        <v>498861</v>
      </c>
      <c r="F32" s="184"/>
      <c r="G32" s="184">
        <v>498324</v>
      </c>
      <c r="H32" s="184"/>
      <c r="I32" s="185">
        <v>99.89</v>
      </c>
      <c r="J32" s="185"/>
      <c r="K32" s="24"/>
    </row>
    <row r="33" spans="1:11" s="28" customFormat="1" ht="19.5" customHeight="1">
      <c r="A33" s="24"/>
      <c r="B33" s="29">
        <v>320</v>
      </c>
      <c r="C33" s="30" t="s">
        <v>317</v>
      </c>
      <c r="D33" s="34">
        <v>147959</v>
      </c>
      <c r="E33" s="184">
        <v>143964</v>
      </c>
      <c r="F33" s="184"/>
      <c r="G33" s="184">
        <v>143964</v>
      </c>
      <c r="H33" s="184"/>
      <c r="I33" s="185">
        <v>100</v>
      </c>
      <c r="J33" s="185"/>
      <c r="K33" s="24"/>
    </row>
    <row r="34" spans="1:11" s="28" customFormat="1" ht="19.5" customHeight="1">
      <c r="A34" s="24"/>
      <c r="B34" s="29">
        <v>330</v>
      </c>
      <c r="C34" s="30" t="s">
        <v>318</v>
      </c>
      <c r="D34" s="34">
        <v>184487</v>
      </c>
      <c r="E34" s="184">
        <v>200638</v>
      </c>
      <c r="F34" s="184"/>
      <c r="G34" s="184">
        <v>200638</v>
      </c>
      <c r="H34" s="184"/>
      <c r="I34" s="185">
        <v>100</v>
      </c>
      <c r="J34" s="185"/>
      <c r="K34" s="24"/>
    </row>
    <row r="35" spans="1:11" s="28" customFormat="1" ht="19.5" customHeight="1">
      <c r="A35" s="24"/>
      <c r="B35" s="29">
        <v>340</v>
      </c>
      <c r="C35" s="30" t="s">
        <v>319</v>
      </c>
      <c r="D35" s="34">
        <v>0</v>
      </c>
      <c r="E35" s="184">
        <v>0</v>
      </c>
      <c r="F35" s="184"/>
      <c r="G35" s="184">
        <v>6517</v>
      </c>
      <c r="H35" s="184"/>
      <c r="I35" s="185">
        <v>0</v>
      </c>
      <c r="J35" s="185"/>
      <c r="K35" s="24"/>
    </row>
    <row r="36" spans="1:11" s="28" customFormat="1" ht="19.5" customHeight="1">
      <c r="A36" s="24"/>
      <c r="B36" s="29">
        <v>350</v>
      </c>
      <c r="C36" s="30" t="s">
        <v>320</v>
      </c>
      <c r="D36" s="34">
        <v>-30000</v>
      </c>
      <c r="E36" s="184">
        <v>-30000</v>
      </c>
      <c r="F36" s="184"/>
      <c r="G36" s="184">
        <v>-11341</v>
      </c>
      <c r="H36" s="184"/>
      <c r="I36" s="185">
        <v>37.81</v>
      </c>
      <c r="J36" s="185"/>
      <c r="K36" s="24"/>
    </row>
    <row r="37" spans="1:13" s="28" customFormat="1" ht="19.5" customHeight="1">
      <c r="A37" s="24"/>
      <c r="B37" s="29">
        <v>360</v>
      </c>
      <c r="C37" s="31" t="s">
        <v>321</v>
      </c>
      <c r="D37" s="35">
        <f>SUM(D26:D36)</f>
        <v>1636295</v>
      </c>
      <c r="E37" s="186">
        <f>SUM(E26:F36)</f>
        <v>1850464</v>
      </c>
      <c r="F37" s="186"/>
      <c r="G37" s="186">
        <f>SUM(G26:H36)</f>
        <v>1705133</v>
      </c>
      <c r="H37" s="186"/>
      <c r="I37" s="187">
        <v>92.15</v>
      </c>
      <c r="J37" s="187"/>
      <c r="K37" s="24"/>
      <c r="M37" s="32"/>
    </row>
    <row r="38" spans="1:11" s="28" customFormat="1" ht="19.5" customHeight="1">
      <c r="A38" s="24"/>
      <c r="B38" s="29">
        <v>370</v>
      </c>
      <c r="C38" s="30" t="s">
        <v>322</v>
      </c>
      <c r="D38" s="34">
        <v>802793</v>
      </c>
      <c r="E38" s="184">
        <v>735881</v>
      </c>
      <c r="F38" s="184"/>
      <c r="G38" s="184">
        <v>645274</v>
      </c>
      <c r="H38" s="184"/>
      <c r="I38" s="185">
        <v>87.69</v>
      </c>
      <c r="J38" s="185"/>
      <c r="K38" s="24"/>
    </row>
    <row r="39" spans="1:11" s="28" customFormat="1" ht="19.5" customHeight="1">
      <c r="A39" s="24"/>
      <c r="B39" s="29">
        <v>371</v>
      </c>
      <c r="C39" s="30" t="s">
        <v>323</v>
      </c>
      <c r="D39" s="34">
        <v>0</v>
      </c>
      <c r="E39" s="184">
        <v>69013</v>
      </c>
      <c r="F39" s="184"/>
      <c r="G39" s="184">
        <v>69013</v>
      </c>
      <c r="H39" s="184"/>
      <c r="I39" s="185">
        <v>100</v>
      </c>
      <c r="J39" s="185"/>
      <c r="K39" s="24"/>
    </row>
    <row r="40" spans="1:11" s="28" customFormat="1" ht="19.5" customHeight="1">
      <c r="A40" s="24"/>
      <c r="B40" s="29">
        <v>379</v>
      </c>
      <c r="C40" s="31" t="s">
        <v>324</v>
      </c>
      <c r="D40" s="35">
        <f>D38</f>
        <v>802793</v>
      </c>
      <c r="E40" s="186">
        <f>E38+E39</f>
        <v>804894</v>
      </c>
      <c r="F40" s="186"/>
      <c r="G40" s="186">
        <f>G38+G39</f>
        <v>714287</v>
      </c>
      <c r="H40" s="186"/>
      <c r="I40" s="187">
        <v>88.74</v>
      </c>
      <c r="J40" s="187"/>
      <c r="K40" s="24"/>
    </row>
    <row r="41" spans="1:13" s="28" customFormat="1" ht="19.5" customHeight="1">
      <c r="A41" s="24"/>
      <c r="B41" s="29">
        <v>380</v>
      </c>
      <c r="C41" s="31" t="s">
        <v>325</v>
      </c>
      <c r="D41" s="35">
        <f>D40+D37</f>
        <v>2439088</v>
      </c>
      <c r="E41" s="186">
        <f>E40+E37</f>
        <v>2655358</v>
      </c>
      <c r="F41" s="186"/>
      <c r="G41" s="186">
        <f>G40+G37</f>
        <v>2419420</v>
      </c>
      <c r="H41" s="186"/>
      <c r="I41" s="187">
        <v>91.12</v>
      </c>
      <c r="J41" s="187"/>
      <c r="K41" s="24"/>
      <c r="M41" s="32"/>
    </row>
    <row r="42" spans="1:11" s="28" customFormat="1" ht="19.5" customHeight="1">
      <c r="A42" s="24"/>
      <c r="B42" s="29">
        <v>390</v>
      </c>
      <c r="C42" s="31" t="s">
        <v>326</v>
      </c>
      <c r="D42" s="35">
        <v>2357289</v>
      </c>
      <c r="E42" s="186">
        <v>2423242</v>
      </c>
      <c r="F42" s="186"/>
      <c r="G42" s="186">
        <v>2208683</v>
      </c>
      <c r="H42" s="186"/>
      <c r="I42" s="187">
        <v>91.15</v>
      </c>
      <c r="J42" s="187"/>
      <c r="K42" s="24"/>
    </row>
    <row r="43" spans="1:11" s="28" customFormat="1" ht="19.5" customHeight="1">
      <c r="A43" s="24"/>
      <c r="B43" s="29">
        <v>400</v>
      </c>
      <c r="C43" s="30" t="s">
        <v>327</v>
      </c>
      <c r="D43" s="34">
        <v>30000</v>
      </c>
      <c r="E43" s="184">
        <v>30000</v>
      </c>
      <c r="F43" s="184"/>
      <c r="G43" s="184">
        <v>30000</v>
      </c>
      <c r="H43" s="184"/>
      <c r="I43" s="185"/>
      <c r="J43" s="185"/>
      <c r="K43" s="24"/>
    </row>
    <row r="44" spans="1:11" s="28" customFormat="1" ht="19.5" customHeight="1">
      <c r="A44" s="24"/>
      <c r="B44" s="29">
        <v>410</v>
      </c>
      <c r="C44" s="30" t="s">
        <v>328</v>
      </c>
      <c r="D44" s="34">
        <v>-30000</v>
      </c>
      <c r="E44" s="184">
        <v>-30000</v>
      </c>
      <c r="F44" s="184"/>
      <c r="G44" s="184">
        <v>-30000</v>
      </c>
      <c r="H44" s="184"/>
      <c r="I44" s="185"/>
      <c r="J44" s="185"/>
      <c r="K44" s="24"/>
    </row>
    <row r="45" spans="1:13" s="28" customFormat="1" ht="19.5" customHeight="1">
      <c r="A45" s="24"/>
      <c r="B45" s="29">
        <v>411</v>
      </c>
      <c r="C45" s="30" t="s">
        <v>329</v>
      </c>
      <c r="D45" s="34">
        <v>0</v>
      </c>
      <c r="E45" s="184">
        <v>176000</v>
      </c>
      <c r="F45" s="184"/>
      <c r="G45" s="184">
        <v>150000</v>
      </c>
      <c r="H45" s="184"/>
      <c r="I45" s="185"/>
      <c r="J45" s="185"/>
      <c r="K45" s="24"/>
      <c r="M45" s="32"/>
    </row>
    <row r="46" spans="1:11" s="28" customFormat="1" ht="19.5" customHeight="1">
      <c r="A46" s="24"/>
      <c r="B46" s="29">
        <v>412</v>
      </c>
      <c r="C46" s="30" t="s">
        <v>330</v>
      </c>
      <c r="D46" s="34">
        <v>0</v>
      </c>
      <c r="E46" s="184">
        <v>0</v>
      </c>
      <c r="F46" s="184"/>
      <c r="G46" s="184">
        <v>0</v>
      </c>
      <c r="H46" s="184"/>
      <c r="I46" s="185"/>
      <c r="J46" s="185"/>
      <c r="K46" s="24"/>
    </row>
    <row r="47" spans="1:11" s="28" customFormat="1" ht="19.5" customHeight="1">
      <c r="A47" s="24"/>
      <c r="B47" s="29">
        <v>420</v>
      </c>
      <c r="C47" s="30" t="s">
        <v>331</v>
      </c>
      <c r="D47" s="34">
        <v>176000</v>
      </c>
      <c r="E47" s="184">
        <v>234000</v>
      </c>
      <c r="F47" s="184"/>
      <c r="G47" s="184">
        <v>234000</v>
      </c>
      <c r="H47" s="184"/>
      <c r="I47" s="185"/>
      <c r="J47" s="185"/>
      <c r="K47" s="24"/>
    </row>
    <row r="48" spans="1:11" s="28" customFormat="1" ht="19.5" customHeight="1">
      <c r="A48" s="24"/>
      <c r="B48" s="29">
        <v>430</v>
      </c>
      <c r="C48" s="30" t="s">
        <v>332</v>
      </c>
      <c r="D48" s="34">
        <v>-94201</v>
      </c>
      <c r="E48" s="184">
        <v>-194369</v>
      </c>
      <c r="F48" s="184"/>
      <c r="G48" s="184">
        <v>-194369</v>
      </c>
      <c r="H48" s="184"/>
      <c r="I48" s="185"/>
      <c r="J48" s="185"/>
      <c r="K48" s="24"/>
    </row>
    <row r="49" spans="1:13" s="28" customFormat="1" ht="19.5" customHeight="1">
      <c r="A49" s="24"/>
      <c r="B49" s="29">
        <v>440</v>
      </c>
      <c r="C49" s="30" t="s">
        <v>333</v>
      </c>
      <c r="D49" s="34">
        <v>0</v>
      </c>
      <c r="E49" s="184">
        <v>16485</v>
      </c>
      <c r="F49" s="184"/>
      <c r="G49" s="184">
        <v>21105</v>
      </c>
      <c r="H49" s="184"/>
      <c r="I49" s="185"/>
      <c r="J49" s="185"/>
      <c r="K49" s="24"/>
      <c r="M49" s="36">
        <f>G42-G41</f>
        <v>-210737</v>
      </c>
    </row>
    <row r="50" spans="1:13" s="28" customFormat="1" ht="19.5" customHeight="1">
      <c r="A50" s="24"/>
      <c r="B50" s="29">
        <v>450</v>
      </c>
      <c r="C50" s="30" t="s">
        <v>334</v>
      </c>
      <c r="D50" s="34">
        <v>0</v>
      </c>
      <c r="E50" s="184">
        <v>0</v>
      </c>
      <c r="F50" s="184"/>
      <c r="G50" s="184">
        <v>1</v>
      </c>
      <c r="H50" s="184"/>
      <c r="I50" s="185"/>
      <c r="J50" s="185"/>
      <c r="K50" s="24"/>
      <c r="M50" s="36"/>
    </row>
    <row r="51" spans="1:13" s="28" customFormat="1" ht="19.5" customHeight="1">
      <c r="A51" s="24"/>
      <c r="B51" s="29">
        <v>460</v>
      </c>
      <c r="C51" s="31" t="s">
        <v>335</v>
      </c>
      <c r="D51" s="35">
        <f>SUM(D43:D50)</f>
        <v>81799</v>
      </c>
      <c r="E51" s="186">
        <f>SUM(E43:F50)</f>
        <v>232116</v>
      </c>
      <c r="F51" s="186"/>
      <c r="G51" s="186">
        <f>G43+G44+G45+G47+G48+G49+G50</f>
        <v>210737</v>
      </c>
      <c r="H51" s="186"/>
      <c r="I51" s="187"/>
      <c r="J51" s="187"/>
      <c r="K51" s="24"/>
      <c r="M51" s="36"/>
    </row>
    <row r="52" spans="1:11" ht="3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.75" customHeight="1">
      <c r="A53" s="24"/>
      <c r="B53" s="24"/>
      <c r="C53" s="24"/>
      <c r="D53" s="24"/>
      <c r="E53" s="24"/>
      <c r="F53" s="188" t="s">
        <v>336</v>
      </c>
      <c r="G53" s="188"/>
      <c r="H53" s="24"/>
      <c r="I53" s="24"/>
      <c r="J53" s="33">
        <v>41295</v>
      </c>
      <c r="K53" s="24"/>
    </row>
    <row r="54" spans="1:11" ht="19.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</sheetData>
  <mergeCells count="141">
    <mergeCell ref="E51:F51"/>
    <mergeCell ref="G51:H51"/>
    <mergeCell ref="I51:J51"/>
    <mergeCell ref="F53:G53"/>
    <mergeCell ref="E49:F49"/>
    <mergeCell ref="G49:H49"/>
    <mergeCell ref="I49:J49"/>
    <mergeCell ref="E50:F50"/>
    <mergeCell ref="G50:H50"/>
    <mergeCell ref="I50:J50"/>
    <mergeCell ref="E47:F47"/>
    <mergeCell ref="G47:H47"/>
    <mergeCell ref="I47:J47"/>
    <mergeCell ref="E48:F48"/>
    <mergeCell ref="G48:H48"/>
    <mergeCell ref="I48:J48"/>
    <mergeCell ref="E45:F45"/>
    <mergeCell ref="G45:H45"/>
    <mergeCell ref="I45:J45"/>
    <mergeCell ref="E46:F46"/>
    <mergeCell ref="G46:H46"/>
    <mergeCell ref="I46:J46"/>
    <mergeCell ref="E43:F43"/>
    <mergeCell ref="G43:H43"/>
    <mergeCell ref="I43:J43"/>
    <mergeCell ref="E44:F44"/>
    <mergeCell ref="G44:H44"/>
    <mergeCell ref="I44:J44"/>
    <mergeCell ref="E41:F41"/>
    <mergeCell ref="G41:H41"/>
    <mergeCell ref="I41:J41"/>
    <mergeCell ref="E42:F42"/>
    <mergeCell ref="G42:H42"/>
    <mergeCell ref="I42:J42"/>
    <mergeCell ref="E39:F39"/>
    <mergeCell ref="G39:H39"/>
    <mergeCell ref="I39:J39"/>
    <mergeCell ref="E40:F40"/>
    <mergeCell ref="G40:H40"/>
    <mergeCell ref="I40:J40"/>
    <mergeCell ref="E37:F37"/>
    <mergeCell ref="G37:H37"/>
    <mergeCell ref="I37:J37"/>
    <mergeCell ref="E38:F38"/>
    <mergeCell ref="G38:H38"/>
    <mergeCell ref="I38:J38"/>
    <mergeCell ref="E35:F35"/>
    <mergeCell ref="G35:H35"/>
    <mergeCell ref="I35:J35"/>
    <mergeCell ref="E36:F36"/>
    <mergeCell ref="G36:H36"/>
    <mergeCell ref="I36:J36"/>
    <mergeCell ref="E33:F33"/>
    <mergeCell ref="G33:H33"/>
    <mergeCell ref="I33:J33"/>
    <mergeCell ref="E34:F34"/>
    <mergeCell ref="G34:H34"/>
    <mergeCell ref="I34:J34"/>
    <mergeCell ref="E31:F31"/>
    <mergeCell ref="G31:H31"/>
    <mergeCell ref="I31:J31"/>
    <mergeCell ref="E32:F32"/>
    <mergeCell ref="G32:H32"/>
    <mergeCell ref="I32:J32"/>
    <mergeCell ref="E29:F29"/>
    <mergeCell ref="G29:H29"/>
    <mergeCell ref="I29:J29"/>
    <mergeCell ref="E30:F30"/>
    <mergeCell ref="G30:H30"/>
    <mergeCell ref="I30:J30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E13:F13"/>
    <mergeCell ref="G13:H13"/>
    <mergeCell ref="I13:J13"/>
    <mergeCell ref="E14:F14"/>
    <mergeCell ref="G14:H14"/>
    <mergeCell ref="I14:J14"/>
    <mergeCell ref="E11:F11"/>
    <mergeCell ref="G11:H11"/>
    <mergeCell ref="I11:J11"/>
    <mergeCell ref="E12:F12"/>
    <mergeCell ref="G12:H12"/>
    <mergeCell ref="I12:J12"/>
    <mergeCell ref="E9:F9"/>
    <mergeCell ref="G9:H9"/>
    <mergeCell ref="I9:J9"/>
    <mergeCell ref="E10:F10"/>
    <mergeCell ref="G10:H10"/>
    <mergeCell ref="I10:J10"/>
    <mergeCell ref="E7:F7"/>
    <mergeCell ref="G7:H7"/>
    <mergeCell ref="I7:J7"/>
    <mergeCell ref="E8:F8"/>
    <mergeCell ref="G8:H8"/>
    <mergeCell ref="I8:J8"/>
    <mergeCell ref="B2:J2"/>
    <mergeCell ref="B4:J4"/>
    <mergeCell ref="E6:F6"/>
    <mergeCell ref="G6:H6"/>
    <mergeCell ref="I6:J6"/>
  </mergeCells>
  <printOptions/>
  <pageMargins left="0.75" right="0.26" top="0.45" bottom="0.36" header="0.51" footer="0.16"/>
  <pageSetup firstPageNumber="1" useFirstPageNumber="1" horizontalDpi="300" verticalDpi="300" orientation="portrait" pageOrder="overThenDown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5"/>
  <sheetViews>
    <sheetView workbookViewId="0" topLeftCell="A97">
      <selection activeCell="L109" sqref="L108:L109"/>
    </sheetView>
  </sheetViews>
  <sheetFormatPr defaultColWidth="9.140625" defaultRowHeight="12.75"/>
  <cols>
    <col min="1" max="1" width="98.421875" style="43" customWidth="1"/>
    <col min="2" max="4" width="13.140625" style="43" customWidth="1"/>
    <col min="5" max="5" width="7.57421875" style="43" customWidth="1"/>
    <col min="6" max="6" width="13.421875" style="43" bestFit="1" customWidth="1"/>
    <col min="7" max="7" width="18.28125" style="43" customWidth="1"/>
    <col min="8" max="16384" width="9.140625" style="43" customWidth="1"/>
  </cols>
  <sheetData>
    <row r="1" spans="1:5" ht="24.75" customHeight="1">
      <c r="A1" s="40" t="s">
        <v>48</v>
      </c>
      <c r="B1" s="41" t="s">
        <v>287</v>
      </c>
      <c r="C1" s="41" t="s">
        <v>288</v>
      </c>
      <c r="D1" s="41" t="s">
        <v>338</v>
      </c>
      <c r="E1" s="42" t="s">
        <v>339</v>
      </c>
    </row>
    <row r="2" spans="1:5" ht="24.75" customHeight="1">
      <c r="A2" s="72" t="s">
        <v>340</v>
      </c>
      <c r="B2" s="44">
        <v>247000</v>
      </c>
      <c r="C2" s="44">
        <v>247000</v>
      </c>
      <c r="D2" s="44">
        <v>231227</v>
      </c>
      <c r="E2" s="45">
        <f aca="true" t="shared" si="0" ref="E2:E11">D2/C2*100</f>
        <v>93.61417004048583</v>
      </c>
    </row>
    <row r="3" spans="1:5" ht="24.75" customHeight="1">
      <c r="A3" s="72" t="s">
        <v>341</v>
      </c>
      <c r="B3" s="44">
        <v>60000</v>
      </c>
      <c r="C3" s="44">
        <v>30023</v>
      </c>
      <c r="D3" s="44">
        <v>14079</v>
      </c>
      <c r="E3" s="45">
        <f t="shared" si="0"/>
        <v>46.8940478966126</v>
      </c>
    </row>
    <row r="4" spans="1:5" ht="24.75" customHeight="1">
      <c r="A4" s="72" t="s">
        <v>342</v>
      </c>
      <c r="B4" s="44">
        <v>23000</v>
      </c>
      <c r="C4" s="44">
        <v>23000</v>
      </c>
      <c r="D4" s="44">
        <v>23712</v>
      </c>
      <c r="E4" s="45">
        <f t="shared" si="0"/>
        <v>103.09565217391304</v>
      </c>
    </row>
    <row r="5" spans="1:5" ht="24.75" customHeight="1">
      <c r="A5" s="72" t="s">
        <v>343</v>
      </c>
      <c r="B5" s="44">
        <v>220000</v>
      </c>
      <c r="C5" s="44">
        <v>204023</v>
      </c>
      <c r="D5" s="44">
        <v>230213</v>
      </c>
      <c r="E5" s="45">
        <f t="shared" si="0"/>
        <v>112.83678800919503</v>
      </c>
    </row>
    <row r="6" spans="1:5" ht="24.75" customHeight="1">
      <c r="A6" s="72" t="s">
        <v>54</v>
      </c>
      <c r="B6" s="44">
        <v>111186</v>
      </c>
      <c r="C6" s="44">
        <v>103286</v>
      </c>
      <c r="D6" s="44">
        <v>103286</v>
      </c>
      <c r="E6" s="45">
        <f t="shared" si="0"/>
        <v>100</v>
      </c>
    </row>
    <row r="7" spans="1:5" ht="24.75" customHeight="1">
      <c r="A7" s="72" t="s">
        <v>349</v>
      </c>
      <c r="B7" s="44">
        <v>535000</v>
      </c>
      <c r="C7" s="44">
        <v>512136</v>
      </c>
      <c r="D7" s="44">
        <v>464828</v>
      </c>
      <c r="E7" s="45">
        <f t="shared" si="0"/>
        <v>90.76260993173688</v>
      </c>
    </row>
    <row r="8" spans="1:5" ht="24.75" customHeight="1">
      <c r="A8" s="72" t="s">
        <v>350</v>
      </c>
      <c r="B8" s="44">
        <v>82000</v>
      </c>
      <c r="C8" s="44">
        <v>82000</v>
      </c>
      <c r="D8" s="44">
        <v>77914</v>
      </c>
      <c r="E8" s="45">
        <f t="shared" si="0"/>
        <v>95.0170731707317</v>
      </c>
    </row>
    <row r="9" spans="1:5" ht="24.75" customHeight="1">
      <c r="A9" s="46" t="s">
        <v>351</v>
      </c>
      <c r="B9" s="47">
        <f>SUM(B2:B8)</f>
        <v>1278186</v>
      </c>
      <c r="C9" s="47">
        <f>SUM(C2:C8)</f>
        <v>1201468</v>
      </c>
      <c r="D9" s="47">
        <f>SUM(D2:D8)</f>
        <v>1145259</v>
      </c>
      <c r="E9" s="48">
        <f t="shared" si="0"/>
        <v>95.32163986057057</v>
      </c>
    </row>
    <row r="10" spans="1:5" ht="24.75" customHeight="1">
      <c r="A10" s="72" t="s">
        <v>352</v>
      </c>
      <c r="B10" s="44">
        <v>50</v>
      </c>
      <c r="C10" s="44">
        <v>50</v>
      </c>
      <c r="D10" s="49">
        <v>97</v>
      </c>
      <c r="E10" s="45">
        <f t="shared" si="0"/>
        <v>194</v>
      </c>
    </row>
    <row r="11" spans="1:5" ht="24.75" customHeight="1">
      <c r="A11" s="72" t="s">
        <v>353</v>
      </c>
      <c r="B11" s="44">
        <v>100</v>
      </c>
      <c r="C11" s="44">
        <v>100</v>
      </c>
      <c r="D11" s="49">
        <v>394</v>
      </c>
      <c r="E11" s="45">
        <f t="shared" si="0"/>
        <v>394</v>
      </c>
    </row>
    <row r="12" spans="1:5" ht="24.75" customHeight="1">
      <c r="A12" s="72" t="s">
        <v>354</v>
      </c>
      <c r="B12" s="44">
        <v>0</v>
      </c>
      <c r="C12" s="44">
        <v>0</v>
      </c>
      <c r="D12" s="49">
        <v>25</v>
      </c>
      <c r="E12" s="45">
        <v>0</v>
      </c>
    </row>
    <row r="13" spans="1:5" ht="24.75" customHeight="1">
      <c r="A13" s="72" t="s">
        <v>355</v>
      </c>
      <c r="B13" s="44">
        <v>42000</v>
      </c>
      <c r="C13" s="44">
        <v>42000</v>
      </c>
      <c r="D13" s="49">
        <v>43530</v>
      </c>
      <c r="E13" s="45">
        <f aca="true" t="shared" si="1" ref="E13:E23">D13/C13*100</f>
        <v>103.64285714285715</v>
      </c>
    </row>
    <row r="14" spans="1:5" ht="24.75" customHeight="1">
      <c r="A14" s="72" t="s">
        <v>356</v>
      </c>
      <c r="B14" s="44">
        <v>2650</v>
      </c>
      <c r="C14" s="44">
        <v>2650</v>
      </c>
      <c r="D14" s="49">
        <v>2403</v>
      </c>
      <c r="E14" s="45">
        <f t="shared" si="1"/>
        <v>90.67924528301887</v>
      </c>
    </row>
    <row r="15" spans="1:5" ht="24.75" customHeight="1">
      <c r="A15" s="72" t="s">
        <v>357</v>
      </c>
      <c r="B15" s="44">
        <v>700</v>
      </c>
      <c r="C15" s="44">
        <v>700</v>
      </c>
      <c r="D15" s="49">
        <v>631</v>
      </c>
      <c r="E15" s="45">
        <f t="shared" si="1"/>
        <v>90.14285714285715</v>
      </c>
    </row>
    <row r="16" spans="1:5" ht="24.75" customHeight="1">
      <c r="A16" s="72" t="s">
        <v>358</v>
      </c>
      <c r="B16" s="44">
        <v>5300</v>
      </c>
      <c r="C16" s="44">
        <v>5300</v>
      </c>
      <c r="D16" s="44">
        <v>5371</v>
      </c>
      <c r="E16" s="45">
        <f t="shared" si="1"/>
        <v>101.33962264150944</v>
      </c>
    </row>
    <row r="17" spans="1:5" ht="24.75" customHeight="1">
      <c r="A17" s="72" t="s">
        <v>359</v>
      </c>
      <c r="B17" s="44">
        <v>10</v>
      </c>
      <c r="C17" s="44">
        <v>10</v>
      </c>
      <c r="D17" s="44">
        <v>8</v>
      </c>
      <c r="E17" s="45">
        <f t="shared" si="1"/>
        <v>80</v>
      </c>
    </row>
    <row r="18" spans="1:5" ht="24.75" customHeight="1">
      <c r="A18" s="72" t="s">
        <v>360</v>
      </c>
      <c r="B18" s="44">
        <v>1750</v>
      </c>
      <c r="C18" s="44">
        <v>1750</v>
      </c>
      <c r="D18" s="44">
        <v>1278</v>
      </c>
      <c r="E18" s="45">
        <f t="shared" si="1"/>
        <v>73.02857142857142</v>
      </c>
    </row>
    <row r="19" spans="1:5" ht="24.75" customHeight="1">
      <c r="A19" s="72" t="s">
        <v>49</v>
      </c>
      <c r="B19" s="44">
        <v>5000</v>
      </c>
      <c r="C19" s="44">
        <v>25</v>
      </c>
      <c r="D19" s="44">
        <v>25</v>
      </c>
      <c r="E19" s="45">
        <f t="shared" si="1"/>
        <v>100</v>
      </c>
    </row>
    <row r="20" spans="1:5" ht="24.75" customHeight="1">
      <c r="A20" s="72" t="s">
        <v>50</v>
      </c>
      <c r="B20" s="44">
        <v>15000</v>
      </c>
      <c r="C20" s="44">
        <v>892</v>
      </c>
      <c r="D20" s="44">
        <v>5778</v>
      </c>
      <c r="E20" s="45">
        <f t="shared" si="1"/>
        <v>647.7578475336322</v>
      </c>
    </row>
    <row r="21" spans="1:5" ht="24.75" customHeight="1">
      <c r="A21" s="72" t="s">
        <v>361</v>
      </c>
      <c r="B21" s="44">
        <v>2700</v>
      </c>
      <c r="C21" s="44">
        <v>2700</v>
      </c>
      <c r="D21" s="44">
        <v>4843</v>
      </c>
      <c r="E21" s="45">
        <f t="shared" si="1"/>
        <v>179.37037037037038</v>
      </c>
    </row>
    <row r="22" spans="1:5" ht="24.75" customHeight="1">
      <c r="A22" s="72" t="s">
        <v>362</v>
      </c>
      <c r="B22" s="44">
        <v>2300</v>
      </c>
      <c r="C22" s="44">
        <v>2300</v>
      </c>
      <c r="D22" s="44">
        <v>2707</v>
      </c>
      <c r="E22" s="45">
        <f t="shared" si="1"/>
        <v>117.69565217391305</v>
      </c>
    </row>
    <row r="23" spans="1:5" ht="24.75" customHeight="1">
      <c r="A23" s="72" t="s">
        <v>51</v>
      </c>
      <c r="B23" s="44">
        <v>0</v>
      </c>
      <c r="C23" s="44">
        <v>76227</v>
      </c>
      <c r="D23" s="44">
        <v>80387</v>
      </c>
      <c r="E23" s="45">
        <f t="shared" si="1"/>
        <v>105.45738386660895</v>
      </c>
    </row>
    <row r="24" spans="1:5" ht="24.75" customHeight="1">
      <c r="A24" s="72" t="s">
        <v>363</v>
      </c>
      <c r="B24" s="44">
        <v>0</v>
      </c>
      <c r="C24" s="44">
        <v>0</v>
      </c>
      <c r="D24" s="44">
        <v>241</v>
      </c>
      <c r="E24" s="45">
        <v>0</v>
      </c>
    </row>
    <row r="25" spans="1:5" ht="24.75" customHeight="1">
      <c r="A25" s="72" t="s">
        <v>364</v>
      </c>
      <c r="B25" s="44">
        <v>5000</v>
      </c>
      <c r="C25" s="44">
        <v>156</v>
      </c>
      <c r="D25" s="44">
        <v>230</v>
      </c>
      <c r="E25" s="45">
        <f aca="true" t="shared" si="2" ref="E25:E41">D25/C25*100</f>
        <v>147.43589743589746</v>
      </c>
    </row>
    <row r="26" spans="1:5" ht="24.75" customHeight="1">
      <c r="A26" s="72" t="s">
        <v>55</v>
      </c>
      <c r="B26" s="44">
        <v>21424</v>
      </c>
      <c r="C26" s="44">
        <v>21424</v>
      </c>
      <c r="D26" s="44">
        <v>25282</v>
      </c>
      <c r="E26" s="45">
        <f t="shared" si="2"/>
        <v>118.00784167289022</v>
      </c>
    </row>
    <row r="27" spans="1:5" ht="24.75" customHeight="1">
      <c r="A27" s="46" t="s">
        <v>365</v>
      </c>
      <c r="B27" s="47">
        <f>SUM(B10:B26)</f>
        <v>103984</v>
      </c>
      <c r="C27" s="47">
        <f>SUM(C10:C26)</f>
        <v>156284</v>
      </c>
      <c r="D27" s="47">
        <f>SUM(D10:D26)</f>
        <v>173230</v>
      </c>
      <c r="E27" s="50">
        <f t="shared" si="2"/>
        <v>110.84308054567327</v>
      </c>
    </row>
    <row r="28" spans="1:5" ht="24.75" customHeight="1">
      <c r="A28" s="51" t="s">
        <v>366</v>
      </c>
      <c r="B28" s="52">
        <f>B9+B27</f>
        <v>1382170</v>
      </c>
      <c r="C28" s="52">
        <f>C9+C27</f>
        <v>1357752</v>
      </c>
      <c r="D28" s="52">
        <f>D9+D27</f>
        <v>1318489</v>
      </c>
      <c r="E28" s="53">
        <f t="shared" si="2"/>
        <v>97.10823478809091</v>
      </c>
    </row>
    <row r="29" spans="1:5" ht="24.75" customHeight="1">
      <c r="A29" s="72" t="s">
        <v>367</v>
      </c>
      <c r="B29" s="44">
        <v>1500</v>
      </c>
      <c r="C29" s="44">
        <v>1500</v>
      </c>
      <c r="D29" s="44">
        <v>1579</v>
      </c>
      <c r="E29" s="45">
        <f t="shared" si="2"/>
        <v>105.26666666666667</v>
      </c>
    </row>
    <row r="30" spans="1:5" ht="24.75" customHeight="1">
      <c r="A30" s="72" t="s">
        <v>368</v>
      </c>
      <c r="B30" s="44">
        <v>780</v>
      </c>
      <c r="C30" s="44">
        <v>780</v>
      </c>
      <c r="D30" s="44">
        <v>849</v>
      </c>
      <c r="E30" s="45">
        <f t="shared" si="2"/>
        <v>108.84615384615384</v>
      </c>
    </row>
    <row r="31" spans="1:5" ht="24.75" customHeight="1">
      <c r="A31" s="72" t="s">
        <v>369</v>
      </c>
      <c r="B31" s="44">
        <v>53</v>
      </c>
      <c r="C31" s="44">
        <v>53</v>
      </c>
      <c r="D31" s="44">
        <v>41</v>
      </c>
      <c r="E31" s="45">
        <f t="shared" si="2"/>
        <v>77.35849056603774</v>
      </c>
    </row>
    <row r="32" spans="1:5" ht="24.75" customHeight="1">
      <c r="A32" s="72" t="s">
        <v>370</v>
      </c>
      <c r="B32" s="44">
        <v>300</v>
      </c>
      <c r="C32" s="44">
        <v>300</v>
      </c>
      <c r="D32" s="44">
        <v>349</v>
      </c>
      <c r="E32" s="45">
        <f t="shared" si="2"/>
        <v>116.33333333333333</v>
      </c>
    </row>
    <row r="33" spans="1:5" ht="24.75" customHeight="1">
      <c r="A33" s="72" t="s">
        <v>371</v>
      </c>
      <c r="B33" s="44">
        <v>5</v>
      </c>
      <c r="C33" s="44">
        <v>5</v>
      </c>
      <c r="D33" s="44">
        <v>2</v>
      </c>
      <c r="E33" s="45">
        <f t="shared" si="2"/>
        <v>40</v>
      </c>
    </row>
    <row r="34" spans="1:5" ht="24.75" customHeight="1">
      <c r="A34" s="72" t="s">
        <v>372</v>
      </c>
      <c r="B34" s="44">
        <v>2</v>
      </c>
      <c r="C34" s="44">
        <v>2</v>
      </c>
      <c r="D34" s="44">
        <v>3</v>
      </c>
      <c r="E34" s="45">
        <f t="shared" si="2"/>
        <v>150</v>
      </c>
    </row>
    <row r="35" spans="1:5" ht="24.75" customHeight="1">
      <c r="A35" s="72" t="s">
        <v>373</v>
      </c>
      <c r="B35" s="44">
        <v>2475</v>
      </c>
      <c r="C35" s="44">
        <v>2475</v>
      </c>
      <c r="D35" s="44">
        <v>2475</v>
      </c>
      <c r="E35" s="45">
        <f t="shared" si="2"/>
        <v>100</v>
      </c>
    </row>
    <row r="36" spans="1:5" ht="24.75" customHeight="1">
      <c r="A36" s="72" t="s">
        <v>374</v>
      </c>
      <c r="B36" s="44">
        <v>1719</v>
      </c>
      <c r="C36" s="44">
        <v>1720</v>
      </c>
      <c r="D36" s="44">
        <v>1720</v>
      </c>
      <c r="E36" s="45">
        <f t="shared" si="2"/>
        <v>100</v>
      </c>
    </row>
    <row r="37" spans="1:5" ht="24.75" customHeight="1">
      <c r="A37" s="72" t="s">
        <v>375</v>
      </c>
      <c r="B37" s="44">
        <v>550</v>
      </c>
      <c r="C37" s="44">
        <v>550</v>
      </c>
      <c r="D37" s="44">
        <v>482</v>
      </c>
      <c r="E37" s="45">
        <f t="shared" si="2"/>
        <v>87.63636363636364</v>
      </c>
    </row>
    <row r="38" spans="1:5" ht="24.75" customHeight="1">
      <c r="A38" s="72" t="s">
        <v>376</v>
      </c>
      <c r="B38" s="44">
        <v>50</v>
      </c>
      <c r="C38" s="44">
        <v>139</v>
      </c>
      <c r="D38" s="44">
        <v>139</v>
      </c>
      <c r="E38" s="45">
        <f t="shared" si="2"/>
        <v>100</v>
      </c>
    </row>
    <row r="39" spans="1:5" ht="24.75" customHeight="1">
      <c r="A39" s="72" t="s">
        <v>377</v>
      </c>
      <c r="B39" s="44">
        <v>10</v>
      </c>
      <c r="C39" s="44">
        <v>10</v>
      </c>
      <c r="D39" s="44">
        <v>2</v>
      </c>
      <c r="E39" s="45">
        <f t="shared" si="2"/>
        <v>20</v>
      </c>
    </row>
    <row r="40" spans="1:5" ht="24.75" customHeight="1">
      <c r="A40" s="72" t="s">
        <v>378</v>
      </c>
      <c r="B40" s="44">
        <v>0</v>
      </c>
      <c r="C40" s="44">
        <v>11</v>
      </c>
      <c r="D40" s="44">
        <v>12</v>
      </c>
      <c r="E40" s="45">
        <f t="shared" si="2"/>
        <v>109.09090909090908</v>
      </c>
    </row>
    <row r="41" spans="1:5" ht="24.75" customHeight="1">
      <c r="A41" s="72" t="s">
        <v>56</v>
      </c>
      <c r="B41" s="44">
        <v>11067</v>
      </c>
      <c r="C41" s="44">
        <v>17867</v>
      </c>
      <c r="D41" s="44">
        <v>17867</v>
      </c>
      <c r="E41" s="45">
        <f t="shared" si="2"/>
        <v>100</v>
      </c>
    </row>
    <row r="42" spans="1:5" ht="24.75" customHeight="1">
      <c r="A42" s="72" t="s">
        <v>379</v>
      </c>
      <c r="B42" s="44">
        <v>0</v>
      </c>
      <c r="C42" s="44">
        <v>0</v>
      </c>
      <c r="D42" s="44">
        <v>164</v>
      </c>
      <c r="E42" s="45">
        <v>0</v>
      </c>
    </row>
    <row r="43" spans="1:5" ht="24.75" customHeight="1">
      <c r="A43" s="72" t="s">
        <v>380</v>
      </c>
      <c r="B43" s="44">
        <v>1500</v>
      </c>
      <c r="C43" s="44">
        <v>1500</v>
      </c>
      <c r="D43" s="44">
        <v>1439</v>
      </c>
      <c r="E43" s="45">
        <f aca="true" t="shared" si="3" ref="E43:E49">D43/C43*100</f>
        <v>95.93333333333334</v>
      </c>
    </row>
    <row r="44" spans="1:5" ht="24.75" customHeight="1">
      <c r="A44" s="72" t="s">
        <v>381</v>
      </c>
      <c r="B44" s="44">
        <v>0</v>
      </c>
      <c r="C44" s="44">
        <v>4713</v>
      </c>
      <c r="D44" s="44">
        <v>4714</v>
      </c>
      <c r="E44" s="45">
        <f t="shared" si="3"/>
        <v>100.02121790791428</v>
      </c>
    </row>
    <row r="45" spans="1:5" ht="24.75" customHeight="1">
      <c r="A45" s="72" t="s">
        <v>382</v>
      </c>
      <c r="B45" s="44">
        <v>760</v>
      </c>
      <c r="C45" s="44">
        <v>940</v>
      </c>
      <c r="D45" s="44">
        <v>1168</v>
      </c>
      <c r="E45" s="45">
        <f t="shared" si="3"/>
        <v>124.25531914893617</v>
      </c>
    </row>
    <row r="46" spans="1:5" ht="24.75" customHeight="1">
      <c r="A46" s="72" t="s">
        <v>383</v>
      </c>
      <c r="B46" s="44">
        <v>500</v>
      </c>
      <c r="C46" s="44">
        <v>500</v>
      </c>
      <c r="D46" s="44">
        <v>456</v>
      </c>
      <c r="E46" s="45">
        <f t="shared" si="3"/>
        <v>91.2</v>
      </c>
    </row>
    <row r="47" spans="1:5" ht="24.75" customHeight="1">
      <c r="A47" s="72" t="s">
        <v>384</v>
      </c>
      <c r="B47" s="44">
        <v>6500</v>
      </c>
      <c r="C47" s="44">
        <v>6500</v>
      </c>
      <c r="D47" s="44">
        <v>6291</v>
      </c>
      <c r="E47" s="45">
        <f t="shared" si="3"/>
        <v>96.78461538461538</v>
      </c>
    </row>
    <row r="48" spans="1:5" ht="24.75" customHeight="1">
      <c r="A48" s="72" t="s">
        <v>385</v>
      </c>
      <c r="B48" s="44">
        <v>4500</v>
      </c>
      <c r="C48" s="44">
        <v>4500</v>
      </c>
      <c r="D48" s="44">
        <v>5332</v>
      </c>
      <c r="E48" s="45">
        <f t="shared" si="3"/>
        <v>118.4888888888889</v>
      </c>
    </row>
    <row r="49" spans="1:5" ht="24.75" customHeight="1">
      <c r="A49" s="72" t="s">
        <v>386</v>
      </c>
      <c r="B49" s="44">
        <v>265</v>
      </c>
      <c r="C49" s="44">
        <v>265</v>
      </c>
      <c r="D49" s="44">
        <v>178</v>
      </c>
      <c r="E49" s="45">
        <f t="shared" si="3"/>
        <v>67.16981132075472</v>
      </c>
    </row>
    <row r="50" spans="1:5" ht="24.75" customHeight="1">
      <c r="A50" s="72" t="s">
        <v>387</v>
      </c>
      <c r="B50" s="44">
        <v>0</v>
      </c>
      <c r="C50" s="44">
        <v>0</v>
      </c>
      <c r="D50" s="44">
        <v>147</v>
      </c>
      <c r="E50" s="45">
        <v>0</v>
      </c>
    </row>
    <row r="51" spans="1:5" ht="24.75" customHeight="1">
      <c r="A51" s="72" t="s">
        <v>57</v>
      </c>
      <c r="B51" s="44">
        <v>0</v>
      </c>
      <c r="C51" s="44">
        <v>4000</v>
      </c>
      <c r="D51" s="44">
        <v>4000</v>
      </c>
      <c r="E51" s="45">
        <f>D51/C51*100</f>
        <v>100</v>
      </c>
    </row>
    <row r="52" spans="1:5" ht="24.75" customHeight="1">
      <c r="A52" s="72" t="s">
        <v>388</v>
      </c>
      <c r="B52" s="44">
        <v>0</v>
      </c>
      <c r="C52" s="44">
        <v>128</v>
      </c>
      <c r="D52" s="44">
        <v>145</v>
      </c>
      <c r="E52" s="45">
        <f>D52/C52*100</f>
        <v>113.28125</v>
      </c>
    </row>
    <row r="53" spans="1:5" ht="24.75" customHeight="1">
      <c r="A53" s="72" t="s">
        <v>58</v>
      </c>
      <c r="B53" s="44">
        <v>0</v>
      </c>
      <c r="C53" s="54">
        <v>62</v>
      </c>
      <c r="D53" s="54">
        <v>62</v>
      </c>
      <c r="E53" s="55">
        <f>D53/C53*100</f>
        <v>100</v>
      </c>
    </row>
    <row r="54" spans="1:5" ht="24.75" customHeight="1">
      <c r="A54" s="72" t="s">
        <v>389</v>
      </c>
      <c r="B54" s="44">
        <v>0</v>
      </c>
      <c r="C54" s="54">
        <v>45</v>
      </c>
      <c r="D54" s="54">
        <v>45</v>
      </c>
      <c r="E54" s="55">
        <v>0</v>
      </c>
    </row>
    <row r="55" spans="1:5" ht="24.75" customHeight="1">
      <c r="A55" s="72" t="s">
        <v>390</v>
      </c>
      <c r="B55" s="44">
        <v>0</v>
      </c>
      <c r="C55" s="44">
        <v>390</v>
      </c>
      <c r="D55" s="44">
        <v>498</v>
      </c>
      <c r="E55" s="45">
        <f>D55/C55*100</f>
        <v>127.69230769230768</v>
      </c>
    </row>
    <row r="56" spans="1:5" ht="24.75" customHeight="1">
      <c r="A56" s="72" t="s">
        <v>391</v>
      </c>
      <c r="B56" s="44">
        <v>10</v>
      </c>
      <c r="C56" s="44">
        <v>10</v>
      </c>
      <c r="D56" s="44">
        <v>0</v>
      </c>
      <c r="E56" s="45">
        <f>D56/C56*100</f>
        <v>0</v>
      </c>
    </row>
    <row r="57" spans="1:5" ht="24.75" customHeight="1">
      <c r="A57" s="72" t="s">
        <v>392</v>
      </c>
      <c r="B57" s="44">
        <v>5953</v>
      </c>
      <c r="C57" s="44">
        <v>5953</v>
      </c>
      <c r="D57" s="44">
        <v>6198</v>
      </c>
      <c r="E57" s="45">
        <f>D57/C57*100</f>
        <v>104.11557198051402</v>
      </c>
    </row>
    <row r="58" spans="1:5" ht="24.75" customHeight="1">
      <c r="A58" s="72" t="s">
        <v>393</v>
      </c>
      <c r="B58" s="44">
        <v>1970</v>
      </c>
      <c r="C58" s="44">
        <v>2564</v>
      </c>
      <c r="D58" s="44">
        <v>3179</v>
      </c>
      <c r="E58" s="45">
        <f>D58/C58*100</f>
        <v>123.98595943837753</v>
      </c>
    </row>
    <row r="59" spans="1:5" ht="24.75" customHeight="1">
      <c r="A59" s="72" t="s">
        <v>394</v>
      </c>
      <c r="B59" s="44">
        <v>450</v>
      </c>
      <c r="C59" s="44">
        <v>450</v>
      </c>
      <c r="D59" s="44">
        <v>702</v>
      </c>
      <c r="E59" s="45">
        <f>D59/C59*100</f>
        <v>156</v>
      </c>
    </row>
    <row r="60" spans="1:5" ht="24.75" customHeight="1">
      <c r="A60" s="72" t="s">
        <v>395</v>
      </c>
      <c r="B60" s="44">
        <v>0</v>
      </c>
      <c r="C60" s="44">
        <v>0</v>
      </c>
      <c r="D60" s="44">
        <v>37</v>
      </c>
      <c r="E60" s="45">
        <v>0</v>
      </c>
    </row>
    <row r="61" spans="1:5" ht="24.75" customHeight="1">
      <c r="A61" s="72" t="s">
        <v>396</v>
      </c>
      <c r="B61" s="44">
        <v>0</v>
      </c>
      <c r="C61" s="44">
        <v>609</v>
      </c>
      <c r="D61" s="44">
        <v>609</v>
      </c>
      <c r="E61" s="45">
        <f>D61/C61*100</f>
        <v>100</v>
      </c>
    </row>
    <row r="62" spans="1:5" ht="24.75" customHeight="1">
      <c r="A62" s="72" t="s">
        <v>397</v>
      </c>
      <c r="B62" s="44">
        <v>0</v>
      </c>
      <c r="C62" s="44">
        <v>161</v>
      </c>
      <c r="D62" s="44">
        <v>161</v>
      </c>
      <c r="E62" s="45">
        <f>D62/C62*100</f>
        <v>100</v>
      </c>
    </row>
    <row r="63" spans="1:5" ht="24.75" customHeight="1">
      <c r="A63" s="72" t="s">
        <v>398</v>
      </c>
      <c r="B63" s="44">
        <v>0</v>
      </c>
      <c r="C63" s="44">
        <v>28</v>
      </c>
      <c r="D63" s="44">
        <v>28</v>
      </c>
      <c r="E63" s="45">
        <f>D63/C63*100</f>
        <v>100</v>
      </c>
    </row>
    <row r="64" spans="1:6" ht="24.75" customHeight="1">
      <c r="A64" s="73" t="s">
        <v>399</v>
      </c>
      <c r="B64" s="54">
        <v>0</v>
      </c>
      <c r="C64" s="54">
        <v>0</v>
      </c>
      <c r="D64" s="54">
        <v>-27</v>
      </c>
      <c r="E64" s="55">
        <v>0</v>
      </c>
      <c r="F64" s="56"/>
    </row>
    <row r="65" spans="1:5" ht="24.75" customHeight="1">
      <c r="A65" s="72" t="s">
        <v>400</v>
      </c>
      <c r="B65" s="44">
        <v>10</v>
      </c>
      <c r="C65" s="44">
        <v>10</v>
      </c>
      <c r="D65" s="44">
        <v>12</v>
      </c>
      <c r="E65" s="45">
        <f>D65/C65*100</f>
        <v>120</v>
      </c>
    </row>
    <row r="66" spans="1:5" ht="24.75" customHeight="1">
      <c r="A66" s="72" t="s">
        <v>401</v>
      </c>
      <c r="B66" s="44">
        <v>338405</v>
      </c>
      <c r="C66" s="44">
        <v>64858</v>
      </c>
      <c r="D66" s="57">
        <v>0</v>
      </c>
      <c r="E66" s="45">
        <f>D66/C66*100</f>
        <v>0</v>
      </c>
    </row>
    <row r="67" spans="1:5" ht="24.75" customHeight="1">
      <c r="A67" s="72" t="s">
        <v>402</v>
      </c>
      <c r="B67" s="44">
        <v>2</v>
      </c>
      <c r="C67" s="44">
        <v>1</v>
      </c>
      <c r="D67" s="44">
        <v>1</v>
      </c>
      <c r="E67" s="45">
        <f>D67/C67*100</f>
        <v>100</v>
      </c>
    </row>
    <row r="68" spans="1:5" ht="24.75" customHeight="1">
      <c r="A68" s="72" t="s">
        <v>403</v>
      </c>
      <c r="B68" s="44">
        <v>15957</v>
      </c>
      <c r="C68" s="44">
        <v>15957</v>
      </c>
      <c r="D68" s="44">
        <v>13050</v>
      </c>
      <c r="E68" s="45">
        <f>D68/C68*100</f>
        <v>81.7822899041173</v>
      </c>
    </row>
    <row r="69" spans="1:5" ht="24.75" customHeight="1">
      <c r="A69" s="72" t="s">
        <v>404</v>
      </c>
      <c r="B69" s="44">
        <v>0</v>
      </c>
      <c r="C69" s="44">
        <v>0</v>
      </c>
      <c r="D69" s="44">
        <v>5</v>
      </c>
      <c r="E69" s="45">
        <v>0</v>
      </c>
    </row>
    <row r="70" spans="1:5" ht="24.75" customHeight="1">
      <c r="A70" s="72" t="s">
        <v>405</v>
      </c>
      <c r="B70" s="44">
        <v>0</v>
      </c>
      <c r="C70" s="44">
        <v>0</v>
      </c>
      <c r="D70" s="44">
        <v>146</v>
      </c>
      <c r="E70" s="45">
        <v>0</v>
      </c>
    </row>
    <row r="71" spans="1:5" ht="24.75" customHeight="1">
      <c r="A71" s="58" t="s">
        <v>406</v>
      </c>
      <c r="B71" s="52">
        <f>SUM(B29:B70)</f>
        <v>395293</v>
      </c>
      <c r="C71" s="52">
        <f>SUM(C29:C70)</f>
        <v>139556</v>
      </c>
      <c r="D71" s="52">
        <f>SUM(D29:D70)</f>
        <v>74260</v>
      </c>
      <c r="E71" s="59">
        <f>D71/C71*100</f>
        <v>53.21161397575167</v>
      </c>
    </row>
    <row r="72" spans="1:5" ht="24.75" customHeight="1">
      <c r="A72" s="72" t="s">
        <v>407</v>
      </c>
      <c r="B72" s="44">
        <v>0</v>
      </c>
      <c r="C72" s="44">
        <v>39</v>
      </c>
      <c r="D72" s="44">
        <v>39</v>
      </c>
      <c r="E72" s="60">
        <f>D72/C72*100</f>
        <v>100</v>
      </c>
    </row>
    <row r="73" spans="1:5" ht="24.75" customHeight="1">
      <c r="A73" s="58" t="s">
        <v>408</v>
      </c>
      <c r="B73" s="52">
        <f>B72</f>
        <v>0</v>
      </c>
      <c r="C73" s="52">
        <f>C72</f>
        <v>39</v>
      </c>
      <c r="D73" s="52">
        <f>D72</f>
        <v>39</v>
      </c>
      <c r="E73" s="59">
        <v>0</v>
      </c>
    </row>
    <row r="74" spans="1:5" ht="24.75" customHeight="1">
      <c r="A74" s="74" t="s">
        <v>409</v>
      </c>
      <c r="B74" s="61">
        <v>0</v>
      </c>
      <c r="C74" s="61">
        <v>11052</v>
      </c>
      <c r="D74" s="62">
        <v>11052</v>
      </c>
      <c r="E74" s="63">
        <f aca="true" t="shared" si="4" ref="E74:E105">D74/C74*100</f>
        <v>100</v>
      </c>
    </row>
    <row r="75" spans="1:5" ht="24.75" customHeight="1">
      <c r="A75" s="74" t="s">
        <v>410</v>
      </c>
      <c r="B75" s="61">
        <v>0</v>
      </c>
      <c r="C75" s="61">
        <v>345</v>
      </c>
      <c r="D75" s="62">
        <v>345</v>
      </c>
      <c r="E75" s="63">
        <f t="shared" si="4"/>
        <v>100</v>
      </c>
    </row>
    <row r="76" spans="1:5" ht="24.75" customHeight="1">
      <c r="A76" s="74" t="s">
        <v>411</v>
      </c>
      <c r="B76" s="61">
        <v>0</v>
      </c>
      <c r="C76" s="61">
        <v>20</v>
      </c>
      <c r="D76" s="62">
        <v>20</v>
      </c>
      <c r="E76" s="63">
        <f t="shared" si="4"/>
        <v>100</v>
      </c>
    </row>
    <row r="77" spans="1:5" ht="24.75" customHeight="1">
      <c r="A77" s="74" t="s">
        <v>412</v>
      </c>
      <c r="B77" s="61">
        <v>0</v>
      </c>
      <c r="C77" s="61">
        <v>1957</v>
      </c>
      <c r="D77" s="62">
        <v>1957</v>
      </c>
      <c r="E77" s="63">
        <f t="shared" si="4"/>
        <v>100</v>
      </c>
    </row>
    <row r="78" spans="1:5" ht="24.75" customHeight="1">
      <c r="A78" s="72" t="s">
        <v>59</v>
      </c>
      <c r="B78" s="44">
        <v>105126</v>
      </c>
      <c r="C78" s="44">
        <v>105177</v>
      </c>
      <c r="D78" s="62">
        <v>105177</v>
      </c>
      <c r="E78" s="45">
        <f t="shared" si="4"/>
        <v>100</v>
      </c>
    </row>
    <row r="79" spans="1:5" ht="24.75" customHeight="1">
      <c r="A79" s="72" t="s">
        <v>413</v>
      </c>
      <c r="B79" s="44">
        <v>0</v>
      </c>
      <c r="C79" s="44">
        <v>43</v>
      </c>
      <c r="D79" s="62">
        <v>43</v>
      </c>
      <c r="E79" s="45">
        <f t="shared" si="4"/>
        <v>100</v>
      </c>
    </row>
    <row r="80" spans="1:5" ht="24.75" customHeight="1">
      <c r="A80" s="72" t="s">
        <v>414</v>
      </c>
      <c r="B80" s="44">
        <v>0</v>
      </c>
      <c r="C80" s="44">
        <v>2</v>
      </c>
      <c r="D80" s="62">
        <v>2</v>
      </c>
      <c r="E80" s="45">
        <f t="shared" si="4"/>
        <v>100</v>
      </c>
    </row>
    <row r="81" spans="1:5" ht="24.75" customHeight="1">
      <c r="A81" s="72" t="s">
        <v>415</v>
      </c>
      <c r="B81" s="44">
        <v>0</v>
      </c>
      <c r="C81" s="44">
        <v>1</v>
      </c>
      <c r="D81" s="62">
        <v>1</v>
      </c>
      <c r="E81" s="45">
        <f t="shared" si="4"/>
        <v>100</v>
      </c>
    </row>
    <row r="82" spans="1:5" ht="24.75" customHeight="1">
      <c r="A82" s="72" t="s">
        <v>416</v>
      </c>
      <c r="B82" s="44">
        <v>0</v>
      </c>
      <c r="C82" s="44">
        <v>6</v>
      </c>
      <c r="D82" s="62">
        <v>6</v>
      </c>
      <c r="E82" s="45">
        <f t="shared" si="4"/>
        <v>100</v>
      </c>
    </row>
    <row r="83" spans="1:5" ht="24.75" customHeight="1">
      <c r="A83" s="72" t="s">
        <v>417</v>
      </c>
      <c r="B83" s="44">
        <v>0</v>
      </c>
      <c r="C83" s="44">
        <v>11305</v>
      </c>
      <c r="D83" s="62">
        <v>11305</v>
      </c>
      <c r="E83" s="45">
        <f t="shared" si="4"/>
        <v>100</v>
      </c>
    </row>
    <row r="84" spans="1:5" ht="24.75" customHeight="1">
      <c r="A84" s="72" t="s">
        <v>418</v>
      </c>
      <c r="B84" s="44">
        <v>0</v>
      </c>
      <c r="C84" s="44">
        <v>1995</v>
      </c>
      <c r="D84" s="62">
        <v>1995</v>
      </c>
      <c r="E84" s="45">
        <f t="shared" si="4"/>
        <v>100</v>
      </c>
    </row>
    <row r="85" spans="1:5" ht="24.75" customHeight="1">
      <c r="A85" s="72" t="s">
        <v>419</v>
      </c>
      <c r="B85" s="44">
        <v>0</v>
      </c>
      <c r="C85" s="44">
        <v>375</v>
      </c>
      <c r="D85" s="62">
        <v>375</v>
      </c>
      <c r="E85" s="45">
        <f t="shared" si="4"/>
        <v>100</v>
      </c>
    </row>
    <row r="86" spans="1:5" ht="24.75" customHeight="1">
      <c r="A86" s="72" t="s">
        <v>420</v>
      </c>
      <c r="B86" s="44">
        <v>0</v>
      </c>
      <c r="C86" s="44">
        <v>2671</v>
      </c>
      <c r="D86" s="62">
        <v>2671</v>
      </c>
      <c r="E86" s="45">
        <f t="shared" si="4"/>
        <v>100</v>
      </c>
    </row>
    <row r="87" spans="1:5" ht="24.75" customHeight="1">
      <c r="A87" s="72" t="s">
        <v>421</v>
      </c>
      <c r="B87" s="44">
        <v>0</v>
      </c>
      <c r="C87" s="44">
        <v>1</v>
      </c>
      <c r="D87" s="62">
        <v>1</v>
      </c>
      <c r="E87" s="45">
        <f t="shared" si="4"/>
        <v>100</v>
      </c>
    </row>
    <row r="88" spans="1:5" ht="24.75" customHeight="1">
      <c r="A88" s="72" t="s">
        <v>422</v>
      </c>
      <c r="B88" s="44">
        <v>0</v>
      </c>
      <c r="C88" s="44">
        <v>560</v>
      </c>
      <c r="D88" s="62">
        <v>560</v>
      </c>
      <c r="E88" s="45">
        <f t="shared" si="4"/>
        <v>100</v>
      </c>
    </row>
    <row r="89" spans="1:5" ht="24.75" customHeight="1">
      <c r="A89" s="72" t="s">
        <v>423</v>
      </c>
      <c r="B89" s="44">
        <v>0</v>
      </c>
      <c r="C89" s="44">
        <v>48</v>
      </c>
      <c r="D89" s="62">
        <v>48</v>
      </c>
      <c r="E89" s="60">
        <f t="shared" si="4"/>
        <v>100</v>
      </c>
    </row>
    <row r="90" spans="1:5" ht="24.75" customHeight="1">
      <c r="A90" s="72" t="s">
        <v>424</v>
      </c>
      <c r="B90" s="44">
        <v>0</v>
      </c>
      <c r="C90" s="44">
        <v>530</v>
      </c>
      <c r="D90" s="62">
        <v>530</v>
      </c>
      <c r="E90" s="45">
        <f t="shared" si="4"/>
        <v>100</v>
      </c>
    </row>
    <row r="91" spans="1:5" ht="24.75" customHeight="1">
      <c r="A91" s="72" t="s">
        <v>425</v>
      </c>
      <c r="B91" s="44">
        <v>0</v>
      </c>
      <c r="C91" s="44">
        <v>387</v>
      </c>
      <c r="D91" s="62">
        <v>387</v>
      </c>
      <c r="E91" s="45">
        <f t="shared" si="4"/>
        <v>100</v>
      </c>
    </row>
    <row r="92" spans="1:5" ht="24.75" customHeight="1">
      <c r="A92" s="72" t="s">
        <v>426</v>
      </c>
      <c r="B92" s="44">
        <v>0</v>
      </c>
      <c r="C92" s="44">
        <v>732</v>
      </c>
      <c r="D92" s="62">
        <v>732</v>
      </c>
      <c r="E92" s="45">
        <f t="shared" si="4"/>
        <v>100</v>
      </c>
    </row>
    <row r="93" spans="1:5" ht="24.75" customHeight="1">
      <c r="A93" s="72" t="s">
        <v>427</v>
      </c>
      <c r="B93" s="44">
        <v>0</v>
      </c>
      <c r="C93" s="44">
        <v>4580</v>
      </c>
      <c r="D93" s="62">
        <v>4580</v>
      </c>
      <c r="E93" s="45">
        <f t="shared" si="4"/>
        <v>100</v>
      </c>
    </row>
    <row r="94" spans="1:5" ht="24.75" customHeight="1">
      <c r="A94" s="72" t="s">
        <v>428</v>
      </c>
      <c r="B94" s="44">
        <v>0</v>
      </c>
      <c r="C94" s="44">
        <v>52</v>
      </c>
      <c r="D94" s="62">
        <v>52</v>
      </c>
      <c r="E94" s="45">
        <f t="shared" si="4"/>
        <v>100</v>
      </c>
    </row>
    <row r="95" spans="1:5" ht="24.75" customHeight="1">
      <c r="A95" s="72" t="s">
        <v>429</v>
      </c>
      <c r="B95" s="44">
        <v>0</v>
      </c>
      <c r="C95" s="44">
        <v>176</v>
      </c>
      <c r="D95" s="62">
        <v>176</v>
      </c>
      <c r="E95" s="45">
        <f t="shared" si="4"/>
        <v>100</v>
      </c>
    </row>
    <row r="96" spans="1:5" ht="24.75" customHeight="1">
      <c r="A96" s="72" t="s">
        <v>60</v>
      </c>
      <c r="B96" s="44">
        <v>0</v>
      </c>
      <c r="C96" s="44">
        <v>1971</v>
      </c>
      <c r="D96" s="62">
        <v>1971</v>
      </c>
      <c r="E96" s="45">
        <f t="shared" si="4"/>
        <v>100</v>
      </c>
    </row>
    <row r="97" spans="1:5" ht="24.75" customHeight="1">
      <c r="A97" s="72" t="s">
        <v>430</v>
      </c>
      <c r="B97" s="44">
        <v>0</v>
      </c>
      <c r="C97" s="44">
        <v>132</v>
      </c>
      <c r="D97" s="62">
        <v>132</v>
      </c>
      <c r="E97" s="45">
        <f t="shared" si="4"/>
        <v>100</v>
      </c>
    </row>
    <row r="98" spans="1:5" ht="24.75" customHeight="1">
      <c r="A98" s="72" t="s">
        <v>431</v>
      </c>
      <c r="B98" s="44">
        <v>0</v>
      </c>
      <c r="C98" s="44">
        <v>23</v>
      </c>
      <c r="D98" s="62">
        <v>23</v>
      </c>
      <c r="E98" s="45">
        <f t="shared" si="4"/>
        <v>100</v>
      </c>
    </row>
    <row r="99" spans="1:5" ht="24.75" customHeight="1">
      <c r="A99" s="72" t="s">
        <v>432</v>
      </c>
      <c r="B99" s="44">
        <v>0</v>
      </c>
      <c r="C99" s="44">
        <v>1325</v>
      </c>
      <c r="D99" s="62">
        <v>1325</v>
      </c>
      <c r="E99" s="45">
        <f t="shared" si="4"/>
        <v>100</v>
      </c>
    </row>
    <row r="100" spans="1:5" ht="24.75" customHeight="1">
      <c r="A100" s="72" t="s">
        <v>433</v>
      </c>
      <c r="B100" s="44">
        <v>0</v>
      </c>
      <c r="C100" s="44">
        <v>16</v>
      </c>
      <c r="D100" s="62">
        <v>16</v>
      </c>
      <c r="E100" s="45">
        <f t="shared" si="4"/>
        <v>100</v>
      </c>
    </row>
    <row r="101" spans="1:5" ht="24.75" customHeight="1">
      <c r="A101" s="72" t="s">
        <v>434</v>
      </c>
      <c r="B101" s="44">
        <v>0</v>
      </c>
      <c r="C101" s="44">
        <v>1710</v>
      </c>
      <c r="D101" s="62">
        <v>1710</v>
      </c>
      <c r="E101" s="45">
        <f t="shared" si="4"/>
        <v>100</v>
      </c>
    </row>
    <row r="102" spans="1:5" ht="24.75" customHeight="1">
      <c r="A102" s="73" t="s">
        <v>435</v>
      </c>
      <c r="B102" s="54">
        <v>0</v>
      </c>
      <c r="C102" s="54">
        <v>1201</v>
      </c>
      <c r="D102" s="62">
        <v>1201</v>
      </c>
      <c r="E102" s="45">
        <f t="shared" si="4"/>
        <v>100</v>
      </c>
    </row>
    <row r="103" spans="1:5" ht="24.75" customHeight="1">
      <c r="A103" s="73" t="s">
        <v>436</v>
      </c>
      <c r="B103" s="54">
        <v>0</v>
      </c>
      <c r="C103" s="54">
        <v>16</v>
      </c>
      <c r="D103" s="62">
        <v>16</v>
      </c>
      <c r="E103" s="55">
        <f t="shared" si="4"/>
        <v>100</v>
      </c>
    </row>
    <row r="104" spans="1:5" ht="24.75" customHeight="1">
      <c r="A104" s="73" t="s">
        <v>439</v>
      </c>
      <c r="B104" s="54">
        <v>0</v>
      </c>
      <c r="C104" s="54">
        <v>607</v>
      </c>
      <c r="D104" s="62">
        <v>607</v>
      </c>
      <c r="E104" s="55">
        <f t="shared" si="4"/>
        <v>100</v>
      </c>
    </row>
    <row r="105" spans="1:5" ht="24.75" customHeight="1">
      <c r="A105" s="73" t="s">
        <v>440</v>
      </c>
      <c r="B105" s="54">
        <v>0</v>
      </c>
      <c r="C105" s="54">
        <v>41</v>
      </c>
      <c r="D105" s="62">
        <v>41</v>
      </c>
      <c r="E105" s="55">
        <f t="shared" si="4"/>
        <v>100</v>
      </c>
    </row>
    <row r="106" spans="1:5" ht="24.75" customHeight="1">
      <c r="A106" s="73" t="s">
        <v>441</v>
      </c>
      <c r="B106" s="54">
        <v>0</v>
      </c>
      <c r="C106" s="54">
        <v>3</v>
      </c>
      <c r="D106" s="62">
        <v>3</v>
      </c>
      <c r="E106" s="55">
        <f aca="true" t="shared" si="5" ref="E106:E137">D106/C106*100</f>
        <v>100</v>
      </c>
    </row>
    <row r="107" spans="1:5" ht="24.75" customHeight="1">
      <c r="A107" s="73" t="s">
        <v>442</v>
      </c>
      <c r="B107" s="54">
        <v>0</v>
      </c>
      <c r="C107" s="54">
        <v>3416</v>
      </c>
      <c r="D107" s="62">
        <v>3416</v>
      </c>
      <c r="E107" s="55">
        <f t="shared" si="5"/>
        <v>100</v>
      </c>
    </row>
    <row r="108" spans="1:5" ht="24.75" customHeight="1">
      <c r="A108" s="72" t="s">
        <v>443</v>
      </c>
      <c r="B108" s="44">
        <v>0</v>
      </c>
      <c r="C108" s="44">
        <v>363</v>
      </c>
      <c r="D108" s="62">
        <v>363</v>
      </c>
      <c r="E108" s="45">
        <f t="shared" si="5"/>
        <v>100</v>
      </c>
    </row>
    <row r="109" spans="1:6" ht="24.75" customHeight="1">
      <c r="A109" s="73" t="s">
        <v>0</v>
      </c>
      <c r="B109" s="54">
        <v>0</v>
      </c>
      <c r="C109" s="54">
        <v>19</v>
      </c>
      <c r="D109" s="62">
        <v>19</v>
      </c>
      <c r="E109" s="45">
        <f t="shared" si="5"/>
        <v>100</v>
      </c>
      <c r="F109" s="64"/>
    </row>
    <row r="110" spans="1:5" ht="24.75" customHeight="1">
      <c r="A110" s="73" t="s">
        <v>1</v>
      </c>
      <c r="B110" s="54">
        <v>0</v>
      </c>
      <c r="C110" s="54">
        <v>386</v>
      </c>
      <c r="D110" s="62">
        <v>386</v>
      </c>
      <c r="E110" s="45">
        <f t="shared" si="5"/>
        <v>100</v>
      </c>
    </row>
    <row r="111" spans="1:5" ht="24.75" customHeight="1">
      <c r="A111" s="73" t="s">
        <v>2</v>
      </c>
      <c r="B111" s="54">
        <v>0</v>
      </c>
      <c r="C111" s="54">
        <v>265</v>
      </c>
      <c r="D111" s="62">
        <v>265</v>
      </c>
      <c r="E111" s="45">
        <f t="shared" si="5"/>
        <v>100</v>
      </c>
    </row>
    <row r="112" spans="1:5" ht="24.75" customHeight="1">
      <c r="A112" s="72" t="s">
        <v>3</v>
      </c>
      <c r="B112" s="44">
        <v>2145</v>
      </c>
      <c r="C112" s="44">
        <v>2145</v>
      </c>
      <c r="D112" s="62">
        <v>1828</v>
      </c>
      <c r="E112" s="45">
        <f t="shared" si="5"/>
        <v>85.22144522144522</v>
      </c>
    </row>
    <row r="113" spans="1:5" ht="24.75" customHeight="1">
      <c r="A113" s="72" t="s">
        <v>4</v>
      </c>
      <c r="B113" s="44">
        <v>150</v>
      </c>
      <c r="C113" s="44">
        <v>150</v>
      </c>
      <c r="D113" s="62">
        <v>264</v>
      </c>
      <c r="E113" s="45">
        <f t="shared" si="5"/>
        <v>176</v>
      </c>
    </row>
    <row r="114" spans="1:5" ht="24.75" customHeight="1">
      <c r="A114" s="72" t="s">
        <v>61</v>
      </c>
      <c r="B114" s="44">
        <v>0</v>
      </c>
      <c r="C114" s="44">
        <v>1050</v>
      </c>
      <c r="D114" s="62">
        <v>1050</v>
      </c>
      <c r="E114" s="45">
        <f t="shared" si="5"/>
        <v>100</v>
      </c>
    </row>
    <row r="115" spans="1:5" ht="24.75" customHeight="1">
      <c r="A115" s="72" t="s">
        <v>5</v>
      </c>
      <c r="B115" s="44">
        <v>0</v>
      </c>
      <c r="C115" s="44">
        <v>2268</v>
      </c>
      <c r="D115" s="62">
        <v>2268</v>
      </c>
      <c r="E115" s="45">
        <f t="shared" si="5"/>
        <v>100</v>
      </c>
    </row>
    <row r="116" spans="1:5" ht="24.75" customHeight="1">
      <c r="A116" s="72" t="s">
        <v>6</v>
      </c>
      <c r="B116" s="44">
        <v>0</v>
      </c>
      <c r="C116" s="44">
        <v>186</v>
      </c>
      <c r="D116" s="62">
        <v>186</v>
      </c>
      <c r="E116" s="45">
        <f t="shared" si="5"/>
        <v>100</v>
      </c>
    </row>
    <row r="117" spans="1:5" ht="24.75" customHeight="1">
      <c r="A117" s="72" t="s">
        <v>7</v>
      </c>
      <c r="B117" s="44">
        <v>0</v>
      </c>
      <c r="C117" s="44">
        <v>1056</v>
      </c>
      <c r="D117" s="62">
        <v>1056</v>
      </c>
      <c r="E117" s="45">
        <f t="shared" si="5"/>
        <v>100</v>
      </c>
    </row>
    <row r="118" spans="1:5" ht="24.75" customHeight="1">
      <c r="A118" s="72" t="s">
        <v>8</v>
      </c>
      <c r="B118" s="44">
        <v>0</v>
      </c>
      <c r="C118" s="44">
        <v>350</v>
      </c>
      <c r="D118" s="62">
        <v>350</v>
      </c>
      <c r="E118" s="45">
        <f t="shared" si="5"/>
        <v>100</v>
      </c>
    </row>
    <row r="119" spans="1:5" ht="24.75" customHeight="1">
      <c r="A119" s="72" t="s">
        <v>17</v>
      </c>
      <c r="B119" s="44">
        <v>0</v>
      </c>
      <c r="C119" s="44">
        <v>278</v>
      </c>
      <c r="D119" s="62">
        <v>278</v>
      </c>
      <c r="E119" s="45">
        <f t="shared" si="5"/>
        <v>100</v>
      </c>
    </row>
    <row r="120" spans="1:5" ht="24.75" customHeight="1">
      <c r="A120" s="72" t="s">
        <v>18</v>
      </c>
      <c r="B120" s="44">
        <v>0</v>
      </c>
      <c r="C120" s="44">
        <v>1573</v>
      </c>
      <c r="D120" s="62">
        <v>1573</v>
      </c>
      <c r="E120" s="45">
        <f t="shared" si="5"/>
        <v>100</v>
      </c>
    </row>
    <row r="121" spans="1:5" ht="24.75" customHeight="1">
      <c r="A121" s="72" t="s">
        <v>19</v>
      </c>
      <c r="B121" s="44">
        <v>0</v>
      </c>
      <c r="C121" s="44">
        <v>60</v>
      </c>
      <c r="D121" s="62">
        <v>60</v>
      </c>
      <c r="E121" s="45">
        <f t="shared" si="5"/>
        <v>100</v>
      </c>
    </row>
    <row r="122" spans="1:5" ht="24.75" customHeight="1">
      <c r="A122" s="72" t="s">
        <v>20</v>
      </c>
      <c r="B122" s="44">
        <v>0</v>
      </c>
      <c r="C122" s="44">
        <v>26</v>
      </c>
      <c r="D122" s="62">
        <v>26</v>
      </c>
      <c r="E122" s="45">
        <f t="shared" si="5"/>
        <v>100</v>
      </c>
    </row>
    <row r="123" spans="1:5" ht="24.75" customHeight="1">
      <c r="A123" s="72" t="s">
        <v>21</v>
      </c>
      <c r="B123" s="44">
        <v>0</v>
      </c>
      <c r="C123" s="44">
        <v>1696</v>
      </c>
      <c r="D123" s="62">
        <v>1696</v>
      </c>
      <c r="E123" s="45">
        <f t="shared" si="5"/>
        <v>100</v>
      </c>
    </row>
    <row r="124" spans="1:5" ht="24.75" customHeight="1">
      <c r="A124" s="72" t="s">
        <v>22</v>
      </c>
      <c r="B124" s="44">
        <v>0</v>
      </c>
      <c r="C124" s="44">
        <v>25</v>
      </c>
      <c r="D124" s="57">
        <v>25</v>
      </c>
      <c r="E124" s="45">
        <f t="shared" si="5"/>
        <v>100</v>
      </c>
    </row>
    <row r="125" spans="1:5" ht="24.75" customHeight="1">
      <c r="A125" s="72" t="s">
        <v>23</v>
      </c>
      <c r="B125" s="44">
        <v>0</v>
      </c>
      <c r="C125" s="44">
        <v>73</v>
      </c>
      <c r="D125" s="57">
        <v>73</v>
      </c>
      <c r="E125" s="45">
        <f t="shared" si="5"/>
        <v>100</v>
      </c>
    </row>
    <row r="126" spans="1:5" ht="24.75" customHeight="1">
      <c r="A126" s="72" t="s">
        <v>24</v>
      </c>
      <c r="B126" s="44">
        <v>0</v>
      </c>
      <c r="C126" s="44">
        <v>30</v>
      </c>
      <c r="D126" s="57">
        <v>30</v>
      </c>
      <c r="E126" s="45">
        <f t="shared" si="5"/>
        <v>100</v>
      </c>
    </row>
    <row r="127" spans="1:5" ht="24.75" customHeight="1">
      <c r="A127" s="72" t="s">
        <v>25</v>
      </c>
      <c r="B127" s="44">
        <v>0</v>
      </c>
      <c r="C127" s="44">
        <v>65</v>
      </c>
      <c r="D127" s="57">
        <v>65</v>
      </c>
      <c r="E127" s="45">
        <f t="shared" si="5"/>
        <v>100</v>
      </c>
    </row>
    <row r="128" spans="1:5" ht="24.75" customHeight="1">
      <c r="A128" s="72" t="s">
        <v>26</v>
      </c>
      <c r="B128" s="44">
        <v>0</v>
      </c>
      <c r="C128" s="44">
        <v>8</v>
      </c>
      <c r="D128" s="57">
        <v>8</v>
      </c>
      <c r="E128" s="45">
        <f t="shared" si="5"/>
        <v>100</v>
      </c>
    </row>
    <row r="129" spans="1:5" ht="24.75" customHeight="1">
      <c r="A129" s="72" t="s">
        <v>62</v>
      </c>
      <c r="B129" s="44">
        <v>0</v>
      </c>
      <c r="C129" s="44">
        <v>176</v>
      </c>
      <c r="D129" s="57">
        <v>176</v>
      </c>
      <c r="E129" s="45">
        <f t="shared" si="5"/>
        <v>100</v>
      </c>
    </row>
    <row r="130" spans="1:5" ht="24.75" customHeight="1">
      <c r="A130" s="72" t="s">
        <v>27</v>
      </c>
      <c r="B130" s="44">
        <v>0</v>
      </c>
      <c r="C130" s="44">
        <v>370</v>
      </c>
      <c r="D130" s="57">
        <v>370</v>
      </c>
      <c r="E130" s="45">
        <f t="shared" si="5"/>
        <v>100</v>
      </c>
    </row>
    <row r="131" spans="1:5" ht="24.75" customHeight="1">
      <c r="A131" s="72" t="s">
        <v>28</v>
      </c>
      <c r="B131" s="44">
        <v>0</v>
      </c>
      <c r="C131" s="44">
        <v>62</v>
      </c>
      <c r="D131" s="57">
        <v>62</v>
      </c>
      <c r="E131" s="45">
        <f t="shared" si="5"/>
        <v>100</v>
      </c>
    </row>
    <row r="132" spans="1:5" ht="24.75" customHeight="1">
      <c r="A132" s="72" t="s">
        <v>29</v>
      </c>
      <c r="B132" s="44">
        <v>0</v>
      </c>
      <c r="C132" s="44">
        <v>1377</v>
      </c>
      <c r="D132" s="57">
        <v>1377</v>
      </c>
      <c r="E132" s="45">
        <f t="shared" si="5"/>
        <v>100</v>
      </c>
    </row>
    <row r="133" spans="1:5" ht="24.75" customHeight="1">
      <c r="A133" s="72" t="s">
        <v>30</v>
      </c>
      <c r="B133" s="44">
        <v>0</v>
      </c>
      <c r="C133" s="44">
        <v>5</v>
      </c>
      <c r="D133" s="57">
        <v>5</v>
      </c>
      <c r="E133" s="45">
        <f t="shared" si="5"/>
        <v>100</v>
      </c>
    </row>
    <row r="134" spans="1:5" ht="24.75" customHeight="1">
      <c r="A134" s="72" t="s">
        <v>63</v>
      </c>
      <c r="B134" s="44">
        <v>472405</v>
      </c>
      <c r="C134" s="44">
        <v>439857</v>
      </c>
      <c r="D134" s="57">
        <v>330060</v>
      </c>
      <c r="E134" s="45">
        <f t="shared" si="5"/>
        <v>75.03802372134581</v>
      </c>
    </row>
    <row r="135" spans="1:5" ht="24.75" customHeight="1">
      <c r="A135" s="72" t="s">
        <v>31</v>
      </c>
      <c r="B135" s="44">
        <v>0</v>
      </c>
      <c r="C135" s="44">
        <v>13838</v>
      </c>
      <c r="D135" s="57">
        <v>13838</v>
      </c>
      <c r="E135" s="45">
        <f t="shared" si="5"/>
        <v>100</v>
      </c>
    </row>
    <row r="136" spans="1:5" ht="24.75" customHeight="1">
      <c r="A136" s="72" t="s">
        <v>64</v>
      </c>
      <c r="B136" s="44">
        <v>0</v>
      </c>
      <c r="C136" s="44">
        <v>351</v>
      </c>
      <c r="D136" s="57">
        <v>351</v>
      </c>
      <c r="E136" s="45">
        <f t="shared" si="5"/>
        <v>100</v>
      </c>
    </row>
    <row r="137" spans="1:5" ht="24.75" customHeight="1">
      <c r="A137" s="72" t="s">
        <v>65</v>
      </c>
      <c r="B137" s="44">
        <v>0</v>
      </c>
      <c r="C137" s="44">
        <v>2583</v>
      </c>
      <c r="D137" s="62">
        <v>2583</v>
      </c>
      <c r="E137" s="45">
        <f t="shared" si="5"/>
        <v>100</v>
      </c>
    </row>
    <row r="138" spans="1:5" ht="24.75" customHeight="1">
      <c r="A138" s="72" t="s">
        <v>66</v>
      </c>
      <c r="B138" s="44">
        <v>0</v>
      </c>
      <c r="C138" s="44">
        <v>1281</v>
      </c>
      <c r="D138" s="57">
        <v>1281</v>
      </c>
      <c r="E138" s="45">
        <f aca="true" t="shared" si="6" ref="E138:E160">D138/C138*100</f>
        <v>100</v>
      </c>
    </row>
    <row r="139" spans="1:5" ht="24.75" customHeight="1">
      <c r="A139" s="72" t="s">
        <v>32</v>
      </c>
      <c r="B139" s="44">
        <v>0</v>
      </c>
      <c r="C139" s="44">
        <v>1714</v>
      </c>
      <c r="D139" s="57">
        <v>1714</v>
      </c>
      <c r="E139" s="45">
        <f t="shared" si="6"/>
        <v>100</v>
      </c>
    </row>
    <row r="140" spans="1:5" ht="24.75" customHeight="1">
      <c r="A140" s="72" t="s">
        <v>52</v>
      </c>
      <c r="B140" s="44">
        <v>0</v>
      </c>
      <c r="C140" s="44">
        <v>148</v>
      </c>
      <c r="D140" s="57">
        <v>148</v>
      </c>
      <c r="E140" s="45">
        <f t="shared" si="6"/>
        <v>100</v>
      </c>
    </row>
    <row r="141" spans="1:5" ht="24.75" customHeight="1">
      <c r="A141" s="72" t="s">
        <v>33</v>
      </c>
      <c r="B141" s="44">
        <v>0</v>
      </c>
      <c r="C141" s="44">
        <v>1291</v>
      </c>
      <c r="D141" s="57">
        <v>1291</v>
      </c>
      <c r="E141" s="45">
        <f t="shared" si="6"/>
        <v>100</v>
      </c>
    </row>
    <row r="142" spans="1:5" ht="24.75" customHeight="1">
      <c r="A142" s="72" t="s">
        <v>34</v>
      </c>
      <c r="B142" s="44">
        <v>0</v>
      </c>
      <c r="C142" s="44">
        <v>129</v>
      </c>
      <c r="D142" s="57">
        <v>129</v>
      </c>
      <c r="E142" s="45">
        <f t="shared" si="6"/>
        <v>100</v>
      </c>
    </row>
    <row r="143" spans="1:5" ht="24.75" customHeight="1">
      <c r="A143" s="72" t="s">
        <v>67</v>
      </c>
      <c r="B143" s="44">
        <v>0</v>
      </c>
      <c r="C143" s="44">
        <v>5961</v>
      </c>
      <c r="D143" s="57">
        <v>5961</v>
      </c>
      <c r="E143" s="45">
        <f t="shared" si="6"/>
        <v>100</v>
      </c>
    </row>
    <row r="144" spans="1:5" ht="24.75" customHeight="1">
      <c r="A144" s="72" t="s">
        <v>68</v>
      </c>
      <c r="B144" s="44">
        <v>0</v>
      </c>
      <c r="C144" s="44">
        <v>43906</v>
      </c>
      <c r="D144" s="57">
        <v>43906</v>
      </c>
      <c r="E144" s="45">
        <f t="shared" si="6"/>
        <v>100</v>
      </c>
    </row>
    <row r="145" spans="1:5" ht="24.75" customHeight="1">
      <c r="A145" s="72" t="s">
        <v>69</v>
      </c>
      <c r="B145" s="44">
        <v>0</v>
      </c>
      <c r="C145" s="44">
        <v>21782</v>
      </c>
      <c r="D145" s="57">
        <v>21782</v>
      </c>
      <c r="E145" s="45">
        <f t="shared" si="6"/>
        <v>100</v>
      </c>
    </row>
    <row r="146" spans="1:5" ht="24.75" customHeight="1">
      <c r="A146" s="72" t="s">
        <v>35</v>
      </c>
      <c r="B146" s="44">
        <v>0</v>
      </c>
      <c r="C146" s="44">
        <v>126865</v>
      </c>
      <c r="D146" s="44">
        <v>126865</v>
      </c>
      <c r="E146" s="45">
        <f t="shared" si="6"/>
        <v>100</v>
      </c>
    </row>
    <row r="147" spans="1:5" ht="24.75" customHeight="1">
      <c r="A147" s="73" t="s">
        <v>36</v>
      </c>
      <c r="B147" s="44">
        <v>0</v>
      </c>
      <c r="C147" s="44">
        <v>27661</v>
      </c>
      <c r="D147" s="44">
        <v>27661</v>
      </c>
      <c r="E147" s="45">
        <f t="shared" si="6"/>
        <v>100</v>
      </c>
    </row>
    <row r="148" spans="1:5" ht="24.75" customHeight="1">
      <c r="A148" s="72" t="s">
        <v>53</v>
      </c>
      <c r="B148" s="44">
        <v>0</v>
      </c>
      <c r="C148" s="44">
        <v>204</v>
      </c>
      <c r="D148" s="44">
        <v>204</v>
      </c>
      <c r="E148" s="45">
        <f t="shared" si="6"/>
        <v>100</v>
      </c>
    </row>
    <row r="149" spans="1:5" ht="24.75" customHeight="1">
      <c r="A149" s="72" t="s">
        <v>37</v>
      </c>
      <c r="B149" s="44">
        <v>0</v>
      </c>
      <c r="C149" s="44">
        <v>675</v>
      </c>
      <c r="D149" s="44">
        <v>675</v>
      </c>
      <c r="E149" s="45">
        <f t="shared" si="6"/>
        <v>100</v>
      </c>
    </row>
    <row r="150" spans="1:6" ht="24.75" customHeight="1">
      <c r="A150" s="72" t="s">
        <v>38</v>
      </c>
      <c r="B150" s="44">
        <v>0</v>
      </c>
      <c r="C150" s="54">
        <v>7184</v>
      </c>
      <c r="D150" s="54">
        <v>7184</v>
      </c>
      <c r="E150" s="45">
        <f t="shared" si="6"/>
        <v>100</v>
      </c>
      <c r="F150" s="64"/>
    </row>
    <row r="151" spans="1:6" ht="24.75" customHeight="1">
      <c r="A151" s="72" t="s">
        <v>39</v>
      </c>
      <c r="B151" s="44">
        <v>0</v>
      </c>
      <c r="C151" s="54">
        <v>1500</v>
      </c>
      <c r="D151" s="54">
        <v>1500</v>
      </c>
      <c r="E151" s="45">
        <f t="shared" si="6"/>
        <v>100</v>
      </c>
      <c r="F151" s="64"/>
    </row>
    <row r="152" spans="1:5" ht="24.75" customHeight="1">
      <c r="A152" s="72" t="s">
        <v>40</v>
      </c>
      <c r="B152" s="44">
        <v>0</v>
      </c>
      <c r="C152" s="44">
        <v>4688</v>
      </c>
      <c r="D152" s="44">
        <v>4688</v>
      </c>
      <c r="E152" s="45">
        <f t="shared" si="6"/>
        <v>100</v>
      </c>
    </row>
    <row r="153" spans="1:5" ht="24.75" customHeight="1">
      <c r="A153" s="75" t="s">
        <v>70</v>
      </c>
      <c r="B153" s="44">
        <v>0</v>
      </c>
      <c r="C153" s="44">
        <v>1409</v>
      </c>
      <c r="D153" s="44">
        <v>1409</v>
      </c>
      <c r="E153" s="45">
        <f t="shared" si="6"/>
        <v>100</v>
      </c>
    </row>
    <row r="154" spans="1:5" ht="24.75" customHeight="1">
      <c r="A154" s="72" t="s">
        <v>41</v>
      </c>
      <c r="B154" s="44">
        <v>0</v>
      </c>
      <c r="C154" s="44">
        <v>4667</v>
      </c>
      <c r="D154" s="44">
        <v>4667</v>
      </c>
      <c r="E154" s="45">
        <f t="shared" si="6"/>
        <v>100</v>
      </c>
    </row>
    <row r="155" spans="1:5" ht="24.75" customHeight="1">
      <c r="A155" s="72" t="s">
        <v>42</v>
      </c>
      <c r="B155" s="44">
        <v>0</v>
      </c>
      <c r="C155" s="44">
        <v>24057</v>
      </c>
      <c r="D155" s="44">
        <v>24057</v>
      </c>
      <c r="E155" s="45">
        <f t="shared" si="6"/>
        <v>100</v>
      </c>
    </row>
    <row r="156" spans="1:5" ht="24.75" customHeight="1">
      <c r="A156" s="72" t="s">
        <v>43</v>
      </c>
      <c r="B156" s="44">
        <v>0</v>
      </c>
      <c r="C156" s="44">
        <v>4236</v>
      </c>
      <c r="D156" s="44">
        <v>4236</v>
      </c>
      <c r="E156" s="45">
        <f t="shared" si="6"/>
        <v>100</v>
      </c>
    </row>
    <row r="157" spans="1:5" ht="24.75" customHeight="1">
      <c r="A157" s="72" t="s">
        <v>44</v>
      </c>
      <c r="B157" s="44">
        <v>0</v>
      </c>
      <c r="C157" s="44">
        <v>19396</v>
      </c>
      <c r="D157" s="44">
        <v>19396</v>
      </c>
      <c r="E157" s="45">
        <f t="shared" si="6"/>
        <v>100</v>
      </c>
    </row>
    <row r="158" spans="1:5" ht="24.75" customHeight="1">
      <c r="A158" s="72" t="s">
        <v>45</v>
      </c>
      <c r="B158" s="44">
        <v>0</v>
      </c>
      <c r="C158" s="44">
        <v>3974</v>
      </c>
      <c r="D158" s="44">
        <v>3974</v>
      </c>
      <c r="E158" s="45">
        <f t="shared" si="6"/>
        <v>100</v>
      </c>
    </row>
    <row r="159" spans="1:5" ht="24.75" customHeight="1">
      <c r="A159" s="51" t="s">
        <v>46</v>
      </c>
      <c r="B159" s="52">
        <f>SUM(B78:B135)</f>
        <v>579826</v>
      </c>
      <c r="C159" s="52">
        <f>SUM(C74:C158)</f>
        <v>925895</v>
      </c>
      <c r="D159" s="52">
        <f>SUM(D74:D158)</f>
        <v>815895</v>
      </c>
      <c r="E159" s="53">
        <f t="shared" si="6"/>
        <v>88.11960319474672</v>
      </c>
    </row>
    <row r="160" spans="1:5" ht="24.75" customHeight="1">
      <c r="A160" s="65" t="s">
        <v>47</v>
      </c>
      <c r="B160" s="66">
        <f>B28+B71+B73+B159</f>
        <v>2357289</v>
      </c>
      <c r="C160" s="66">
        <f>C28+C71+C73+C159</f>
        <v>2423242</v>
      </c>
      <c r="D160" s="66">
        <f>D28+D71+D73+D159</f>
        <v>2208683</v>
      </c>
      <c r="E160" s="67">
        <f t="shared" si="6"/>
        <v>91.14578733778961</v>
      </c>
    </row>
    <row r="161" ht="12" customHeight="1"/>
    <row r="162" spans="1:7" ht="13.5" customHeight="1">
      <c r="A162" s="68"/>
      <c r="G162" s="64"/>
    </row>
    <row r="163" spans="1:7" ht="12.75" customHeight="1">
      <c r="A163" s="68"/>
      <c r="B163" s="69"/>
      <c r="C163" s="69"/>
      <c r="D163" s="69"/>
      <c r="G163" s="69"/>
    </row>
    <row r="164" ht="12.75">
      <c r="D164" s="70"/>
    </row>
    <row r="165" spans="1:4" ht="12.75">
      <c r="A165" s="71"/>
      <c r="D165" s="64"/>
    </row>
  </sheetData>
  <printOptions horizontalCentered="1"/>
  <pageMargins left="0" right="0" top="0.75" bottom="0.61" header="0.54" footer="0.28"/>
  <pageSetup firstPageNumber="2" useFirstPageNumber="1" horizontalDpi="300" verticalDpi="300" orientation="landscape" paperSize="9" r:id="rId1"/>
  <headerFooter alignWithMargins="0">
    <oddHeader>&amp;Lv tis. Kč&amp;C&amp;"Arial,Tučné"&amp;12Plnění příjmů - rok 2012&amp;RPříloha č. 2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01"/>
  <sheetViews>
    <sheetView workbookViewId="0" topLeftCell="A13">
      <selection activeCell="U29" sqref="U29"/>
    </sheetView>
  </sheetViews>
  <sheetFormatPr defaultColWidth="9.140625" defaultRowHeight="12.75"/>
  <cols>
    <col min="3" max="3" width="22.00390625" style="0" customWidth="1"/>
    <col min="4" max="4" width="12.7109375" style="0" hidden="1" customWidth="1"/>
    <col min="5" max="5" width="14.00390625" style="0" customWidth="1"/>
    <col min="8" max="8" width="11.28125" style="0" customWidth="1"/>
    <col min="9" max="9" width="9.7109375" style="0" customWidth="1"/>
    <col min="10" max="10" width="0.13671875" style="0" customWidth="1"/>
    <col min="13" max="13" width="26.421875" style="0" customWidth="1"/>
  </cols>
  <sheetData>
    <row r="1" spans="1:14" ht="39" customHeight="1" thickBot="1">
      <c r="A1" s="10" t="s">
        <v>71</v>
      </c>
      <c r="B1" s="165" t="s">
        <v>72</v>
      </c>
      <c r="C1" s="165"/>
      <c r="D1" s="11" t="s">
        <v>73</v>
      </c>
      <c r="E1" s="11" t="s">
        <v>87</v>
      </c>
      <c r="F1" s="166" t="s">
        <v>88</v>
      </c>
      <c r="G1" s="169"/>
      <c r="H1" s="11" t="s">
        <v>74</v>
      </c>
      <c r="I1" s="166" t="s">
        <v>77</v>
      </c>
      <c r="J1" s="169"/>
      <c r="K1" s="166" t="s">
        <v>75</v>
      </c>
      <c r="L1" s="167"/>
      <c r="M1" s="168"/>
      <c r="N1" s="1"/>
    </row>
    <row r="2" spans="1:14" ht="19.5" customHeight="1">
      <c r="A2" s="192" t="s">
        <v>193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"/>
    </row>
    <row r="3" spans="1:14" ht="19.5" customHeight="1">
      <c r="A3" s="193" t="s">
        <v>79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"/>
    </row>
    <row r="4" spans="1:14" ht="19.5" customHeight="1">
      <c r="A4" s="5" t="s">
        <v>76</v>
      </c>
      <c r="B4" s="191" t="s">
        <v>80</v>
      </c>
      <c r="C4" s="191"/>
      <c r="D4" s="6">
        <v>28979</v>
      </c>
      <c r="E4" s="6">
        <v>28500</v>
      </c>
      <c r="F4" s="199">
        <v>24940</v>
      </c>
      <c r="G4" s="200"/>
      <c r="H4" s="7">
        <v>24940</v>
      </c>
      <c r="I4" s="197">
        <v>1</v>
      </c>
      <c r="J4" s="198"/>
      <c r="K4" s="194" t="s">
        <v>194</v>
      </c>
      <c r="L4" s="195"/>
      <c r="M4" s="196"/>
      <c r="N4" s="1"/>
    </row>
    <row r="5" spans="1:14" ht="25.5" customHeight="1">
      <c r="A5" s="5" t="s">
        <v>76</v>
      </c>
      <c r="B5" s="191" t="s">
        <v>80</v>
      </c>
      <c r="C5" s="191"/>
      <c r="D5" s="6">
        <v>31113</v>
      </c>
      <c r="E5" s="6">
        <v>31000</v>
      </c>
      <c r="F5" s="199">
        <v>31017</v>
      </c>
      <c r="G5" s="200"/>
      <c r="H5" s="7">
        <v>31017</v>
      </c>
      <c r="I5" s="197">
        <v>1</v>
      </c>
      <c r="J5" s="198"/>
      <c r="K5" s="194" t="s">
        <v>195</v>
      </c>
      <c r="L5" s="195"/>
      <c r="M5" s="196"/>
      <c r="N5" s="1"/>
    </row>
    <row r="6" spans="1:14" ht="19.5" customHeight="1">
      <c r="A6" s="5" t="s">
        <v>76</v>
      </c>
      <c r="B6" s="191" t="s">
        <v>80</v>
      </c>
      <c r="C6" s="191"/>
      <c r="D6" s="6">
        <v>240</v>
      </c>
      <c r="E6" s="6">
        <v>240</v>
      </c>
      <c r="F6" s="199">
        <v>240</v>
      </c>
      <c r="G6" s="200"/>
      <c r="H6" s="7">
        <v>240</v>
      </c>
      <c r="I6" s="197">
        <v>1</v>
      </c>
      <c r="J6" s="198"/>
      <c r="K6" s="194" t="s">
        <v>196</v>
      </c>
      <c r="L6" s="195"/>
      <c r="M6" s="196"/>
      <c r="N6" s="1"/>
    </row>
    <row r="7" spans="1:14" ht="19.5" customHeight="1">
      <c r="A7" s="5" t="s">
        <v>76</v>
      </c>
      <c r="B7" s="191" t="s">
        <v>80</v>
      </c>
      <c r="C7" s="191"/>
      <c r="D7" s="6">
        <v>350</v>
      </c>
      <c r="E7" s="6">
        <v>350</v>
      </c>
      <c r="F7" s="199">
        <v>346</v>
      </c>
      <c r="G7" s="200"/>
      <c r="H7" s="7">
        <v>346</v>
      </c>
      <c r="I7" s="197">
        <v>1</v>
      </c>
      <c r="J7" s="198"/>
      <c r="K7" s="194" t="s">
        <v>197</v>
      </c>
      <c r="L7" s="195"/>
      <c r="M7" s="196"/>
      <c r="N7" s="1"/>
    </row>
    <row r="8" spans="1:14" ht="19.5" customHeight="1">
      <c r="A8" s="5" t="s">
        <v>76</v>
      </c>
      <c r="B8" s="191" t="s">
        <v>80</v>
      </c>
      <c r="C8" s="191"/>
      <c r="D8" s="6">
        <v>5130</v>
      </c>
      <c r="E8" s="6">
        <v>5310</v>
      </c>
      <c r="F8" s="199">
        <v>5310</v>
      </c>
      <c r="G8" s="200"/>
      <c r="H8" s="7">
        <v>5310</v>
      </c>
      <c r="I8" s="197">
        <v>1</v>
      </c>
      <c r="J8" s="198"/>
      <c r="K8" s="194" t="s">
        <v>198</v>
      </c>
      <c r="L8" s="195"/>
      <c r="M8" s="196"/>
      <c r="N8" s="1"/>
    </row>
    <row r="9" spans="1:14" ht="19.5" customHeight="1">
      <c r="A9" s="5" t="s">
        <v>76</v>
      </c>
      <c r="B9" s="191" t="s">
        <v>80</v>
      </c>
      <c r="C9" s="191"/>
      <c r="D9" s="6">
        <v>471</v>
      </c>
      <c r="E9" s="6">
        <v>473</v>
      </c>
      <c r="F9" s="199">
        <v>473</v>
      </c>
      <c r="G9" s="200"/>
      <c r="H9" s="7">
        <v>473</v>
      </c>
      <c r="I9" s="197">
        <v>1</v>
      </c>
      <c r="J9" s="198"/>
      <c r="K9" s="194" t="s">
        <v>199</v>
      </c>
      <c r="L9" s="195"/>
      <c r="M9" s="196"/>
      <c r="N9" s="1"/>
    </row>
    <row r="10" spans="1:14" ht="19.5" customHeight="1">
      <c r="A10" s="5" t="s">
        <v>76</v>
      </c>
      <c r="B10" s="191" t="s">
        <v>80</v>
      </c>
      <c r="C10" s="191"/>
      <c r="D10" s="6">
        <v>1353</v>
      </c>
      <c r="E10" s="6">
        <v>1353</v>
      </c>
      <c r="F10" s="199">
        <v>1353</v>
      </c>
      <c r="G10" s="200"/>
      <c r="H10" s="7">
        <v>1353</v>
      </c>
      <c r="I10" s="197">
        <v>1</v>
      </c>
      <c r="J10" s="198"/>
      <c r="K10" s="194" t="s">
        <v>200</v>
      </c>
      <c r="L10" s="195"/>
      <c r="M10" s="196"/>
      <c r="N10" s="1"/>
    </row>
    <row r="11" spans="1:14" ht="19.5" customHeight="1">
      <c r="A11" s="5" t="s">
        <v>76</v>
      </c>
      <c r="B11" s="191" t="s">
        <v>80</v>
      </c>
      <c r="C11" s="191"/>
      <c r="D11" s="6">
        <v>72</v>
      </c>
      <c r="E11" s="6">
        <v>72</v>
      </c>
      <c r="F11" s="199">
        <v>72</v>
      </c>
      <c r="G11" s="200"/>
      <c r="H11" s="7">
        <v>72</v>
      </c>
      <c r="I11" s="197">
        <v>1</v>
      </c>
      <c r="J11" s="198"/>
      <c r="K11" s="194" t="s">
        <v>201</v>
      </c>
      <c r="L11" s="195"/>
      <c r="M11" s="196"/>
      <c r="N11" s="1"/>
    </row>
    <row r="12" spans="1:21" ht="30" customHeight="1">
      <c r="A12" s="5" t="s">
        <v>76</v>
      </c>
      <c r="B12" s="191" t="s">
        <v>80</v>
      </c>
      <c r="C12" s="191"/>
      <c r="D12" s="6">
        <v>0</v>
      </c>
      <c r="E12" s="6">
        <v>0</v>
      </c>
      <c r="F12" s="199">
        <v>148</v>
      </c>
      <c r="G12" s="200"/>
      <c r="H12" s="7">
        <v>148</v>
      </c>
      <c r="I12" s="197">
        <v>1</v>
      </c>
      <c r="J12" s="198"/>
      <c r="K12" s="194" t="s">
        <v>344</v>
      </c>
      <c r="L12" s="195"/>
      <c r="M12" s="196"/>
      <c r="N12" s="1"/>
      <c r="S12" s="194"/>
      <c r="T12" s="195"/>
      <c r="U12" s="196"/>
    </row>
    <row r="13" spans="1:14" ht="27.75" customHeight="1">
      <c r="A13" s="5" t="s">
        <v>76</v>
      </c>
      <c r="B13" s="191" t="s">
        <v>80</v>
      </c>
      <c r="C13" s="191"/>
      <c r="D13" s="6">
        <v>0</v>
      </c>
      <c r="E13" s="6">
        <v>0</v>
      </c>
      <c r="F13" s="199">
        <v>118</v>
      </c>
      <c r="G13" s="200"/>
      <c r="H13" s="7">
        <v>118</v>
      </c>
      <c r="I13" s="197">
        <v>1</v>
      </c>
      <c r="J13" s="198"/>
      <c r="K13" s="194" t="s">
        <v>202</v>
      </c>
      <c r="L13" s="195"/>
      <c r="M13" s="196"/>
      <c r="N13" s="1"/>
    </row>
    <row r="14" spans="1:14" ht="19.5" customHeight="1">
      <c r="A14" s="5" t="s">
        <v>76</v>
      </c>
      <c r="B14" s="191" t="s">
        <v>80</v>
      </c>
      <c r="C14" s="191"/>
      <c r="D14" s="6">
        <v>0</v>
      </c>
      <c r="E14" s="6">
        <v>0</v>
      </c>
      <c r="F14" s="199">
        <v>231</v>
      </c>
      <c r="G14" s="200"/>
      <c r="H14" s="7">
        <v>271</v>
      </c>
      <c r="I14" s="197">
        <v>1.17</v>
      </c>
      <c r="J14" s="198"/>
      <c r="K14" s="194" t="s">
        <v>345</v>
      </c>
      <c r="L14" s="195"/>
      <c r="M14" s="196"/>
      <c r="N14" s="1"/>
    </row>
    <row r="15" spans="1:14" ht="19.5" customHeight="1">
      <c r="A15" s="189" t="s">
        <v>203</v>
      </c>
      <c r="B15" s="189"/>
      <c r="C15" s="189"/>
      <c r="D15" s="6">
        <v>67708</v>
      </c>
      <c r="E15" s="6">
        <v>67298</v>
      </c>
      <c r="F15" s="199">
        <v>64248</v>
      </c>
      <c r="G15" s="200"/>
      <c r="H15" s="7">
        <v>64288</v>
      </c>
      <c r="I15" s="197">
        <v>1.0006</v>
      </c>
      <c r="J15" s="198"/>
      <c r="K15" s="194" t="s">
        <v>76</v>
      </c>
      <c r="L15" s="195"/>
      <c r="M15" s="196"/>
      <c r="N15" s="1"/>
    </row>
    <row r="16" spans="1:14" ht="19.5" customHeight="1">
      <c r="A16" s="193" t="s">
        <v>86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"/>
    </row>
    <row r="17" spans="1:14" ht="19.5" customHeight="1">
      <c r="A17" s="5" t="s">
        <v>76</v>
      </c>
      <c r="B17" s="191" t="s">
        <v>80</v>
      </c>
      <c r="C17" s="191"/>
      <c r="D17" s="6">
        <v>43999</v>
      </c>
      <c r="E17" s="6">
        <v>45540</v>
      </c>
      <c r="F17" s="199">
        <v>45522</v>
      </c>
      <c r="G17" s="200"/>
      <c r="H17" s="7">
        <v>45413</v>
      </c>
      <c r="I17" s="197">
        <v>0.9976</v>
      </c>
      <c r="J17" s="198"/>
      <c r="K17" s="194" t="s">
        <v>204</v>
      </c>
      <c r="L17" s="195"/>
      <c r="M17" s="196"/>
      <c r="N17" s="1"/>
    </row>
    <row r="18" spans="1:14" ht="19.5" customHeight="1">
      <c r="A18" s="5" t="s">
        <v>76</v>
      </c>
      <c r="B18" s="191" t="s">
        <v>80</v>
      </c>
      <c r="C18" s="191"/>
      <c r="D18" s="6">
        <v>471</v>
      </c>
      <c r="E18" s="6">
        <v>473</v>
      </c>
      <c r="F18" s="199">
        <v>473</v>
      </c>
      <c r="G18" s="200"/>
      <c r="H18" s="7">
        <v>473</v>
      </c>
      <c r="I18" s="197">
        <v>1</v>
      </c>
      <c r="J18" s="198"/>
      <c r="K18" s="194" t="s">
        <v>205</v>
      </c>
      <c r="L18" s="195"/>
      <c r="M18" s="196"/>
      <c r="N18" s="1"/>
    </row>
    <row r="19" spans="1:14" ht="19.5" customHeight="1">
      <c r="A19" s="189" t="s">
        <v>206</v>
      </c>
      <c r="B19" s="189"/>
      <c r="C19" s="189"/>
      <c r="D19" s="6">
        <v>44470</v>
      </c>
      <c r="E19" s="6">
        <v>46013</v>
      </c>
      <c r="F19" s="199">
        <v>45995</v>
      </c>
      <c r="G19" s="200"/>
      <c r="H19" s="7">
        <v>45886</v>
      </c>
      <c r="I19" s="197">
        <v>0.9976</v>
      </c>
      <c r="J19" s="198"/>
      <c r="K19" s="194" t="s">
        <v>76</v>
      </c>
      <c r="L19" s="195"/>
      <c r="M19" s="196"/>
      <c r="N19" s="1"/>
    </row>
    <row r="20" spans="1:14" ht="19.5" customHeight="1">
      <c r="A20" s="193" t="s">
        <v>207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"/>
    </row>
    <row r="21" spans="1:14" ht="30.75" customHeight="1">
      <c r="A21" s="5" t="s">
        <v>76</v>
      </c>
      <c r="B21" s="191" t="s">
        <v>208</v>
      </c>
      <c r="C21" s="191"/>
      <c r="D21" s="6">
        <v>170000</v>
      </c>
      <c r="E21" s="6">
        <v>192501</v>
      </c>
      <c r="F21" s="199">
        <v>188401</v>
      </c>
      <c r="G21" s="200"/>
      <c r="H21" s="7">
        <v>188401</v>
      </c>
      <c r="I21" s="197">
        <v>1</v>
      </c>
      <c r="J21" s="198"/>
      <c r="K21" s="194" t="s">
        <v>209</v>
      </c>
      <c r="L21" s="195"/>
      <c r="M21" s="196"/>
      <c r="N21" s="1"/>
    </row>
    <row r="22" spans="1:14" ht="35.25" customHeight="1">
      <c r="A22" s="5" t="s">
        <v>76</v>
      </c>
      <c r="B22" s="191" t="s">
        <v>208</v>
      </c>
      <c r="C22" s="191"/>
      <c r="D22" s="6">
        <v>10897</v>
      </c>
      <c r="E22" s="6">
        <v>11000</v>
      </c>
      <c r="F22" s="199">
        <v>9767</v>
      </c>
      <c r="G22" s="200"/>
      <c r="H22" s="7">
        <v>9766</v>
      </c>
      <c r="I22" s="197">
        <v>0.9998999999999999</v>
      </c>
      <c r="J22" s="198"/>
      <c r="K22" s="194" t="s">
        <v>210</v>
      </c>
      <c r="L22" s="195"/>
      <c r="M22" s="196"/>
      <c r="N22" s="1"/>
    </row>
    <row r="23" spans="1:14" ht="28.5" customHeight="1">
      <c r="A23" s="5" t="s">
        <v>76</v>
      </c>
      <c r="B23" s="191" t="s">
        <v>208</v>
      </c>
      <c r="C23" s="191"/>
      <c r="D23" s="6">
        <v>386</v>
      </c>
      <c r="E23" s="6">
        <v>500</v>
      </c>
      <c r="F23" s="199">
        <v>435</v>
      </c>
      <c r="G23" s="200"/>
      <c r="H23" s="7">
        <v>432</v>
      </c>
      <c r="I23" s="197">
        <v>0.993</v>
      </c>
      <c r="J23" s="198"/>
      <c r="K23" s="194" t="s">
        <v>211</v>
      </c>
      <c r="L23" s="195"/>
      <c r="M23" s="196"/>
      <c r="N23" s="1"/>
    </row>
    <row r="24" spans="1:14" ht="27.75" customHeight="1">
      <c r="A24" s="5" t="s">
        <v>76</v>
      </c>
      <c r="B24" s="191" t="s">
        <v>208</v>
      </c>
      <c r="C24" s="191"/>
      <c r="D24" s="6">
        <v>0</v>
      </c>
      <c r="E24" s="6">
        <v>3500</v>
      </c>
      <c r="F24" s="199">
        <v>255</v>
      </c>
      <c r="G24" s="200"/>
      <c r="H24" s="7">
        <v>126</v>
      </c>
      <c r="I24" s="197">
        <v>0.4962</v>
      </c>
      <c r="J24" s="198"/>
      <c r="K24" s="194" t="s">
        <v>212</v>
      </c>
      <c r="L24" s="195"/>
      <c r="M24" s="196"/>
      <c r="N24" s="1"/>
    </row>
    <row r="25" spans="1:14" ht="19.5" customHeight="1">
      <c r="A25" s="189" t="s">
        <v>213</v>
      </c>
      <c r="B25" s="189"/>
      <c r="C25" s="189"/>
      <c r="D25" s="6">
        <v>181283</v>
      </c>
      <c r="E25" s="6">
        <v>207501</v>
      </c>
      <c r="F25" s="199">
        <v>198858</v>
      </c>
      <c r="G25" s="200"/>
      <c r="H25" s="7">
        <v>198726</v>
      </c>
      <c r="I25" s="197">
        <v>0.9993000000000001</v>
      </c>
      <c r="J25" s="198"/>
      <c r="K25" s="194" t="s">
        <v>76</v>
      </c>
      <c r="L25" s="195"/>
      <c r="M25" s="196"/>
      <c r="N25" s="1"/>
    </row>
    <row r="26" spans="1:14" ht="19.5" customHeight="1">
      <c r="A26" s="190" t="s">
        <v>214</v>
      </c>
      <c r="B26" s="190"/>
      <c r="C26" s="190"/>
      <c r="D26" s="8">
        <v>293461</v>
      </c>
      <c r="E26" s="8">
        <v>320812</v>
      </c>
      <c r="F26" s="179">
        <v>309101</v>
      </c>
      <c r="G26" s="180"/>
      <c r="H26" s="8">
        <v>308899</v>
      </c>
      <c r="I26" s="177">
        <v>0.9994</v>
      </c>
      <c r="J26" s="178"/>
      <c r="K26" s="201" t="s">
        <v>76</v>
      </c>
      <c r="L26" s="202"/>
      <c r="M26" s="176"/>
      <c r="N26" s="1"/>
    </row>
    <row r="27" spans="1:14" ht="19.5" customHeight="1">
      <c r="A27" s="192" t="s">
        <v>215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"/>
    </row>
    <row r="28" spans="1:14" ht="24" customHeight="1">
      <c r="A28" s="193" t="s">
        <v>129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"/>
    </row>
    <row r="29" spans="1:14" ht="37.5" customHeight="1">
      <c r="A29" s="5" t="s">
        <v>76</v>
      </c>
      <c r="B29" s="191" t="s">
        <v>80</v>
      </c>
      <c r="C29" s="191"/>
      <c r="D29" s="6">
        <v>0</v>
      </c>
      <c r="E29" s="6">
        <v>50</v>
      </c>
      <c r="F29" s="199">
        <v>50</v>
      </c>
      <c r="G29" s="200"/>
      <c r="H29" s="7">
        <v>49</v>
      </c>
      <c r="I29" s="197">
        <v>0.9704</v>
      </c>
      <c r="J29" s="198"/>
      <c r="K29" s="194" t="s">
        <v>346</v>
      </c>
      <c r="L29" s="195"/>
      <c r="M29" s="196"/>
      <c r="N29" s="1"/>
    </row>
    <row r="30" spans="1:14" ht="19.5" customHeight="1">
      <c r="A30" s="189" t="s">
        <v>150</v>
      </c>
      <c r="B30" s="189"/>
      <c r="C30" s="189"/>
      <c r="D30" s="6">
        <v>0</v>
      </c>
      <c r="E30" s="6">
        <v>50</v>
      </c>
      <c r="F30" s="199">
        <v>50</v>
      </c>
      <c r="G30" s="200"/>
      <c r="H30" s="7">
        <v>49</v>
      </c>
      <c r="I30" s="197">
        <v>0.9704</v>
      </c>
      <c r="J30" s="198"/>
      <c r="K30" s="194" t="s">
        <v>76</v>
      </c>
      <c r="L30" s="195"/>
      <c r="M30" s="196"/>
      <c r="N30" s="1"/>
    </row>
    <row r="31" spans="1:14" ht="19.5" customHeight="1">
      <c r="A31" s="190" t="s">
        <v>216</v>
      </c>
      <c r="B31" s="190"/>
      <c r="C31" s="190"/>
      <c r="D31" s="8">
        <v>0</v>
      </c>
      <c r="E31" s="8">
        <v>50</v>
      </c>
      <c r="F31" s="179">
        <v>50</v>
      </c>
      <c r="G31" s="180"/>
      <c r="H31" s="8">
        <v>49</v>
      </c>
      <c r="I31" s="177">
        <v>0.9704</v>
      </c>
      <c r="J31" s="178"/>
      <c r="K31" s="201" t="s">
        <v>76</v>
      </c>
      <c r="L31" s="202"/>
      <c r="M31" s="176"/>
      <c r="N31" s="1"/>
    </row>
    <row r="32" spans="1:14" ht="19.5" customHeight="1">
      <c r="A32" s="192" t="s">
        <v>217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"/>
    </row>
    <row r="33" spans="1:14" ht="19.5" customHeight="1">
      <c r="A33" s="193" t="s">
        <v>218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"/>
    </row>
    <row r="34" spans="1:14" ht="27" customHeight="1">
      <c r="A34" s="5" t="s">
        <v>76</v>
      </c>
      <c r="B34" s="191" t="s">
        <v>80</v>
      </c>
      <c r="C34" s="191"/>
      <c r="D34" s="6">
        <v>85</v>
      </c>
      <c r="E34" s="6">
        <v>200</v>
      </c>
      <c r="F34" s="199">
        <v>200</v>
      </c>
      <c r="G34" s="200"/>
      <c r="H34" s="7">
        <v>85</v>
      </c>
      <c r="I34" s="197">
        <v>0.425</v>
      </c>
      <c r="J34" s="198"/>
      <c r="K34" s="194" t="s">
        <v>219</v>
      </c>
      <c r="L34" s="195"/>
      <c r="M34" s="196"/>
      <c r="N34" s="1"/>
    </row>
    <row r="35" spans="1:14" ht="19.5" customHeight="1">
      <c r="A35" s="189" t="s">
        <v>220</v>
      </c>
      <c r="B35" s="189"/>
      <c r="C35" s="189"/>
      <c r="D35" s="6">
        <v>85</v>
      </c>
      <c r="E35" s="6">
        <v>200</v>
      </c>
      <c r="F35" s="199">
        <v>200</v>
      </c>
      <c r="G35" s="200"/>
      <c r="H35" s="7">
        <v>85</v>
      </c>
      <c r="I35" s="197">
        <v>0.425</v>
      </c>
      <c r="J35" s="198"/>
      <c r="K35" s="194" t="s">
        <v>76</v>
      </c>
      <c r="L35" s="195"/>
      <c r="M35" s="196"/>
      <c r="N35" s="1"/>
    </row>
    <row r="36" spans="1:14" ht="19.5" customHeight="1">
      <c r="A36" s="193" t="s">
        <v>129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"/>
    </row>
    <row r="37" spans="1:14" ht="28.5" customHeight="1">
      <c r="A37" s="5" t="s">
        <v>76</v>
      </c>
      <c r="B37" s="191" t="s">
        <v>80</v>
      </c>
      <c r="C37" s="191"/>
      <c r="D37" s="6">
        <v>300</v>
      </c>
      <c r="E37" s="6">
        <v>300</v>
      </c>
      <c r="F37" s="199">
        <v>320</v>
      </c>
      <c r="G37" s="200"/>
      <c r="H37" s="7">
        <v>305</v>
      </c>
      <c r="I37" s="197">
        <v>0.9544</v>
      </c>
      <c r="J37" s="198"/>
      <c r="K37" s="194" t="s">
        <v>221</v>
      </c>
      <c r="L37" s="195"/>
      <c r="M37" s="196"/>
      <c r="N37" s="1"/>
    </row>
    <row r="38" spans="1:14" ht="19.5" customHeight="1">
      <c r="A38" s="189" t="s">
        <v>150</v>
      </c>
      <c r="B38" s="189"/>
      <c r="C38" s="189"/>
      <c r="D38" s="6">
        <v>300</v>
      </c>
      <c r="E38" s="6">
        <v>300</v>
      </c>
      <c r="F38" s="199">
        <v>320</v>
      </c>
      <c r="G38" s="200"/>
      <c r="H38" s="7">
        <v>305</v>
      </c>
      <c r="I38" s="197">
        <v>0.9544</v>
      </c>
      <c r="J38" s="198"/>
      <c r="K38" s="194" t="s">
        <v>76</v>
      </c>
      <c r="L38" s="195"/>
      <c r="M38" s="196"/>
      <c r="N38" s="1"/>
    </row>
    <row r="39" spans="1:14" ht="19.5" customHeight="1">
      <c r="A39" s="190" t="s">
        <v>222</v>
      </c>
      <c r="B39" s="190"/>
      <c r="C39" s="190"/>
      <c r="D39" s="8">
        <v>385</v>
      </c>
      <c r="E39" s="8">
        <v>500</v>
      </c>
      <c r="F39" s="179">
        <v>520</v>
      </c>
      <c r="G39" s="180"/>
      <c r="H39" s="8">
        <v>390</v>
      </c>
      <c r="I39" s="177">
        <v>0.7508</v>
      </c>
      <c r="J39" s="178"/>
      <c r="K39" s="201" t="s">
        <v>76</v>
      </c>
      <c r="L39" s="202"/>
      <c r="M39" s="176"/>
      <c r="N39" s="1"/>
    </row>
    <row r="40" spans="1:14" ht="19.5" customHeight="1">
      <c r="A40" s="192" t="s">
        <v>223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"/>
    </row>
    <row r="41" spans="1:14" ht="19.5" customHeight="1">
      <c r="A41" s="193" t="s">
        <v>84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"/>
    </row>
    <row r="42" spans="1:14" ht="27.75" customHeight="1">
      <c r="A42" s="5" t="s">
        <v>76</v>
      </c>
      <c r="B42" s="191" t="s">
        <v>80</v>
      </c>
      <c r="C42" s="191"/>
      <c r="D42" s="6">
        <v>530</v>
      </c>
      <c r="E42" s="6">
        <v>566</v>
      </c>
      <c r="F42" s="199">
        <v>566</v>
      </c>
      <c r="G42" s="200"/>
      <c r="H42" s="7">
        <v>542</v>
      </c>
      <c r="I42" s="197">
        <v>0.9578</v>
      </c>
      <c r="J42" s="198"/>
      <c r="K42" s="194" t="s">
        <v>224</v>
      </c>
      <c r="L42" s="195"/>
      <c r="M42" s="196"/>
      <c r="N42" s="1"/>
    </row>
    <row r="43" spans="1:14" ht="28.5" customHeight="1">
      <c r="A43" s="5" t="s">
        <v>76</v>
      </c>
      <c r="B43" s="191" t="s">
        <v>80</v>
      </c>
      <c r="C43" s="191"/>
      <c r="D43" s="6">
        <v>0</v>
      </c>
      <c r="E43" s="6">
        <v>0</v>
      </c>
      <c r="F43" s="199">
        <v>0</v>
      </c>
      <c r="G43" s="200"/>
      <c r="H43" s="7">
        <v>22</v>
      </c>
      <c r="I43" s="197">
        <v>0</v>
      </c>
      <c r="J43" s="198"/>
      <c r="K43" s="194" t="s">
        <v>225</v>
      </c>
      <c r="L43" s="195"/>
      <c r="M43" s="196"/>
      <c r="N43" s="1"/>
    </row>
    <row r="44" spans="1:14" ht="19.5" customHeight="1">
      <c r="A44" s="189" t="s">
        <v>226</v>
      </c>
      <c r="B44" s="189"/>
      <c r="C44" s="189"/>
      <c r="D44" s="6">
        <v>530</v>
      </c>
      <c r="E44" s="6">
        <v>566</v>
      </c>
      <c r="F44" s="199">
        <v>566</v>
      </c>
      <c r="G44" s="200"/>
      <c r="H44" s="7">
        <v>564</v>
      </c>
      <c r="I44" s="197">
        <v>0.9972</v>
      </c>
      <c r="J44" s="198"/>
      <c r="K44" s="194" t="s">
        <v>76</v>
      </c>
      <c r="L44" s="195"/>
      <c r="M44" s="196"/>
      <c r="N44" s="1"/>
    </row>
    <row r="45" spans="1:14" ht="19.5" customHeight="1">
      <c r="A45" s="193" t="s">
        <v>85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"/>
    </row>
    <row r="46" spans="1:14" ht="28.5" customHeight="1">
      <c r="A46" s="5" t="s">
        <v>76</v>
      </c>
      <c r="B46" s="191" t="s">
        <v>80</v>
      </c>
      <c r="C46" s="191"/>
      <c r="D46" s="6">
        <v>733</v>
      </c>
      <c r="E46" s="6">
        <v>510</v>
      </c>
      <c r="F46" s="199">
        <v>510</v>
      </c>
      <c r="G46" s="200"/>
      <c r="H46" s="7">
        <v>510</v>
      </c>
      <c r="I46" s="197">
        <v>1</v>
      </c>
      <c r="J46" s="198"/>
      <c r="K46" s="194" t="s">
        <v>227</v>
      </c>
      <c r="L46" s="195"/>
      <c r="M46" s="196"/>
      <c r="N46" s="1"/>
    </row>
    <row r="47" spans="1:14" ht="19.5" customHeight="1">
      <c r="A47" s="189" t="s">
        <v>228</v>
      </c>
      <c r="B47" s="189"/>
      <c r="C47" s="189"/>
      <c r="D47" s="6">
        <v>733</v>
      </c>
      <c r="E47" s="6">
        <v>510</v>
      </c>
      <c r="F47" s="199">
        <v>510</v>
      </c>
      <c r="G47" s="200"/>
      <c r="H47" s="7">
        <v>510</v>
      </c>
      <c r="I47" s="197">
        <v>1</v>
      </c>
      <c r="J47" s="198"/>
      <c r="K47" s="194" t="s">
        <v>76</v>
      </c>
      <c r="L47" s="195"/>
      <c r="M47" s="196"/>
      <c r="N47" s="1"/>
    </row>
    <row r="48" spans="1:14" ht="19.5" customHeight="1">
      <c r="A48" s="190" t="s">
        <v>229</v>
      </c>
      <c r="B48" s="190"/>
      <c r="C48" s="190"/>
      <c r="D48" s="8">
        <v>1263</v>
      </c>
      <c r="E48" s="8">
        <v>1076</v>
      </c>
      <c r="F48" s="179">
        <v>1076</v>
      </c>
      <c r="G48" s="180"/>
      <c r="H48" s="8">
        <v>1074</v>
      </c>
      <c r="I48" s="177">
        <v>0.9984999999999999</v>
      </c>
      <c r="J48" s="178"/>
      <c r="K48" s="201" t="s">
        <v>76</v>
      </c>
      <c r="L48" s="202"/>
      <c r="M48" s="176"/>
      <c r="N48" s="1"/>
    </row>
    <row r="49" spans="1:14" ht="19.5" customHeight="1">
      <c r="A49" s="192" t="s">
        <v>230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"/>
    </row>
    <row r="50" spans="1:14" ht="19.5" customHeight="1">
      <c r="A50" s="193" t="s">
        <v>130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"/>
    </row>
    <row r="51" spans="1:14" ht="25.5" customHeight="1">
      <c r="A51" s="5" t="s">
        <v>76</v>
      </c>
      <c r="B51" s="191" t="s">
        <v>80</v>
      </c>
      <c r="C51" s="191"/>
      <c r="D51" s="6">
        <v>26759</v>
      </c>
      <c r="E51" s="6">
        <v>28304</v>
      </c>
      <c r="F51" s="199">
        <v>27304</v>
      </c>
      <c r="G51" s="200"/>
      <c r="H51" s="7">
        <v>27304</v>
      </c>
      <c r="I51" s="197">
        <v>1</v>
      </c>
      <c r="J51" s="198"/>
      <c r="K51" s="194" t="s">
        <v>231</v>
      </c>
      <c r="L51" s="195"/>
      <c r="M51" s="196"/>
      <c r="N51" s="1"/>
    </row>
    <row r="52" spans="1:14" ht="19.5" customHeight="1">
      <c r="A52" s="189" t="s">
        <v>131</v>
      </c>
      <c r="B52" s="189"/>
      <c r="C52" s="189"/>
      <c r="D52" s="6">
        <v>26759</v>
      </c>
      <c r="E52" s="6">
        <v>28304</v>
      </c>
      <c r="F52" s="199">
        <v>27304</v>
      </c>
      <c r="G52" s="200"/>
      <c r="H52" s="7">
        <v>27304</v>
      </c>
      <c r="I52" s="197">
        <v>1</v>
      </c>
      <c r="J52" s="198"/>
      <c r="K52" s="194" t="s">
        <v>76</v>
      </c>
      <c r="L52" s="195"/>
      <c r="M52" s="196"/>
      <c r="N52" s="1"/>
    </row>
    <row r="53" spans="1:14" ht="19.5" customHeight="1">
      <c r="A53" s="193" t="s">
        <v>232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"/>
    </row>
    <row r="54" spans="1:14" ht="24.75" customHeight="1">
      <c r="A54" s="5" t="s">
        <v>76</v>
      </c>
      <c r="B54" s="191" t="s">
        <v>80</v>
      </c>
      <c r="C54" s="191"/>
      <c r="D54" s="6">
        <v>57038</v>
      </c>
      <c r="E54" s="6">
        <v>71959</v>
      </c>
      <c r="F54" s="199">
        <v>60090</v>
      </c>
      <c r="G54" s="200"/>
      <c r="H54" s="7">
        <v>60001</v>
      </c>
      <c r="I54" s="197">
        <v>0.9984999999999999</v>
      </c>
      <c r="J54" s="198"/>
      <c r="K54" s="194" t="s">
        <v>233</v>
      </c>
      <c r="L54" s="195"/>
      <c r="M54" s="196"/>
      <c r="N54" s="1"/>
    </row>
    <row r="55" spans="1:14" ht="24.75" customHeight="1">
      <c r="A55" s="5" t="s">
        <v>76</v>
      </c>
      <c r="B55" s="191" t="s">
        <v>80</v>
      </c>
      <c r="C55" s="191"/>
      <c r="D55" s="6">
        <v>35619</v>
      </c>
      <c r="E55" s="6">
        <v>35240</v>
      </c>
      <c r="F55" s="199">
        <v>35240</v>
      </c>
      <c r="G55" s="200"/>
      <c r="H55" s="7">
        <v>35240</v>
      </c>
      <c r="I55" s="197">
        <v>1</v>
      </c>
      <c r="J55" s="198"/>
      <c r="K55" s="194" t="s">
        <v>234</v>
      </c>
      <c r="L55" s="195"/>
      <c r="M55" s="196"/>
      <c r="N55" s="1"/>
    </row>
    <row r="56" spans="1:14" ht="19.5" customHeight="1">
      <c r="A56" s="189" t="s">
        <v>235</v>
      </c>
      <c r="B56" s="189"/>
      <c r="C56" s="189"/>
      <c r="D56" s="6">
        <v>92656</v>
      </c>
      <c r="E56" s="6">
        <v>107199</v>
      </c>
      <c r="F56" s="199">
        <v>95330</v>
      </c>
      <c r="G56" s="200"/>
      <c r="H56" s="7">
        <v>95241</v>
      </c>
      <c r="I56" s="197">
        <v>0.9991</v>
      </c>
      <c r="J56" s="198"/>
      <c r="K56" s="194" t="s">
        <v>76</v>
      </c>
      <c r="L56" s="195"/>
      <c r="M56" s="196"/>
      <c r="N56" s="1"/>
    </row>
    <row r="57" spans="1:14" ht="19.5" customHeight="1">
      <c r="A57" s="193" t="s">
        <v>84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"/>
    </row>
    <row r="58" spans="1:14" ht="24.75" customHeight="1">
      <c r="A58" s="5" t="s">
        <v>76</v>
      </c>
      <c r="B58" s="191" t="s">
        <v>80</v>
      </c>
      <c r="C58" s="191"/>
      <c r="D58" s="6">
        <v>45387</v>
      </c>
      <c r="E58" s="6">
        <v>48500</v>
      </c>
      <c r="F58" s="199">
        <v>46000</v>
      </c>
      <c r="G58" s="200"/>
      <c r="H58" s="7">
        <v>46000</v>
      </c>
      <c r="I58" s="197">
        <v>1</v>
      </c>
      <c r="J58" s="198"/>
      <c r="K58" s="194" t="s">
        <v>233</v>
      </c>
      <c r="L58" s="195"/>
      <c r="M58" s="196"/>
      <c r="N58" s="1"/>
    </row>
    <row r="59" spans="1:14" ht="19.5" customHeight="1">
      <c r="A59" s="5" t="s">
        <v>76</v>
      </c>
      <c r="B59" s="191" t="s">
        <v>80</v>
      </c>
      <c r="C59" s="191"/>
      <c r="D59" s="6">
        <v>473</v>
      </c>
      <c r="E59" s="6">
        <v>473</v>
      </c>
      <c r="F59" s="199">
        <v>473</v>
      </c>
      <c r="G59" s="200"/>
      <c r="H59" s="7">
        <v>473</v>
      </c>
      <c r="I59" s="197">
        <v>1</v>
      </c>
      <c r="J59" s="198"/>
      <c r="K59" s="194" t="s">
        <v>236</v>
      </c>
      <c r="L59" s="195"/>
      <c r="M59" s="196"/>
      <c r="N59" s="1"/>
    </row>
    <row r="60" spans="1:14" ht="19.5" customHeight="1">
      <c r="A60" s="189" t="s">
        <v>226</v>
      </c>
      <c r="B60" s="189"/>
      <c r="C60" s="189"/>
      <c r="D60" s="6">
        <v>45860</v>
      </c>
      <c r="E60" s="6">
        <v>48973</v>
      </c>
      <c r="F60" s="199">
        <v>46473</v>
      </c>
      <c r="G60" s="200"/>
      <c r="H60" s="7">
        <v>46473</v>
      </c>
      <c r="I60" s="197">
        <v>1</v>
      </c>
      <c r="J60" s="198"/>
      <c r="K60" s="194" t="s">
        <v>76</v>
      </c>
      <c r="L60" s="195"/>
      <c r="M60" s="196"/>
      <c r="N60" s="1"/>
    </row>
    <row r="61" spans="1:14" ht="19.5" customHeight="1">
      <c r="A61" s="193" t="s">
        <v>85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"/>
    </row>
    <row r="62" spans="1:14" ht="25.5" customHeight="1">
      <c r="A62" s="5" t="s">
        <v>76</v>
      </c>
      <c r="B62" s="191" t="s">
        <v>80</v>
      </c>
      <c r="C62" s="191"/>
      <c r="D62" s="6">
        <v>1140</v>
      </c>
      <c r="E62" s="6">
        <v>1140</v>
      </c>
      <c r="F62" s="199">
        <v>1140</v>
      </c>
      <c r="G62" s="200"/>
      <c r="H62" s="7">
        <v>1140</v>
      </c>
      <c r="I62" s="197">
        <v>1</v>
      </c>
      <c r="J62" s="198"/>
      <c r="K62" s="194" t="s">
        <v>237</v>
      </c>
      <c r="L62" s="195"/>
      <c r="M62" s="196"/>
      <c r="N62" s="1"/>
    </row>
    <row r="63" spans="1:14" ht="19.5" customHeight="1">
      <c r="A63" s="189" t="s">
        <v>228</v>
      </c>
      <c r="B63" s="189"/>
      <c r="C63" s="189"/>
      <c r="D63" s="6">
        <v>1140</v>
      </c>
      <c r="E63" s="6">
        <v>1140</v>
      </c>
      <c r="F63" s="199">
        <v>1140</v>
      </c>
      <c r="G63" s="200"/>
      <c r="H63" s="7">
        <v>1140</v>
      </c>
      <c r="I63" s="197">
        <v>1</v>
      </c>
      <c r="J63" s="198"/>
      <c r="K63" s="194" t="s">
        <v>76</v>
      </c>
      <c r="L63" s="195"/>
      <c r="M63" s="196"/>
      <c r="N63" s="1"/>
    </row>
    <row r="64" spans="1:14" ht="19.5" customHeight="1">
      <c r="A64" s="190" t="s">
        <v>238</v>
      </c>
      <c r="B64" s="190"/>
      <c r="C64" s="190"/>
      <c r="D64" s="8">
        <v>166416</v>
      </c>
      <c r="E64" s="8">
        <v>185616</v>
      </c>
      <c r="F64" s="179">
        <v>170247</v>
      </c>
      <c r="G64" s="180"/>
      <c r="H64" s="8">
        <v>170157</v>
      </c>
      <c r="I64" s="177">
        <v>0.9995</v>
      </c>
      <c r="J64" s="178"/>
      <c r="K64" s="201" t="s">
        <v>76</v>
      </c>
      <c r="L64" s="202"/>
      <c r="M64" s="176"/>
      <c r="N64" s="1"/>
    </row>
    <row r="65" spans="1:14" ht="19.5" customHeight="1">
      <c r="A65" s="192" t="s">
        <v>239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"/>
    </row>
    <row r="66" spans="1:14" ht="19.5" customHeight="1">
      <c r="A66" s="193" t="s">
        <v>89</v>
      </c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"/>
    </row>
    <row r="67" spans="1:14" ht="24" customHeight="1">
      <c r="A67" s="5" t="s">
        <v>76</v>
      </c>
      <c r="B67" s="191" t="s">
        <v>80</v>
      </c>
      <c r="C67" s="191"/>
      <c r="D67" s="6">
        <v>265</v>
      </c>
      <c r="E67" s="6">
        <v>265</v>
      </c>
      <c r="F67" s="199">
        <v>252</v>
      </c>
      <c r="G67" s="200"/>
      <c r="H67" s="7">
        <v>252</v>
      </c>
      <c r="I67" s="197">
        <v>1</v>
      </c>
      <c r="J67" s="198"/>
      <c r="K67" s="194" t="s">
        <v>240</v>
      </c>
      <c r="L67" s="195"/>
      <c r="M67" s="196"/>
      <c r="N67" s="1"/>
    </row>
    <row r="68" spans="1:14" ht="19.5" customHeight="1">
      <c r="A68" s="189" t="s">
        <v>91</v>
      </c>
      <c r="B68" s="189"/>
      <c r="C68" s="189"/>
      <c r="D68" s="6">
        <v>265</v>
      </c>
      <c r="E68" s="6">
        <v>265</v>
      </c>
      <c r="F68" s="199">
        <v>252</v>
      </c>
      <c r="G68" s="200"/>
      <c r="H68" s="7">
        <v>252</v>
      </c>
      <c r="I68" s="197">
        <v>1</v>
      </c>
      <c r="J68" s="198"/>
      <c r="K68" s="194" t="s">
        <v>76</v>
      </c>
      <c r="L68" s="195"/>
      <c r="M68" s="196"/>
      <c r="N68" s="1"/>
    </row>
    <row r="69" spans="1:14" ht="19.5" customHeight="1">
      <c r="A69" s="193" t="s">
        <v>82</v>
      </c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"/>
    </row>
    <row r="70" spans="1:14" ht="33" customHeight="1">
      <c r="A70" s="5" t="s">
        <v>76</v>
      </c>
      <c r="B70" s="191" t="s">
        <v>80</v>
      </c>
      <c r="C70" s="191"/>
      <c r="D70" s="6">
        <v>296</v>
      </c>
      <c r="E70" s="6">
        <v>344</v>
      </c>
      <c r="F70" s="199">
        <v>328</v>
      </c>
      <c r="G70" s="200"/>
      <c r="H70" s="7">
        <v>328</v>
      </c>
      <c r="I70" s="197">
        <v>0.9998</v>
      </c>
      <c r="J70" s="198"/>
      <c r="K70" s="194" t="s">
        <v>241</v>
      </c>
      <c r="L70" s="195"/>
      <c r="M70" s="196"/>
      <c r="N70" s="1"/>
    </row>
    <row r="71" spans="1:14" ht="19.5" customHeight="1">
      <c r="A71" s="189" t="s">
        <v>242</v>
      </c>
      <c r="B71" s="189"/>
      <c r="C71" s="189"/>
      <c r="D71" s="6">
        <v>296</v>
      </c>
      <c r="E71" s="6">
        <v>344</v>
      </c>
      <c r="F71" s="199">
        <v>328</v>
      </c>
      <c r="G71" s="200"/>
      <c r="H71" s="7">
        <v>328</v>
      </c>
      <c r="I71" s="197">
        <v>0.9998</v>
      </c>
      <c r="J71" s="198"/>
      <c r="K71" s="194" t="s">
        <v>76</v>
      </c>
      <c r="L71" s="195"/>
      <c r="M71" s="196"/>
      <c r="N71" s="1"/>
    </row>
    <row r="72" spans="1:14" ht="19.5" customHeight="1">
      <c r="A72" s="193" t="s">
        <v>85</v>
      </c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"/>
    </row>
    <row r="73" spans="1:14" ht="22.5" customHeight="1">
      <c r="A73" s="5" t="s">
        <v>76</v>
      </c>
      <c r="B73" s="191" t="s">
        <v>80</v>
      </c>
      <c r="C73" s="191"/>
      <c r="D73" s="6">
        <v>485</v>
      </c>
      <c r="E73" s="6">
        <v>485</v>
      </c>
      <c r="F73" s="199">
        <v>460</v>
      </c>
      <c r="G73" s="200"/>
      <c r="H73" s="7">
        <v>460</v>
      </c>
      <c r="I73" s="197">
        <v>1</v>
      </c>
      <c r="J73" s="198"/>
      <c r="K73" s="194" t="s">
        <v>243</v>
      </c>
      <c r="L73" s="195"/>
      <c r="M73" s="196"/>
      <c r="N73" s="1"/>
    </row>
    <row r="74" spans="1:14" ht="24.75" customHeight="1">
      <c r="A74" s="5" t="s">
        <v>76</v>
      </c>
      <c r="B74" s="191" t="s">
        <v>80</v>
      </c>
      <c r="C74" s="191"/>
      <c r="D74" s="6">
        <v>15</v>
      </c>
      <c r="E74" s="6">
        <v>16</v>
      </c>
      <c r="F74" s="199">
        <v>15</v>
      </c>
      <c r="G74" s="200"/>
      <c r="H74" s="7">
        <v>3</v>
      </c>
      <c r="I74" s="197">
        <v>0.172</v>
      </c>
      <c r="J74" s="198"/>
      <c r="K74" s="194" t="s">
        <v>244</v>
      </c>
      <c r="L74" s="195"/>
      <c r="M74" s="196"/>
      <c r="N74" s="1"/>
    </row>
    <row r="75" spans="1:14" ht="26.25" customHeight="1">
      <c r="A75" s="5" t="s">
        <v>76</v>
      </c>
      <c r="B75" s="191" t="s">
        <v>80</v>
      </c>
      <c r="C75" s="191"/>
      <c r="D75" s="6">
        <v>289</v>
      </c>
      <c r="E75" s="6">
        <v>289</v>
      </c>
      <c r="F75" s="199">
        <v>274</v>
      </c>
      <c r="G75" s="200"/>
      <c r="H75" s="7">
        <v>274</v>
      </c>
      <c r="I75" s="197">
        <v>0.9989</v>
      </c>
      <c r="J75" s="198"/>
      <c r="K75" s="194" t="s">
        <v>245</v>
      </c>
      <c r="L75" s="195"/>
      <c r="M75" s="196"/>
      <c r="N75" s="1"/>
    </row>
    <row r="76" spans="1:14" ht="23.25" customHeight="1">
      <c r="A76" s="5" t="s">
        <v>76</v>
      </c>
      <c r="B76" s="191" t="s">
        <v>80</v>
      </c>
      <c r="C76" s="191"/>
      <c r="D76" s="6">
        <v>114</v>
      </c>
      <c r="E76" s="6">
        <v>114</v>
      </c>
      <c r="F76" s="199">
        <v>108</v>
      </c>
      <c r="G76" s="200"/>
      <c r="H76" s="7">
        <v>106</v>
      </c>
      <c r="I76" s="197">
        <v>0.9802</v>
      </c>
      <c r="J76" s="198"/>
      <c r="K76" s="194" t="s">
        <v>246</v>
      </c>
      <c r="L76" s="195"/>
      <c r="M76" s="196"/>
      <c r="N76" s="1"/>
    </row>
    <row r="77" spans="1:14" ht="25.5" customHeight="1">
      <c r="A77" s="5" t="s">
        <v>76</v>
      </c>
      <c r="B77" s="191" t="s">
        <v>80</v>
      </c>
      <c r="C77" s="191"/>
      <c r="D77" s="6">
        <v>0</v>
      </c>
      <c r="E77" s="6">
        <v>26</v>
      </c>
      <c r="F77" s="199">
        <v>25</v>
      </c>
      <c r="G77" s="200"/>
      <c r="H77" s="7">
        <v>0</v>
      </c>
      <c r="I77" s="197">
        <v>0</v>
      </c>
      <c r="J77" s="198"/>
      <c r="K77" s="194" t="s">
        <v>247</v>
      </c>
      <c r="L77" s="195"/>
      <c r="M77" s="196"/>
      <c r="N77" s="1"/>
    </row>
    <row r="78" spans="1:14" ht="19.5" customHeight="1">
      <c r="A78" s="189" t="s">
        <v>228</v>
      </c>
      <c r="B78" s="189"/>
      <c r="C78" s="189"/>
      <c r="D78" s="6">
        <v>902</v>
      </c>
      <c r="E78" s="6">
        <v>930</v>
      </c>
      <c r="F78" s="199">
        <v>882</v>
      </c>
      <c r="G78" s="200"/>
      <c r="H78" s="7">
        <v>842</v>
      </c>
      <c r="I78" s="197">
        <v>0.9548000000000001</v>
      </c>
      <c r="J78" s="198"/>
      <c r="K78" s="194" t="s">
        <v>76</v>
      </c>
      <c r="L78" s="195"/>
      <c r="M78" s="196"/>
      <c r="N78" s="1"/>
    </row>
    <row r="79" spans="1:14" ht="19.5" customHeight="1">
      <c r="A79" s="193" t="s">
        <v>189</v>
      </c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"/>
    </row>
    <row r="80" spans="1:14" ht="26.25" customHeight="1">
      <c r="A80" s="5" t="s">
        <v>76</v>
      </c>
      <c r="B80" s="191" t="s">
        <v>80</v>
      </c>
      <c r="C80" s="191"/>
      <c r="D80" s="6">
        <v>16151</v>
      </c>
      <c r="E80" s="6">
        <v>16153</v>
      </c>
      <c r="F80" s="199">
        <v>16153</v>
      </c>
      <c r="G80" s="200"/>
      <c r="H80" s="7">
        <v>16152</v>
      </c>
      <c r="I80" s="197">
        <v>0.9998999999999999</v>
      </c>
      <c r="J80" s="198"/>
      <c r="K80" s="194" t="s">
        <v>248</v>
      </c>
      <c r="L80" s="195"/>
      <c r="M80" s="196"/>
      <c r="N80" s="1"/>
    </row>
    <row r="81" spans="1:14" ht="19.5" customHeight="1">
      <c r="A81" s="189" t="s">
        <v>249</v>
      </c>
      <c r="B81" s="189"/>
      <c r="C81" s="189"/>
      <c r="D81" s="6">
        <v>16151</v>
      </c>
      <c r="E81" s="6">
        <v>16153</v>
      </c>
      <c r="F81" s="199">
        <v>16153</v>
      </c>
      <c r="G81" s="200"/>
      <c r="H81" s="7">
        <v>16152</v>
      </c>
      <c r="I81" s="197">
        <v>0.9998999999999999</v>
      </c>
      <c r="J81" s="198"/>
      <c r="K81" s="194" t="s">
        <v>76</v>
      </c>
      <c r="L81" s="195"/>
      <c r="M81" s="196"/>
      <c r="N81" s="1"/>
    </row>
    <row r="82" spans="1:14" ht="19.5" customHeight="1">
      <c r="A82" s="190" t="s">
        <v>250</v>
      </c>
      <c r="B82" s="190"/>
      <c r="C82" s="190"/>
      <c r="D82" s="8">
        <v>17614</v>
      </c>
      <c r="E82" s="8">
        <v>17692</v>
      </c>
      <c r="F82" s="179">
        <v>17615</v>
      </c>
      <c r="G82" s="180"/>
      <c r="H82" s="8">
        <v>17574</v>
      </c>
      <c r="I82" s="177">
        <v>0.9976999999999999</v>
      </c>
      <c r="J82" s="178"/>
      <c r="K82" s="201" t="s">
        <v>76</v>
      </c>
      <c r="L82" s="202"/>
      <c r="M82" s="176"/>
      <c r="N82" s="1"/>
    </row>
    <row r="83" spans="1:14" ht="19.5" customHeight="1">
      <c r="A83" s="192" t="s">
        <v>251</v>
      </c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"/>
    </row>
    <row r="84" spans="1:14" ht="19.5" customHeight="1">
      <c r="A84" s="193" t="s">
        <v>85</v>
      </c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"/>
    </row>
    <row r="85" spans="1:14" ht="51.75" customHeight="1">
      <c r="A85" s="5" t="s">
        <v>76</v>
      </c>
      <c r="B85" s="191" t="s">
        <v>80</v>
      </c>
      <c r="C85" s="191"/>
      <c r="D85" s="6">
        <v>244</v>
      </c>
      <c r="E85" s="6">
        <v>265</v>
      </c>
      <c r="F85" s="199">
        <v>252</v>
      </c>
      <c r="G85" s="200"/>
      <c r="H85" s="7">
        <v>180</v>
      </c>
      <c r="I85" s="197">
        <v>0.7140000000000001</v>
      </c>
      <c r="J85" s="198"/>
      <c r="K85" s="194" t="s">
        <v>252</v>
      </c>
      <c r="L85" s="195"/>
      <c r="M85" s="196"/>
      <c r="N85" s="1"/>
    </row>
    <row r="86" spans="1:14" ht="19.5" customHeight="1">
      <c r="A86" s="189" t="s">
        <v>228</v>
      </c>
      <c r="B86" s="189"/>
      <c r="C86" s="189"/>
      <c r="D86" s="6">
        <v>244</v>
      </c>
      <c r="E86" s="6">
        <v>265</v>
      </c>
      <c r="F86" s="199">
        <v>252</v>
      </c>
      <c r="G86" s="200"/>
      <c r="H86" s="7">
        <v>180</v>
      </c>
      <c r="I86" s="197">
        <v>0.7140000000000001</v>
      </c>
      <c r="J86" s="198"/>
      <c r="K86" s="194" t="s">
        <v>76</v>
      </c>
      <c r="L86" s="195"/>
      <c r="M86" s="196"/>
      <c r="N86" s="1"/>
    </row>
    <row r="87" spans="1:14" ht="19.5" customHeight="1">
      <c r="A87" s="190" t="s">
        <v>253</v>
      </c>
      <c r="B87" s="190"/>
      <c r="C87" s="190"/>
      <c r="D87" s="8">
        <v>244</v>
      </c>
      <c r="E87" s="8">
        <v>265</v>
      </c>
      <c r="F87" s="179">
        <v>252</v>
      </c>
      <c r="G87" s="180"/>
      <c r="H87" s="8">
        <v>180</v>
      </c>
      <c r="I87" s="177">
        <v>0.7140000000000001</v>
      </c>
      <c r="J87" s="178"/>
      <c r="K87" s="201" t="s">
        <v>76</v>
      </c>
      <c r="L87" s="202"/>
      <c r="M87" s="176"/>
      <c r="N87" s="1"/>
    </row>
    <row r="88" spans="1:14" ht="29.25" customHeight="1">
      <c r="A88" s="190" t="s">
        <v>254</v>
      </c>
      <c r="B88" s="190"/>
      <c r="C88" s="190"/>
      <c r="D88" s="9">
        <v>479383</v>
      </c>
      <c r="E88" s="9">
        <v>526011</v>
      </c>
      <c r="F88" s="172">
        <v>498861</v>
      </c>
      <c r="G88" s="173"/>
      <c r="H88" s="9">
        <v>498324</v>
      </c>
      <c r="I88" s="170">
        <v>0.9989</v>
      </c>
      <c r="J88" s="171"/>
      <c r="K88" s="201" t="s">
        <v>76</v>
      </c>
      <c r="L88" s="202"/>
      <c r="M88" s="176"/>
      <c r="N88" s="1"/>
    </row>
    <row r="93" spans="1:13" ht="12.75">
      <c r="A93" s="175" t="s">
        <v>255</v>
      </c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203"/>
    </row>
    <row r="94" spans="1:13" ht="12.75">
      <c r="A94" s="5" t="s">
        <v>76</v>
      </c>
      <c r="B94" s="174" t="s">
        <v>256</v>
      </c>
      <c r="C94" s="174"/>
      <c r="D94" s="6">
        <v>485</v>
      </c>
      <c r="E94" s="6">
        <v>274053</v>
      </c>
      <c r="F94" s="199">
        <v>256546</v>
      </c>
      <c r="G94" s="200"/>
      <c r="H94" s="7">
        <v>256143</v>
      </c>
      <c r="I94" s="197">
        <v>0.9984</v>
      </c>
      <c r="J94" s="198"/>
      <c r="K94" s="194"/>
      <c r="L94" s="195"/>
      <c r="M94" s="196"/>
    </row>
    <row r="95" spans="1:13" ht="12.75" customHeight="1">
      <c r="A95" s="5" t="s">
        <v>76</v>
      </c>
      <c r="B95" s="204" t="s">
        <v>257</v>
      </c>
      <c r="C95" s="204"/>
      <c r="D95" s="204"/>
      <c r="E95" s="6">
        <f>E96+E97+E98</f>
        <v>207501</v>
      </c>
      <c r="F95" s="199">
        <f>F96+F97+F98</f>
        <v>198858</v>
      </c>
      <c r="G95" s="200"/>
      <c r="H95" s="7">
        <f>H96+H97+H98</f>
        <v>198725</v>
      </c>
      <c r="I95" s="197">
        <v>0.9993</v>
      </c>
      <c r="J95" s="198"/>
      <c r="K95" s="194"/>
      <c r="L95" s="195"/>
      <c r="M95" s="196"/>
    </row>
    <row r="96" spans="1:13" ht="12.75" customHeight="1">
      <c r="A96" s="5" t="s">
        <v>76</v>
      </c>
      <c r="B96" s="205" t="s">
        <v>258</v>
      </c>
      <c r="C96" s="205"/>
      <c r="D96" s="205"/>
      <c r="E96" s="6">
        <v>192501</v>
      </c>
      <c r="F96" s="199">
        <v>188401</v>
      </c>
      <c r="G96" s="200"/>
      <c r="H96" s="7">
        <v>188401</v>
      </c>
      <c r="I96" s="197">
        <v>1</v>
      </c>
      <c r="J96" s="198"/>
      <c r="K96" s="194"/>
      <c r="L96" s="195"/>
      <c r="M96" s="196"/>
    </row>
    <row r="97" spans="1:16" ht="12.75" customHeight="1">
      <c r="A97" s="5" t="s">
        <v>76</v>
      </c>
      <c r="B97" s="205" t="s">
        <v>259</v>
      </c>
      <c r="C97" s="205"/>
      <c r="D97" s="205"/>
      <c r="E97" s="6">
        <v>11000</v>
      </c>
      <c r="F97" s="199">
        <v>9767</v>
      </c>
      <c r="G97" s="200"/>
      <c r="H97" s="7">
        <v>9766</v>
      </c>
      <c r="I97" s="197">
        <v>0.9998999999999999</v>
      </c>
      <c r="J97" s="198"/>
      <c r="K97" s="194"/>
      <c r="L97" s="195"/>
      <c r="M97" s="196"/>
      <c r="P97" s="4"/>
    </row>
    <row r="98" spans="1:16" ht="12.75" customHeight="1">
      <c r="A98" s="5" t="s">
        <v>76</v>
      </c>
      <c r="B98" s="205" t="s">
        <v>260</v>
      </c>
      <c r="C98" s="205"/>
      <c r="D98" s="205"/>
      <c r="E98" s="6">
        <v>4000</v>
      </c>
      <c r="F98" s="199">
        <v>690</v>
      </c>
      <c r="G98" s="200"/>
      <c r="H98" s="7">
        <v>558</v>
      </c>
      <c r="I98" s="197">
        <v>0.8086</v>
      </c>
      <c r="J98" s="198"/>
      <c r="K98" s="194"/>
      <c r="L98" s="195"/>
      <c r="M98" s="196"/>
      <c r="P98" s="4"/>
    </row>
    <row r="99" spans="1:16" ht="12.75" customHeight="1">
      <c r="A99" s="5"/>
      <c r="B99" s="214" t="s">
        <v>261</v>
      </c>
      <c r="C99" s="214"/>
      <c r="D99" s="214"/>
      <c r="E99" s="6">
        <v>28304</v>
      </c>
      <c r="F99" s="199">
        <v>27304</v>
      </c>
      <c r="G99" s="200"/>
      <c r="H99" s="7">
        <v>27304</v>
      </c>
      <c r="I99" s="197">
        <v>1</v>
      </c>
      <c r="J99" s="198"/>
      <c r="K99" s="12"/>
      <c r="L99" s="13"/>
      <c r="M99" s="14"/>
      <c r="P99" s="4"/>
    </row>
    <row r="100" spans="1:13" ht="12.75" customHeight="1">
      <c r="A100" s="5" t="s">
        <v>76</v>
      </c>
      <c r="B100" s="214" t="s">
        <v>262</v>
      </c>
      <c r="C100" s="214"/>
      <c r="D100" s="214"/>
      <c r="E100" s="6">
        <v>16153</v>
      </c>
      <c r="F100" s="199">
        <v>16153</v>
      </c>
      <c r="G100" s="200"/>
      <c r="H100" s="7">
        <v>16152</v>
      </c>
      <c r="I100" s="197">
        <v>0.9998999999999999</v>
      </c>
      <c r="J100" s="198"/>
      <c r="K100" s="194"/>
      <c r="L100" s="195"/>
      <c r="M100" s="196"/>
    </row>
    <row r="101" spans="1:13" s="17" customFormat="1" ht="20.25" customHeight="1">
      <c r="A101" s="206" t="s">
        <v>263</v>
      </c>
      <c r="B101" s="206"/>
      <c r="C101" s="206"/>
      <c r="D101" s="15">
        <v>16151</v>
      </c>
      <c r="E101" s="15">
        <f>E94+E95+E99+E100</f>
        <v>526011</v>
      </c>
      <c r="F101" s="207">
        <f>F94+F95+F99+F100</f>
        <v>498861</v>
      </c>
      <c r="G101" s="208"/>
      <c r="H101" s="16">
        <f>H94+H95+H99+H100</f>
        <v>498324</v>
      </c>
      <c r="I101" s="209">
        <v>0.9989</v>
      </c>
      <c r="J101" s="210"/>
      <c r="K101" s="211" t="s">
        <v>76</v>
      </c>
      <c r="L101" s="212"/>
      <c r="M101" s="213"/>
    </row>
  </sheetData>
  <mergeCells count="313">
    <mergeCell ref="S12:U12"/>
    <mergeCell ref="A101:C101"/>
    <mergeCell ref="F101:G101"/>
    <mergeCell ref="I101:J101"/>
    <mergeCell ref="K101:M101"/>
    <mergeCell ref="F100:G100"/>
    <mergeCell ref="I100:J100"/>
    <mergeCell ref="K100:M100"/>
    <mergeCell ref="B99:D99"/>
    <mergeCell ref="B100:D100"/>
    <mergeCell ref="F99:G99"/>
    <mergeCell ref="I99:J99"/>
    <mergeCell ref="F98:G98"/>
    <mergeCell ref="I98:J98"/>
    <mergeCell ref="K98:M98"/>
    <mergeCell ref="B98:D98"/>
    <mergeCell ref="F97:G97"/>
    <mergeCell ref="I97:J97"/>
    <mergeCell ref="K97:M97"/>
    <mergeCell ref="B97:D97"/>
    <mergeCell ref="F96:G96"/>
    <mergeCell ref="I96:J96"/>
    <mergeCell ref="K96:M96"/>
    <mergeCell ref="B96:D96"/>
    <mergeCell ref="F95:G95"/>
    <mergeCell ref="I95:J95"/>
    <mergeCell ref="K95:M95"/>
    <mergeCell ref="B95:D95"/>
    <mergeCell ref="K5:M5"/>
    <mergeCell ref="I5:J5"/>
    <mergeCell ref="F5:G5"/>
    <mergeCell ref="B94:C94"/>
    <mergeCell ref="F94:G94"/>
    <mergeCell ref="I94:J94"/>
    <mergeCell ref="K94:M94"/>
    <mergeCell ref="A93:M93"/>
    <mergeCell ref="K6:M6"/>
    <mergeCell ref="I6:J6"/>
    <mergeCell ref="F6:G6"/>
    <mergeCell ref="K8:M8"/>
    <mergeCell ref="I8:J8"/>
    <mergeCell ref="F8:G8"/>
    <mergeCell ref="K7:M7"/>
    <mergeCell ref="I7:J7"/>
    <mergeCell ref="F7:G7"/>
    <mergeCell ref="K10:M10"/>
    <mergeCell ref="I10:J10"/>
    <mergeCell ref="F10:G10"/>
    <mergeCell ref="K9:M9"/>
    <mergeCell ref="I9:J9"/>
    <mergeCell ref="F9:G9"/>
    <mergeCell ref="K12:M12"/>
    <mergeCell ref="I12:J12"/>
    <mergeCell ref="F12:G12"/>
    <mergeCell ref="K11:M11"/>
    <mergeCell ref="I11:J11"/>
    <mergeCell ref="F11:G11"/>
    <mergeCell ref="K18:M18"/>
    <mergeCell ref="I18:J18"/>
    <mergeCell ref="F18:G18"/>
    <mergeCell ref="K15:M15"/>
    <mergeCell ref="I15:J15"/>
    <mergeCell ref="F15:G15"/>
    <mergeCell ref="K23:M23"/>
    <mergeCell ref="I23:J23"/>
    <mergeCell ref="F23:G23"/>
    <mergeCell ref="K22:M22"/>
    <mergeCell ref="I22:J22"/>
    <mergeCell ref="F22:G22"/>
    <mergeCell ref="K25:M25"/>
    <mergeCell ref="I25:J25"/>
    <mergeCell ref="F25:G25"/>
    <mergeCell ref="K24:M24"/>
    <mergeCell ref="I24:J24"/>
    <mergeCell ref="F24:G24"/>
    <mergeCell ref="K43:M43"/>
    <mergeCell ref="I43:J43"/>
    <mergeCell ref="F43:G43"/>
    <mergeCell ref="K39:M39"/>
    <mergeCell ref="I39:J39"/>
    <mergeCell ref="F39:G39"/>
    <mergeCell ref="K59:M59"/>
    <mergeCell ref="I59:J59"/>
    <mergeCell ref="F59:G59"/>
    <mergeCell ref="K56:M56"/>
    <mergeCell ref="I56:J56"/>
    <mergeCell ref="F56:G56"/>
    <mergeCell ref="K75:M75"/>
    <mergeCell ref="I75:J75"/>
    <mergeCell ref="F75:G75"/>
    <mergeCell ref="K74:M74"/>
    <mergeCell ref="I74:J74"/>
    <mergeCell ref="F74:G74"/>
    <mergeCell ref="K77:M77"/>
    <mergeCell ref="I77:J77"/>
    <mergeCell ref="F77:G77"/>
    <mergeCell ref="K76:M76"/>
    <mergeCell ref="I76:J76"/>
    <mergeCell ref="F76:G76"/>
    <mergeCell ref="K86:M86"/>
    <mergeCell ref="I86:J86"/>
    <mergeCell ref="F86:G86"/>
    <mergeCell ref="K82:M82"/>
    <mergeCell ref="I82:J82"/>
    <mergeCell ref="F82:G82"/>
    <mergeCell ref="F85:G85"/>
    <mergeCell ref="I85:J85"/>
    <mergeCell ref="K85:M85"/>
    <mergeCell ref="K88:M88"/>
    <mergeCell ref="I88:J88"/>
    <mergeCell ref="F88:G88"/>
    <mergeCell ref="K87:M87"/>
    <mergeCell ref="I87:J87"/>
    <mergeCell ref="F87:G87"/>
    <mergeCell ref="B1:C1"/>
    <mergeCell ref="A2:M2"/>
    <mergeCell ref="A3:M3"/>
    <mergeCell ref="B4:C4"/>
    <mergeCell ref="F4:G4"/>
    <mergeCell ref="I4:J4"/>
    <mergeCell ref="K4:M4"/>
    <mergeCell ref="K1:M1"/>
    <mergeCell ref="I1:J1"/>
    <mergeCell ref="F1:G1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5:C15"/>
    <mergeCell ref="A16:M16"/>
    <mergeCell ref="K14:M14"/>
    <mergeCell ref="I14:J14"/>
    <mergeCell ref="F14:G14"/>
    <mergeCell ref="K13:M13"/>
    <mergeCell ref="I13:J13"/>
    <mergeCell ref="F13:G13"/>
    <mergeCell ref="B17:C17"/>
    <mergeCell ref="F17:G17"/>
    <mergeCell ref="I17:J17"/>
    <mergeCell ref="K17:M17"/>
    <mergeCell ref="B18:C18"/>
    <mergeCell ref="A19:C19"/>
    <mergeCell ref="A20:M20"/>
    <mergeCell ref="B21:C21"/>
    <mergeCell ref="F21:G21"/>
    <mergeCell ref="I21:J21"/>
    <mergeCell ref="K21:M21"/>
    <mergeCell ref="K19:M19"/>
    <mergeCell ref="I19:J19"/>
    <mergeCell ref="F19:G19"/>
    <mergeCell ref="B22:C22"/>
    <mergeCell ref="B23:C23"/>
    <mergeCell ref="B24:C24"/>
    <mergeCell ref="A25:C25"/>
    <mergeCell ref="A26:C26"/>
    <mergeCell ref="A27:M27"/>
    <mergeCell ref="A28:M28"/>
    <mergeCell ref="B29:C29"/>
    <mergeCell ref="F29:G29"/>
    <mergeCell ref="I29:J29"/>
    <mergeCell ref="K29:M29"/>
    <mergeCell ref="K26:M26"/>
    <mergeCell ref="I26:J26"/>
    <mergeCell ref="F26:G26"/>
    <mergeCell ref="A30:C30"/>
    <mergeCell ref="A31:C31"/>
    <mergeCell ref="A32:M32"/>
    <mergeCell ref="A33:M33"/>
    <mergeCell ref="K31:M31"/>
    <mergeCell ref="I31:J31"/>
    <mergeCell ref="F31:G31"/>
    <mergeCell ref="K30:M30"/>
    <mergeCell ref="I30:J30"/>
    <mergeCell ref="F30:G30"/>
    <mergeCell ref="B34:C34"/>
    <mergeCell ref="F34:G34"/>
    <mergeCell ref="I34:J34"/>
    <mergeCell ref="K34:M34"/>
    <mergeCell ref="A35:C35"/>
    <mergeCell ref="A36:M36"/>
    <mergeCell ref="B37:C37"/>
    <mergeCell ref="F37:G37"/>
    <mergeCell ref="I37:J37"/>
    <mergeCell ref="K37:M37"/>
    <mergeCell ref="K35:M35"/>
    <mergeCell ref="I35:J35"/>
    <mergeCell ref="F35:G35"/>
    <mergeCell ref="A38:C38"/>
    <mergeCell ref="A39:C39"/>
    <mergeCell ref="A40:M40"/>
    <mergeCell ref="A41:M41"/>
    <mergeCell ref="K38:M38"/>
    <mergeCell ref="I38:J38"/>
    <mergeCell ref="F38:G38"/>
    <mergeCell ref="B42:C42"/>
    <mergeCell ref="F42:G42"/>
    <mergeCell ref="I42:J42"/>
    <mergeCell ref="K42:M42"/>
    <mergeCell ref="B43:C43"/>
    <mergeCell ref="A44:C44"/>
    <mergeCell ref="A45:M45"/>
    <mergeCell ref="B46:C46"/>
    <mergeCell ref="F46:G46"/>
    <mergeCell ref="I46:J46"/>
    <mergeCell ref="K46:M46"/>
    <mergeCell ref="K44:M44"/>
    <mergeCell ref="I44:J44"/>
    <mergeCell ref="F44:G44"/>
    <mergeCell ref="A47:C47"/>
    <mergeCell ref="A48:C48"/>
    <mergeCell ref="A49:M49"/>
    <mergeCell ref="A50:M50"/>
    <mergeCell ref="K48:M48"/>
    <mergeCell ref="I48:J48"/>
    <mergeCell ref="F48:G48"/>
    <mergeCell ref="K47:M47"/>
    <mergeCell ref="I47:J47"/>
    <mergeCell ref="F47:G47"/>
    <mergeCell ref="B51:C51"/>
    <mergeCell ref="F51:G51"/>
    <mergeCell ref="I51:J51"/>
    <mergeCell ref="K51:M51"/>
    <mergeCell ref="A52:C52"/>
    <mergeCell ref="A53:M53"/>
    <mergeCell ref="B54:C54"/>
    <mergeCell ref="F54:G54"/>
    <mergeCell ref="I54:J54"/>
    <mergeCell ref="K54:M54"/>
    <mergeCell ref="K52:M52"/>
    <mergeCell ref="I52:J52"/>
    <mergeCell ref="F52:G52"/>
    <mergeCell ref="B55:C55"/>
    <mergeCell ref="A56:C56"/>
    <mergeCell ref="A57:M57"/>
    <mergeCell ref="B58:C58"/>
    <mergeCell ref="F58:G58"/>
    <mergeCell ref="I58:J58"/>
    <mergeCell ref="K58:M58"/>
    <mergeCell ref="K55:M55"/>
    <mergeCell ref="I55:J55"/>
    <mergeCell ref="F55:G55"/>
    <mergeCell ref="B59:C59"/>
    <mergeCell ref="A60:C60"/>
    <mergeCell ref="A61:M61"/>
    <mergeCell ref="B62:C62"/>
    <mergeCell ref="F62:G62"/>
    <mergeCell ref="I62:J62"/>
    <mergeCell ref="K62:M62"/>
    <mergeCell ref="K60:M60"/>
    <mergeCell ref="I60:J60"/>
    <mergeCell ref="F60:G60"/>
    <mergeCell ref="A63:C63"/>
    <mergeCell ref="A64:C64"/>
    <mergeCell ref="A65:M65"/>
    <mergeCell ref="A66:M66"/>
    <mergeCell ref="K64:M64"/>
    <mergeCell ref="I64:J64"/>
    <mergeCell ref="F64:G64"/>
    <mergeCell ref="K63:M63"/>
    <mergeCell ref="I63:J63"/>
    <mergeCell ref="F63:G63"/>
    <mergeCell ref="B67:C67"/>
    <mergeCell ref="F67:G67"/>
    <mergeCell ref="I67:J67"/>
    <mergeCell ref="K67:M67"/>
    <mergeCell ref="A68:C68"/>
    <mergeCell ref="A69:M69"/>
    <mergeCell ref="B70:C70"/>
    <mergeCell ref="F70:G70"/>
    <mergeCell ref="I70:J70"/>
    <mergeCell ref="K70:M70"/>
    <mergeCell ref="K68:M68"/>
    <mergeCell ref="I68:J68"/>
    <mergeCell ref="F68:G68"/>
    <mergeCell ref="A71:C71"/>
    <mergeCell ref="A72:M72"/>
    <mergeCell ref="B73:C73"/>
    <mergeCell ref="F73:G73"/>
    <mergeCell ref="I73:J73"/>
    <mergeCell ref="K73:M73"/>
    <mergeCell ref="K71:M71"/>
    <mergeCell ref="I71:J71"/>
    <mergeCell ref="F71:G71"/>
    <mergeCell ref="B74:C74"/>
    <mergeCell ref="B75:C75"/>
    <mergeCell ref="B76:C76"/>
    <mergeCell ref="B77:C77"/>
    <mergeCell ref="A78:C78"/>
    <mergeCell ref="A79:M79"/>
    <mergeCell ref="B80:C80"/>
    <mergeCell ref="F80:G80"/>
    <mergeCell ref="I80:J80"/>
    <mergeCell ref="K80:M80"/>
    <mergeCell ref="K78:M78"/>
    <mergeCell ref="I78:J78"/>
    <mergeCell ref="F78:G78"/>
    <mergeCell ref="A81:C81"/>
    <mergeCell ref="A82:C82"/>
    <mergeCell ref="A83:M83"/>
    <mergeCell ref="A84:M84"/>
    <mergeCell ref="K81:M81"/>
    <mergeCell ref="I81:J81"/>
    <mergeCell ref="F81:G81"/>
    <mergeCell ref="A86:C86"/>
    <mergeCell ref="A87:C87"/>
    <mergeCell ref="A88:C88"/>
    <mergeCell ref="B85:C85"/>
  </mergeCells>
  <printOptions/>
  <pageMargins left="1.71" right="0.75" top="1.1" bottom="0.68" header="0.77" footer="0.4921259845"/>
  <pageSetup firstPageNumber="11" useFirstPageNumber="1" horizontalDpi="600" verticalDpi="600" orientation="landscape" paperSize="9" scale="75" r:id="rId1"/>
  <headerFooter alignWithMargins="0">
    <oddHeader>&amp;L&amp;"Arial,Tučné"v tis. Kč&amp;C&amp;"Arial,Tučné"&amp;12Objednávky veřejných služeb v roce 2012&amp;RPříloha č. 3</oddHeader>
    <oddFooter>&amp;C&amp;P</oddFooter>
  </headerFooter>
  <rowBreaks count="3" manualBreakCount="3">
    <brk id="26" max="255" man="1"/>
    <brk id="48" max="12" man="1"/>
    <brk id="7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7">
      <selection activeCell="S30" sqref="S30"/>
    </sheetView>
  </sheetViews>
  <sheetFormatPr defaultColWidth="9.140625" defaultRowHeight="12.75"/>
  <cols>
    <col min="3" max="3" width="21.8515625" style="0" customWidth="1"/>
    <col min="4" max="4" width="0" style="0" hidden="1" customWidth="1"/>
    <col min="5" max="5" width="15.140625" style="0" customWidth="1"/>
    <col min="6" max="6" width="13.57421875" style="0" customWidth="1"/>
    <col min="7" max="7" width="9.140625" style="0" hidden="1" customWidth="1"/>
    <col min="8" max="8" width="14.00390625" style="0" customWidth="1"/>
    <col min="10" max="10" width="9.140625" style="0" hidden="1" customWidth="1"/>
    <col min="13" max="13" width="20.8515625" style="0" customWidth="1"/>
  </cols>
  <sheetData>
    <row r="1" spans="1:14" ht="34.5" thickBot="1">
      <c r="A1" s="2" t="s">
        <v>71</v>
      </c>
      <c r="B1" s="219" t="s">
        <v>72</v>
      </c>
      <c r="C1" s="219"/>
      <c r="D1" s="3" t="s">
        <v>73</v>
      </c>
      <c r="E1" s="3" t="s">
        <v>78</v>
      </c>
      <c r="F1" s="219" t="s">
        <v>88</v>
      </c>
      <c r="G1" s="219"/>
      <c r="H1" s="3" t="s">
        <v>74</v>
      </c>
      <c r="I1" s="219" t="s">
        <v>77</v>
      </c>
      <c r="J1" s="219"/>
      <c r="K1" s="220" t="s">
        <v>75</v>
      </c>
      <c r="L1" s="220"/>
      <c r="M1" s="220"/>
      <c r="N1" s="1"/>
    </row>
    <row r="2" spans="1:14" ht="19.5" customHeight="1">
      <c r="A2" s="221" t="s">
        <v>264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1"/>
    </row>
    <row r="3" spans="1:14" ht="19.5" customHeight="1">
      <c r="A3" s="18" t="s">
        <v>76</v>
      </c>
      <c r="B3" s="222" t="s">
        <v>90</v>
      </c>
      <c r="C3" s="222"/>
      <c r="D3" s="19">
        <v>100253</v>
      </c>
      <c r="E3" s="19">
        <v>96800</v>
      </c>
      <c r="F3" s="223">
        <v>101664</v>
      </c>
      <c r="G3" s="223"/>
      <c r="H3" s="20">
        <v>101664</v>
      </c>
      <c r="I3" s="224">
        <v>1</v>
      </c>
      <c r="J3" s="224"/>
      <c r="K3" s="225"/>
      <c r="L3" s="225"/>
      <c r="M3" s="225"/>
      <c r="N3" s="1"/>
    </row>
    <row r="4" spans="1:14" ht="19.5" customHeight="1">
      <c r="A4" s="18" t="s">
        <v>76</v>
      </c>
      <c r="B4" s="222" t="s">
        <v>90</v>
      </c>
      <c r="C4" s="222"/>
      <c r="D4" s="19">
        <v>1392</v>
      </c>
      <c r="E4" s="19">
        <v>0</v>
      </c>
      <c r="F4" s="223">
        <v>1392</v>
      </c>
      <c r="G4" s="223"/>
      <c r="H4" s="20">
        <v>1392</v>
      </c>
      <c r="I4" s="224">
        <v>1</v>
      </c>
      <c r="J4" s="224"/>
      <c r="K4" s="225" t="s">
        <v>265</v>
      </c>
      <c r="L4" s="225"/>
      <c r="M4" s="225"/>
      <c r="N4" s="1"/>
    </row>
    <row r="5" spans="1:14" ht="19.5" customHeight="1">
      <c r="A5" s="18" t="s">
        <v>76</v>
      </c>
      <c r="B5" s="222" t="s">
        <v>90</v>
      </c>
      <c r="C5" s="222"/>
      <c r="D5" s="19">
        <v>3835</v>
      </c>
      <c r="E5" s="19">
        <v>0</v>
      </c>
      <c r="F5" s="223">
        <v>3735</v>
      </c>
      <c r="G5" s="223"/>
      <c r="H5" s="20">
        <v>3735</v>
      </c>
      <c r="I5" s="224">
        <v>1</v>
      </c>
      <c r="J5" s="224"/>
      <c r="K5" s="225" t="s">
        <v>266</v>
      </c>
      <c r="L5" s="225"/>
      <c r="M5" s="225"/>
      <c r="N5" s="1"/>
    </row>
    <row r="6" spans="1:14" ht="19.5" customHeight="1">
      <c r="A6" s="18" t="s">
        <v>76</v>
      </c>
      <c r="B6" s="222" t="s">
        <v>267</v>
      </c>
      <c r="C6" s="222"/>
      <c r="D6" s="19">
        <v>0</v>
      </c>
      <c r="E6" s="19">
        <v>0</v>
      </c>
      <c r="F6" s="223">
        <v>65</v>
      </c>
      <c r="G6" s="223"/>
      <c r="H6" s="20">
        <v>65</v>
      </c>
      <c r="I6" s="224">
        <v>1</v>
      </c>
      <c r="J6" s="224"/>
      <c r="K6" s="225" t="s">
        <v>268</v>
      </c>
      <c r="L6" s="225"/>
      <c r="M6" s="225"/>
      <c r="N6" s="1"/>
    </row>
    <row r="7" spans="1:14" ht="19.5" customHeight="1">
      <c r="A7" s="18" t="s">
        <v>76</v>
      </c>
      <c r="B7" s="222" t="s">
        <v>90</v>
      </c>
      <c r="C7" s="222"/>
      <c r="D7" s="19">
        <v>0</v>
      </c>
      <c r="E7" s="19">
        <v>0</v>
      </c>
      <c r="F7" s="223">
        <v>560</v>
      </c>
      <c r="G7" s="223"/>
      <c r="H7" s="20">
        <v>560</v>
      </c>
      <c r="I7" s="224">
        <v>1</v>
      </c>
      <c r="J7" s="224"/>
      <c r="K7" s="225" t="s">
        <v>269</v>
      </c>
      <c r="L7" s="225"/>
      <c r="M7" s="225"/>
      <c r="N7" s="1"/>
    </row>
    <row r="8" spans="1:14" ht="19.5" customHeight="1">
      <c r="A8" s="215" t="s">
        <v>270</v>
      </c>
      <c r="B8" s="215"/>
      <c r="C8" s="215"/>
      <c r="D8" s="21">
        <v>105480</v>
      </c>
      <c r="E8" s="21">
        <v>96800</v>
      </c>
      <c r="F8" s="217">
        <v>107416</v>
      </c>
      <c r="G8" s="217"/>
      <c r="H8" s="21">
        <v>107416</v>
      </c>
      <c r="I8" s="216">
        <v>1</v>
      </c>
      <c r="J8" s="216"/>
      <c r="K8" s="218" t="s">
        <v>76</v>
      </c>
      <c r="L8" s="218"/>
      <c r="M8" s="218"/>
      <c r="N8" s="1"/>
    </row>
    <row r="9" spans="1:14" ht="19.5" customHeight="1">
      <c r="A9" s="221" t="s">
        <v>264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1"/>
    </row>
    <row r="10" spans="1:14" ht="19.5" customHeight="1">
      <c r="A10" s="18" t="s">
        <v>76</v>
      </c>
      <c r="B10" s="222" t="s">
        <v>90</v>
      </c>
      <c r="C10" s="222"/>
      <c r="D10" s="19">
        <v>4200</v>
      </c>
      <c r="E10" s="19">
        <v>4200</v>
      </c>
      <c r="F10" s="223">
        <v>4116</v>
      </c>
      <c r="G10" s="223"/>
      <c r="H10" s="20">
        <v>4116</v>
      </c>
      <c r="I10" s="224">
        <v>1</v>
      </c>
      <c r="J10" s="224"/>
      <c r="K10" s="225"/>
      <c r="L10" s="225"/>
      <c r="M10" s="225"/>
      <c r="N10" s="1"/>
    </row>
    <row r="11" spans="1:14" ht="19.5" customHeight="1">
      <c r="A11" s="18" t="s">
        <v>76</v>
      </c>
      <c r="B11" s="222" t="s">
        <v>90</v>
      </c>
      <c r="C11" s="222"/>
      <c r="D11" s="19">
        <v>60</v>
      </c>
      <c r="E11" s="19">
        <v>0</v>
      </c>
      <c r="F11" s="223">
        <v>60</v>
      </c>
      <c r="G11" s="223"/>
      <c r="H11" s="20">
        <v>60</v>
      </c>
      <c r="I11" s="224">
        <v>1</v>
      </c>
      <c r="J11" s="224"/>
      <c r="K11" s="225" t="s">
        <v>271</v>
      </c>
      <c r="L11" s="225"/>
      <c r="M11" s="225"/>
      <c r="N11" s="1"/>
    </row>
    <row r="12" spans="1:14" ht="19.5" customHeight="1">
      <c r="A12" s="215" t="s">
        <v>272</v>
      </c>
      <c r="B12" s="215"/>
      <c r="C12" s="215"/>
      <c r="D12" s="21">
        <v>4260</v>
      </c>
      <c r="E12" s="21">
        <v>4200</v>
      </c>
      <c r="F12" s="217">
        <v>4176</v>
      </c>
      <c r="G12" s="217"/>
      <c r="H12" s="21">
        <v>4176</v>
      </c>
      <c r="I12" s="216">
        <v>1</v>
      </c>
      <c r="J12" s="216"/>
      <c r="K12" s="218" t="s">
        <v>76</v>
      </c>
      <c r="L12" s="218"/>
      <c r="M12" s="218"/>
      <c r="N12" s="1"/>
    </row>
    <row r="13" spans="1:14" ht="19.5" customHeight="1">
      <c r="A13" s="221" t="s">
        <v>273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1"/>
    </row>
    <row r="14" spans="1:14" ht="19.5" customHeight="1">
      <c r="A14" s="18" t="s">
        <v>76</v>
      </c>
      <c r="B14" s="222" t="s">
        <v>90</v>
      </c>
      <c r="C14" s="222"/>
      <c r="D14" s="19">
        <v>38062</v>
      </c>
      <c r="E14" s="19">
        <v>38190</v>
      </c>
      <c r="F14" s="223">
        <v>38391</v>
      </c>
      <c r="G14" s="223"/>
      <c r="H14" s="20">
        <v>38391</v>
      </c>
      <c r="I14" s="224">
        <v>1</v>
      </c>
      <c r="J14" s="224"/>
      <c r="K14" s="225"/>
      <c r="L14" s="225"/>
      <c r="M14" s="225"/>
      <c r="N14" s="1"/>
    </row>
    <row r="15" spans="1:14" ht="19.5" customHeight="1">
      <c r="A15" s="18" t="s">
        <v>76</v>
      </c>
      <c r="B15" s="222" t="s">
        <v>90</v>
      </c>
      <c r="C15" s="222"/>
      <c r="D15" s="19">
        <v>1050</v>
      </c>
      <c r="E15" s="19">
        <v>0</v>
      </c>
      <c r="F15" s="223">
        <v>1050</v>
      </c>
      <c r="G15" s="223"/>
      <c r="H15" s="20">
        <v>1050</v>
      </c>
      <c r="I15" s="224">
        <v>1</v>
      </c>
      <c r="J15" s="224"/>
      <c r="K15" s="225" t="s">
        <v>274</v>
      </c>
      <c r="L15" s="225"/>
      <c r="M15" s="225"/>
      <c r="N15" s="1"/>
    </row>
    <row r="16" spans="1:14" ht="19.5" customHeight="1">
      <c r="A16" s="18" t="s">
        <v>76</v>
      </c>
      <c r="B16" s="222" t="s">
        <v>90</v>
      </c>
      <c r="C16" s="222"/>
      <c r="D16" s="19">
        <v>304</v>
      </c>
      <c r="E16" s="19">
        <v>0</v>
      </c>
      <c r="F16" s="223">
        <v>304</v>
      </c>
      <c r="G16" s="223"/>
      <c r="H16" s="20">
        <v>304</v>
      </c>
      <c r="I16" s="224">
        <v>1</v>
      </c>
      <c r="J16" s="224"/>
      <c r="K16" s="225" t="s">
        <v>275</v>
      </c>
      <c r="L16" s="225"/>
      <c r="M16" s="225"/>
      <c r="N16" s="1"/>
    </row>
    <row r="17" spans="1:14" ht="19.5" customHeight="1">
      <c r="A17" s="18" t="s">
        <v>76</v>
      </c>
      <c r="B17" s="222" t="s">
        <v>90</v>
      </c>
      <c r="C17" s="222"/>
      <c r="D17" s="19">
        <v>1000</v>
      </c>
      <c r="E17" s="19">
        <v>0</v>
      </c>
      <c r="F17" s="223">
        <v>845</v>
      </c>
      <c r="G17" s="223"/>
      <c r="H17" s="20">
        <v>845</v>
      </c>
      <c r="I17" s="224">
        <v>1</v>
      </c>
      <c r="J17" s="224"/>
      <c r="K17" s="225" t="s">
        <v>276</v>
      </c>
      <c r="L17" s="225"/>
      <c r="M17" s="225"/>
      <c r="N17" s="1"/>
    </row>
    <row r="18" spans="1:14" ht="19.5" customHeight="1">
      <c r="A18" s="215" t="s">
        <v>277</v>
      </c>
      <c r="B18" s="215"/>
      <c r="C18" s="215"/>
      <c r="D18" s="21">
        <v>40416</v>
      </c>
      <c r="E18" s="21">
        <v>38190</v>
      </c>
      <c r="F18" s="217">
        <v>40590</v>
      </c>
      <c r="G18" s="217"/>
      <c r="H18" s="21">
        <v>40590</v>
      </c>
      <c r="I18" s="216">
        <v>1</v>
      </c>
      <c r="J18" s="216"/>
      <c r="K18" s="218" t="s">
        <v>76</v>
      </c>
      <c r="L18" s="218"/>
      <c r="M18" s="218"/>
      <c r="N18" s="1"/>
    </row>
    <row r="19" spans="1:14" ht="19.5" customHeight="1">
      <c r="A19" s="221" t="s">
        <v>278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1"/>
    </row>
    <row r="20" spans="1:14" ht="19.5" customHeight="1">
      <c r="A20" s="18" t="s">
        <v>76</v>
      </c>
      <c r="B20" s="222" t="s">
        <v>90</v>
      </c>
      <c r="C20" s="222"/>
      <c r="D20" s="19">
        <v>17744</v>
      </c>
      <c r="E20" s="19">
        <v>18099</v>
      </c>
      <c r="F20" s="223">
        <v>18092</v>
      </c>
      <c r="G20" s="223"/>
      <c r="H20" s="20">
        <v>18092</v>
      </c>
      <c r="I20" s="224">
        <v>1</v>
      </c>
      <c r="J20" s="224"/>
      <c r="K20" s="225" t="s">
        <v>279</v>
      </c>
      <c r="L20" s="225"/>
      <c r="M20" s="225"/>
      <c r="N20" s="1"/>
    </row>
    <row r="21" spans="1:16" ht="25.5" customHeight="1">
      <c r="A21" s="18" t="s">
        <v>76</v>
      </c>
      <c r="B21" s="222" t="s">
        <v>90</v>
      </c>
      <c r="C21" s="222"/>
      <c r="D21" s="19">
        <v>2247</v>
      </c>
      <c r="E21" s="19">
        <v>0</v>
      </c>
      <c r="F21" s="223">
        <v>2268</v>
      </c>
      <c r="G21" s="223"/>
      <c r="H21" s="20">
        <v>2268</v>
      </c>
      <c r="I21" s="224">
        <v>1</v>
      </c>
      <c r="J21" s="224"/>
      <c r="K21" s="226" t="s">
        <v>347</v>
      </c>
      <c r="L21" s="227"/>
      <c r="M21" s="228"/>
      <c r="N21" s="1"/>
      <c r="P21" s="22"/>
    </row>
    <row r="22" spans="1:14" ht="19.5" customHeight="1">
      <c r="A22" s="18" t="s">
        <v>76</v>
      </c>
      <c r="B22" s="222" t="s">
        <v>90</v>
      </c>
      <c r="C22" s="222"/>
      <c r="D22" s="19">
        <v>75</v>
      </c>
      <c r="E22" s="19">
        <v>0</v>
      </c>
      <c r="F22" s="223">
        <v>52</v>
      </c>
      <c r="G22" s="223"/>
      <c r="H22" s="20">
        <v>52</v>
      </c>
      <c r="I22" s="224">
        <v>1</v>
      </c>
      <c r="J22" s="224"/>
      <c r="K22" s="225" t="s">
        <v>280</v>
      </c>
      <c r="L22" s="225"/>
      <c r="M22" s="225"/>
      <c r="N22" s="1"/>
    </row>
    <row r="23" spans="1:14" ht="19.5" customHeight="1">
      <c r="A23" s="215" t="s">
        <v>281</v>
      </c>
      <c r="B23" s="215"/>
      <c r="C23" s="215"/>
      <c r="D23" s="21">
        <v>20066</v>
      </c>
      <c r="E23" s="21">
        <v>18099</v>
      </c>
      <c r="F23" s="217">
        <v>20412</v>
      </c>
      <c r="G23" s="217"/>
      <c r="H23" s="21">
        <v>20412</v>
      </c>
      <c r="I23" s="216">
        <v>1</v>
      </c>
      <c r="J23" s="216"/>
      <c r="K23" s="218" t="s">
        <v>76</v>
      </c>
      <c r="L23" s="218"/>
      <c r="M23" s="218"/>
      <c r="N23" s="1"/>
    </row>
    <row r="24" spans="1:14" ht="19.5" customHeight="1">
      <c r="A24" s="221" t="s">
        <v>83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1"/>
    </row>
    <row r="25" spans="1:14" ht="19.5" customHeight="1">
      <c r="A25" s="18" t="s">
        <v>76</v>
      </c>
      <c r="B25" s="222" t="s">
        <v>90</v>
      </c>
      <c r="C25" s="222"/>
      <c r="D25" s="19">
        <v>3500</v>
      </c>
      <c r="E25" s="19">
        <v>3570</v>
      </c>
      <c r="F25" s="223">
        <v>3499</v>
      </c>
      <c r="G25" s="223"/>
      <c r="H25" s="20">
        <v>3499</v>
      </c>
      <c r="I25" s="224">
        <v>1</v>
      </c>
      <c r="J25" s="224"/>
      <c r="K25" s="225"/>
      <c r="L25" s="225"/>
      <c r="M25" s="225"/>
      <c r="N25" s="1"/>
    </row>
    <row r="26" spans="1:14" ht="19.5" customHeight="1">
      <c r="A26" s="215" t="s">
        <v>282</v>
      </c>
      <c r="B26" s="215"/>
      <c r="C26" s="215"/>
      <c r="D26" s="21">
        <v>3500</v>
      </c>
      <c r="E26" s="21">
        <v>3570</v>
      </c>
      <c r="F26" s="217">
        <v>3499</v>
      </c>
      <c r="G26" s="217"/>
      <c r="H26" s="21">
        <v>3499</v>
      </c>
      <c r="I26" s="216">
        <v>1</v>
      </c>
      <c r="J26" s="216"/>
      <c r="K26" s="218" t="s">
        <v>76</v>
      </c>
      <c r="L26" s="218"/>
      <c r="M26" s="218"/>
      <c r="N26" s="1"/>
    </row>
    <row r="27" spans="1:14" ht="19.5" customHeight="1">
      <c r="A27" s="229" t="s">
        <v>283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1"/>
    </row>
    <row r="28" spans="1:14" ht="19.5" customHeight="1">
      <c r="A28" s="221" t="s">
        <v>190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1"/>
    </row>
    <row r="29" spans="1:14" ht="19.5" customHeight="1">
      <c r="A29" s="18" t="s">
        <v>76</v>
      </c>
      <c r="B29" s="222" t="s">
        <v>90</v>
      </c>
      <c r="C29" s="222"/>
      <c r="D29" s="19">
        <v>23165</v>
      </c>
      <c r="E29" s="19">
        <v>23628</v>
      </c>
      <c r="F29" s="223">
        <v>23155</v>
      </c>
      <c r="G29" s="223"/>
      <c r="H29" s="20">
        <v>23155</v>
      </c>
      <c r="I29" s="224">
        <v>1</v>
      </c>
      <c r="J29" s="224"/>
      <c r="K29" s="225"/>
      <c r="L29" s="225"/>
      <c r="M29" s="225"/>
      <c r="N29" s="1"/>
    </row>
    <row r="30" spans="1:14" ht="22.5" customHeight="1">
      <c r="A30" s="18" t="s">
        <v>76</v>
      </c>
      <c r="B30" s="222" t="s">
        <v>90</v>
      </c>
      <c r="C30" s="222"/>
      <c r="D30" s="19">
        <v>3066</v>
      </c>
      <c r="E30" s="19">
        <v>0</v>
      </c>
      <c r="F30" s="223">
        <v>1325</v>
      </c>
      <c r="G30" s="223"/>
      <c r="H30" s="20">
        <v>1325</v>
      </c>
      <c r="I30" s="224">
        <v>1</v>
      </c>
      <c r="J30" s="224"/>
      <c r="K30" s="225" t="s">
        <v>348</v>
      </c>
      <c r="L30" s="225"/>
      <c r="M30" s="225"/>
      <c r="N30" s="1"/>
    </row>
    <row r="31" spans="1:14" ht="19.5" customHeight="1">
      <c r="A31" s="18" t="s">
        <v>76</v>
      </c>
      <c r="B31" s="222" t="s">
        <v>267</v>
      </c>
      <c r="C31" s="222"/>
      <c r="D31" s="19">
        <v>0</v>
      </c>
      <c r="E31" s="19">
        <v>0</v>
      </c>
      <c r="F31" s="223">
        <v>65</v>
      </c>
      <c r="G31" s="223"/>
      <c r="H31" s="20">
        <v>65</v>
      </c>
      <c r="I31" s="224">
        <v>1</v>
      </c>
      <c r="J31" s="224"/>
      <c r="K31" s="225" t="s">
        <v>284</v>
      </c>
      <c r="L31" s="225"/>
      <c r="M31" s="225"/>
      <c r="N31" s="1"/>
    </row>
    <row r="32" spans="1:14" ht="19.5" customHeight="1">
      <c r="A32" s="215" t="s">
        <v>285</v>
      </c>
      <c r="B32" s="215"/>
      <c r="C32" s="215"/>
      <c r="D32" s="21">
        <v>3500</v>
      </c>
      <c r="E32" s="21">
        <v>23628</v>
      </c>
      <c r="F32" s="217">
        <v>24545</v>
      </c>
      <c r="G32" s="217"/>
      <c r="H32" s="21">
        <v>24545</v>
      </c>
      <c r="I32" s="216">
        <v>1</v>
      </c>
      <c r="J32" s="216"/>
      <c r="K32" s="218" t="s">
        <v>76</v>
      </c>
      <c r="L32" s="218"/>
      <c r="M32" s="218"/>
      <c r="N32" s="1"/>
    </row>
    <row r="33" spans="1:14" ht="19.5" customHeight="1">
      <c r="A33" s="215" t="s">
        <v>286</v>
      </c>
      <c r="B33" s="215"/>
      <c r="C33" s="215"/>
      <c r="D33" s="23">
        <v>199953</v>
      </c>
      <c r="E33" s="23">
        <v>184487</v>
      </c>
      <c r="F33" s="230">
        <v>200638</v>
      </c>
      <c r="G33" s="230"/>
      <c r="H33" s="23">
        <v>200638</v>
      </c>
      <c r="I33" s="231">
        <v>1</v>
      </c>
      <c r="J33" s="231"/>
      <c r="K33" s="218" t="s">
        <v>76</v>
      </c>
      <c r="L33" s="218"/>
      <c r="M33" s="218"/>
      <c r="N33" s="1"/>
    </row>
  </sheetData>
  <mergeCells count="111">
    <mergeCell ref="A33:C33"/>
    <mergeCell ref="F33:G33"/>
    <mergeCell ref="I33:J33"/>
    <mergeCell ref="K33:M33"/>
    <mergeCell ref="B31:C31"/>
    <mergeCell ref="F31:G31"/>
    <mergeCell ref="I31:J31"/>
    <mergeCell ref="K31:M31"/>
    <mergeCell ref="B30:C30"/>
    <mergeCell ref="F30:G30"/>
    <mergeCell ref="I30:J30"/>
    <mergeCell ref="K30:M30"/>
    <mergeCell ref="A27:M27"/>
    <mergeCell ref="A28:M28"/>
    <mergeCell ref="B29:C29"/>
    <mergeCell ref="F29:G29"/>
    <mergeCell ref="I29:J29"/>
    <mergeCell ref="K29:M29"/>
    <mergeCell ref="A26:C26"/>
    <mergeCell ref="F26:G26"/>
    <mergeCell ref="I26:J26"/>
    <mergeCell ref="K26:M26"/>
    <mergeCell ref="A24:M24"/>
    <mergeCell ref="B25:C25"/>
    <mergeCell ref="F25:G25"/>
    <mergeCell ref="I25:J25"/>
    <mergeCell ref="K25:M25"/>
    <mergeCell ref="A23:C23"/>
    <mergeCell ref="F23:G23"/>
    <mergeCell ref="I23:J23"/>
    <mergeCell ref="K23:M23"/>
    <mergeCell ref="B22:C22"/>
    <mergeCell ref="F22:G22"/>
    <mergeCell ref="I22:J22"/>
    <mergeCell ref="K22:M22"/>
    <mergeCell ref="B21:C21"/>
    <mergeCell ref="F21:G21"/>
    <mergeCell ref="I21:J21"/>
    <mergeCell ref="K21:M21"/>
    <mergeCell ref="A19:M19"/>
    <mergeCell ref="B20:C20"/>
    <mergeCell ref="F20:G20"/>
    <mergeCell ref="I20:J20"/>
    <mergeCell ref="K20:M20"/>
    <mergeCell ref="A18:C18"/>
    <mergeCell ref="F18:G18"/>
    <mergeCell ref="I18:J18"/>
    <mergeCell ref="K18:M18"/>
    <mergeCell ref="B17:C17"/>
    <mergeCell ref="F17:G17"/>
    <mergeCell ref="I17:J17"/>
    <mergeCell ref="K17:M17"/>
    <mergeCell ref="B16:C16"/>
    <mergeCell ref="F16:G16"/>
    <mergeCell ref="I16:J16"/>
    <mergeCell ref="K16:M16"/>
    <mergeCell ref="B15:C15"/>
    <mergeCell ref="F15:G15"/>
    <mergeCell ref="I15:J15"/>
    <mergeCell ref="K15:M15"/>
    <mergeCell ref="A13:M13"/>
    <mergeCell ref="B14:C14"/>
    <mergeCell ref="F14:G14"/>
    <mergeCell ref="I14:J14"/>
    <mergeCell ref="K14:M14"/>
    <mergeCell ref="A12:C12"/>
    <mergeCell ref="F12:G12"/>
    <mergeCell ref="I12:J12"/>
    <mergeCell ref="K12:M12"/>
    <mergeCell ref="B11:C11"/>
    <mergeCell ref="F11:G11"/>
    <mergeCell ref="I11:J11"/>
    <mergeCell ref="K11:M11"/>
    <mergeCell ref="A9:M9"/>
    <mergeCell ref="B10:C10"/>
    <mergeCell ref="F10:G10"/>
    <mergeCell ref="I10:J10"/>
    <mergeCell ref="K10:M10"/>
    <mergeCell ref="A8:C8"/>
    <mergeCell ref="F8:G8"/>
    <mergeCell ref="I8:J8"/>
    <mergeCell ref="K8:M8"/>
    <mergeCell ref="B7:C7"/>
    <mergeCell ref="F7:G7"/>
    <mergeCell ref="I7:J7"/>
    <mergeCell ref="K7:M7"/>
    <mergeCell ref="B6:C6"/>
    <mergeCell ref="F6:G6"/>
    <mergeCell ref="I6:J6"/>
    <mergeCell ref="K6:M6"/>
    <mergeCell ref="B5:C5"/>
    <mergeCell ref="F5:G5"/>
    <mergeCell ref="I5:J5"/>
    <mergeCell ref="K5:M5"/>
    <mergeCell ref="B4:C4"/>
    <mergeCell ref="F4:G4"/>
    <mergeCell ref="I4:J4"/>
    <mergeCell ref="K4:M4"/>
    <mergeCell ref="A2:M2"/>
    <mergeCell ref="B3:C3"/>
    <mergeCell ref="F3:G3"/>
    <mergeCell ref="I3:J3"/>
    <mergeCell ref="K3:M3"/>
    <mergeCell ref="B1:C1"/>
    <mergeCell ref="F1:G1"/>
    <mergeCell ref="I1:J1"/>
    <mergeCell ref="K1:M1"/>
    <mergeCell ref="A32:C32"/>
    <mergeCell ref="I32:J32"/>
    <mergeCell ref="F32:G32"/>
    <mergeCell ref="K32:M32"/>
  </mergeCells>
  <printOptions/>
  <pageMargins left="1.23" right="0.75" top="1.39" bottom="1" header="1.03" footer="0.4921259845"/>
  <pageSetup firstPageNumber="15" useFirstPageNumber="1" horizontalDpi="600" verticalDpi="600" orientation="landscape" paperSize="9" scale="95" r:id="rId1"/>
  <headerFooter alignWithMargins="0">
    <oddHeader>&amp;L&amp;"Arial,Tučné"v tis. Kč&amp;C&amp;"Arial,Tučné"Příspěvkové organizace v roce 2012 - individuální příslib&amp;RPříloha č. 4</oddHeader>
    <oddFooter>&amp;C&amp;P</oddFooter>
  </headerFooter>
  <rowBreaks count="1" manualBreakCount="1">
    <brk id="1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41"/>
  <sheetViews>
    <sheetView zoomScaleSheetLayoutView="100" workbookViewId="0" topLeftCell="A1">
      <selection activeCell="N7" sqref="N7"/>
    </sheetView>
  </sheetViews>
  <sheetFormatPr defaultColWidth="9.140625" defaultRowHeight="12.75"/>
  <cols>
    <col min="3" max="3" width="17.421875" style="0" customWidth="1"/>
    <col min="4" max="4" width="11.28125" style="0" hidden="1" customWidth="1"/>
    <col min="5" max="5" width="11.57421875" style="0" customWidth="1"/>
    <col min="6" max="6" width="11.28125" style="0" customWidth="1"/>
    <col min="7" max="7" width="12.57421875" style="0" customWidth="1"/>
    <col min="8" max="8" width="10.00390625" style="0" customWidth="1"/>
    <col min="9" max="9" width="37.57421875" style="0" customWidth="1"/>
  </cols>
  <sheetData>
    <row r="1" spans="1:9" ht="39" thickBot="1">
      <c r="A1" s="10" t="s">
        <v>71</v>
      </c>
      <c r="B1" s="165" t="s">
        <v>72</v>
      </c>
      <c r="C1" s="165"/>
      <c r="D1" s="11" t="s">
        <v>73</v>
      </c>
      <c r="E1" s="11" t="s">
        <v>78</v>
      </c>
      <c r="F1" s="77" t="s">
        <v>88</v>
      </c>
      <c r="G1" s="11" t="s">
        <v>74</v>
      </c>
      <c r="H1" s="11" t="s">
        <v>77</v>
      </c>
      <c r="I1" s="80" t="s">
        <v>75</v>
      </c>
    </row>
    <row r="2" spans="1:9" ht="12.75">
      <c r="A2" s="232" t="s">
        <v>337</v>
      </c>
      <c r="B2" s="232"/>
      <c r="C2" s="1"/>
      <c r="D2" s="1"/>
      <c r="E2" s="1"/>
      <c r="F2" s="1"/>
      <c r="G2" s="1"/>
      <c r="H2" s="1"/>
      <c r="I2" s="1"/>
    </row>
    <row r="3" spans="1:9" ht="12.75">
      <c r="A3" s="192" t="s">
        <v>92</v>
      </c>
      <c r="B3" s="192"/>
      <c r="C3" s="192"/>
      <c r="D3" s="192"/>
      <c r="E3" s="192"/>
      <c r="F3" s="192"/>
      <c r="G3" s="192"/>
      <c r="H3" s="192"/>
      <c r="I3" s="192"/>
    </row>
    <row r="4" spans="1:9" ht="12.75">
      <c r="A4" s="193" t="s">
        <v>81</v>
      </c>
      <c r="B4" s="193"/>
      <c r="C4" s="193"/>
      <c r="D4" s="193"/>
      <c r="E4" s="193"/>
      <c r="F4" s="193"/>
      <c r="G4" s="193"/>
      <c r="H4" s="193"/>
      <c r="I4" s="193"/>
    </row>
    <row r="5" spans="1:9" ht="24" customHeight="1">
      <c r="A5" s="5" t="s">
        <v>76</v>
      </c>
      <c r="B5" s="191" t="s">
        <v>93</v>
      </c>
      <c r="C5" s="191"/>
      <c r="D5" s="6">
        <v>2672</v>
      </c>
      <c r="E5" s="6">
        <v>2800</v>
      </c>
      <c r="F5" s="78">
        <v>2970</v>
      </c>
      <c r="G5" s="7">
        <v>2970</v>
      </c>
      <c r="H5" s="38">
        <v>1</v>
      </c>
      <c r="I5" s="39" t="s">
        <v>94</v>
      </c>
    </row>
    <row r="6" spans="1:9" ht="24" customHeight="1">
      <c r="A6" s="5" t="s">
        <v>76</v>
      </c>
      <c r="B6" s="191" t="s">
        <v>93</v>
      </c>
      <c r="C6" s="191"/>
      <c r="D6" s="6">
        <v>1030</v>
      </c>
      <c r="E6" s="6">
        <v>884</v>
      </c>
      <c r="F6" s="78">
        <v>867</v>
      </c>
      <c r="G6" s="7">
        <v>867</v>
      </c>
      <c r="H6" s="38">
        <v>1</v>
      </c>
      <c r="I6" s="39" t="s">
        <v>95</v>
      </c>
    </row>
    <row r="7" spans="1:9" ht="24" customHeight="1">
      <c r="A7" s="5" t="s">
        <v>76</v>
      </c>
      <c r="B7" s="191" t="s">
        <v>93</v>
      </c>
      <c r="C7" s="191"/>
      <c r="D7" s="6">
        <v>2453</v>
      </c>
      <c r="E7" s="6">
        <v>2639</v>
      </c>
      <c r="F7" s="78">
        <v>2586</v>
      </c>
      <c r="G7" s="7">
        <v>2586</v>
      </c>
      <c r="H7" s="38">
        <v>1</v>
      </c>
      <c r="I7" s="39" t="s">
        <v>96</v>
      </c>
    </row>
    <row r="8" spans="1:9" ht="24" customHeight="1">
      <c r="A8" s="5" t="s">
        <v>76</v>
      </c>
      <c r="B8" s="191" t="s">
        <v>93</v>
      </c>
      <c r="C8" s="191"/>
      <c r="D8" s="6">
        <v>2185</v>
      </c>
      <c r="E8" s="6">
        <v>2214</v>
      </c>
      <c r="F8" s="78">
        <v>2170</v>
      </c>
      <c r="G8" s="7">
        <v>2170</v>
      </c>
      <c r="H8" s="38">
        <v>1</v>
      </c>
      <c r="I8" s="39" t="s">
        <v>97</v>
      </c>
    </row>
    <row r="9" spans="1:9" ht="24" customHeight="1">
      <c r="A9" s="5" t="s">
        <v>76</v>
      </c>
      <c r="B9" s="191" t="s">
        <v>93</v>
      </c>
      <c r="C9" s="191"/>
      <c r="D9" s="6">
        <v>1115</v>
      </c>
      <c r="E9" s="6">
        <v>1535</v>
      </c>
      <c r="F9" s="78">
        <v>1504</v>
      </c>
      <c r="G9" s="7">
        <v>1504</v>
      </c>
      <c r="H9" s="38">
        <v>1</v>
      </c>
      <c r="I9" s="39" t="s">
        <v>98</v>
      </c>
    </row>
    <row r="10" spans="1:9" ht="24" customHeight="1">
      <c r="A10" s="5" t="s">
        <v>76</v>
      </c>
      <c r="B10" s="191" t="s">
        <v>93</v>
      </c>
      <c r="C10" s="191"/>
      <c r="D10" s="6">
        <v>3286</v>
      </c>
      <c r="E10" s="6">
        <v>3014</v>
      </c>
      <c r="F10" s="78">
        <v>2874</v>
      </c>
      <c r="G10" s="7">
        <v>2874</v>
      </c>
      <c r="H10" s="38">
        <v>1</v>
      </c>
      <c r="I10" s="39" t="s">
        <v>99</v>
      </c>
    </row>
    <row r="11" spans="1:9" ht="24" customHeight="1">
      <c r="A11" s="5" t="s">
        <v>76</v>
      </c>
      <c r="B11" s="191" t="s">
        <v>93</v>
      </c>
      <c r="C11" s="191"/>
      <c r="D11" s="6">
        <v>2161</v>
      </c>
      <c r="E11" s="6">
        <v>2806</v>
      </c>
      <c r="F11" s="78">
        <v>2750</v>
      </c>
      <c r="G11" s="7">
        <v>2750</v>
      </c>
      <c r="H11" s="38">
        <v>1</v>
      </c>
      <c r="I11" s="39" t="s">
        <v>100</v>
      </c>
    </row>
    <row r="12" spans="1:9" ht="24" customHeight="1">
      <c r="A12" s="5" t="s">
        <v>76</v>
      </c>
      <c r="B12" s="191" t="s">
        <v>93</v>
      </c>
      <c r="C12" s="191"/>
      <c r="D12" s="6">
        <v>2317</v>
      </c>
      <c r="E12" s="6">
        <v>2080</v>
      </c>
      <c r="F12" s="78">
        <v>2039</v>
      </c>
      <c r="G12" s="7">
        <v>2039</v>
      </c>
      <c r="H12" s="38">
        <v>1</v>
      </c>
      <c r="I12" s="39" t="s">
        <v>101</v>
      </c>
    </row>
    <row r="13" spans="1:9" ht="24" customHeight="1">
      <c r="A13" s="5" t="s">
        <v>76</v>
      </c>
      <c r="B13" s="191" t="s">
        <v>93</v>
      </c>
      <c r="C13" s="191"/>
      <c r="D13" s="6">
        <v>3401</v>
      </c>
      <c r="E13" s="6">
        <v>3330</v>
      </c>
      <c r="F13" s="78">
        <v>3280</v>
      </c>
      <c r="G13" s="7">
        <v>3280</v>
      </c>
      <c r="H13" s="38">
        <v>1</v>
      </c>
      <c r="I13" s="39" t="s">
        <v>102</v>
      </c>
    </row>
    <row r="14" spans="1:9" ht="24" customHeight="1">
      <c r="A14" s="5" t="s">
        <v>76</v>
      </c>
      <c r="B14" s="191" t="s">
        <v>93</v>
      </c>
      <c r="C14" s="191"/>
      <c r="D14" s="6">
        <v>1395</v>
      </c>
      <c r="E14" s="6">
        <v>1371</v>
      </c>
      <c r="F14" s="78">
        <v>1344</v>
      </c>
      <c r="G14" s="7">
        <v>1344</v>
      </c>
      <c r="H14" s="38">
        <v>1</v>
      </c>
      <c r="I14" s="39" t="s">
        <v>103</v>
      </c>
    </row>
    <row r="15" spans="1:9" ht="24" customHeight="1">
      <c r="A15" s="5" t="s">
        <v>76</v>
      </c>
      <c r="B15" s="191" t="s">
        <v>93</v>
      </c>
      <c r="C15" s="191"/>
      <c r="D15" s="6">
        <v>1851</v>
      </c>
      <c r="E15" s="6">
        <v>1464</v>
      </c>
      <c r="F15" s="78">
        <v>1435</v>
      </c>
      <c r="G15" s="7">
        <v>1435</v>
      </c>
      <c r="H15" s="38">
        <v>1</v>
      </c>
      <c r="I15" s="39" t="s">
        <v>104</v>
      </c>
    </row>
    <row r="16" spans="1:9" ht="24" customHeight="1">
      <c r="A16" s="5" t="s">
        <v>76</v>
      </c>
      <c r="B16" s="191" t="s">
        <v>93</v>
      </c>
      <c r="C16" s="191"/>
      <c r="D16" s="6">
        <v>2822</v>
      </c>
      <c r="E16" s="6">
        <v>2198</v>
      </c>
      <c r="F16" s="78">
        <v>2154</v>
      </c>
      <c r="G16" s="7">
        <v>2154</v>
      </c>
      <c r="H16" s="38">
        <v>1</v>
      </c>
      <c r="I16" s="39" t="s">
        <v>105</v>
      </c>
    </row>
    <row r="17" spans="1:9" ht="24" customHeight="1">
      <c r="A17" s="189" t="s">
        <v>152</v>
      </c>
      <c r="B17" s="189"/>
      <c r="C17" s="189"/>
      <c r="D17" s="6">
        <v>26688</v>
      </c>
      <c r="E17" s="6">
        <v>26335</v>
      </c>
      <c r="F17" s="78">
        <v>25973</v>
      </c>
      <c r="G17" s="7">
        <v>25973</v>
      </c>
      <c r="H17" s="38">
        <v>1</v>
      </c>
      <c r="I17" s="39" t="s">
        <v>76</v>
      </c>
    </row>
    <row r="18" spans="1:9" ht="24" customHeight="1">
      <c r="A18" s="193" t="s">
        <v>132</v>
      </c>
      <c r="B18" s="193"/>
      <c r="C18" s="193"/>
      <c r="D18" s="193"/>
      <c r="E18" s="193"/>
      <c r="F18" s="193"/>
      <c r="G18" s="193"/>
      <c r="H18" s="193"/>
      <c r="I18" s="193"/>
    </row>
    <row r="19" spans="1:9" ht="24" customHeight="1">
      <c r="A19" s="5" t="s">
        <v>76</v>
      </c>
      <c r="B19" s="191" t="s">
        <v>93</v>
      </c>
      <c r="C19" s="191"/>
      <c r="D19" s="6">
        <v>10282</v>
      </c>
      <c r="E19" s="6">
        <v>8258</v>
      </c>
      <c r="F19" s="78">
        <v>8093</v>
      </c>
      <c r="G19" s="7">
        <v>8093</v>
      </c>
      <c r="H19" s="38">
        <v>1</v>
      </c>
      <c r="I19" s="39" t="s">
        <v>106</v>
      </c>
    </row>
    <row r="20" spans="1:9" ht="24" customHeight="1">
      <c r="A20" s="5" t="s">
        <v>76</v>
      </c>
      <c r="B20" s="191" t="s">
        <v>93</v>
      </c>
      <c r="C20" s="191"/>
      <c r="D20" s="6">
        <v>5606</v>
      </c>
      <c r="E20" s="6">
        <v>5358</v>
      </c>
      <c r="F20" s="78">
        <v>5251</v>
      </c>
      <c r="G20" s="7">
        <v>5251</v>
      </c>
      <c r="H20" s="38">
        <v>1</v>
      </c>
      <c r="I20" s="39" t="s">
        <v>107</v>
      </c>
    </row>
    <row r="21" spans="1:9" ht="24" customHeight="1">
      <c r="A21" s="5" t="s">
        <v>76</v>
      </c>
      <c r="B21" s="191" t="s">
        <v>93</v>
      </c>
      <c r="C21" s="191"/>
      <c r="D21" s="6">
        <v>5600</v>
      </c>
      <c r="E21" s="6">
        <v>5205</v>
      </c>
      <c r="F21" s="78">
        <v>5101</v>
      </c>
      <c r="G21" s="7">
        <v>5101</v>
      </c>
      <c r="H21" s="38">
        <v>1</v>
      </c>
      <c r="I21" s="39" t="s">
        <v>108</v>
      </c>
    </row>
    <row r="22" spans="1:9" ht="24" customHeight="1">
      <c r="A22" s="5" t="s">
        <v>76</v>
      </c>
      <c r="B22" s="191" t="s">
        <v>93</v>
      </c>
      <c r="C22" s="191"/>
      <c r="D22" s="6">
        <v>7273</v>
      </c>
      <c r="E22" s="6">
        <v>7143</v>
      </c>
      <c r="F22" s="78">
        <v>7000</v>
      </c>
      <c r="G22" s="7">
        <v>7000</v>
      </c>
      <c r="H22" s="38">
        <v>1</v>
      </c>
      <c r="I22" s="39" t="s">
        <v>109</v>
      </c>
    </row>
    <row r="23" spans="1:9" ht="24" customHeight="1">
      <c r="A23" s="5" t="s">
        <v>76</v>
      </c>
      <c r="B23" s="191" t="s">
        <v>93</v>
      </c>
      <c r="C23" s="191"/>
      <c r="D23" s="6">
        <v>3310</v>
      </c>
      <c r="E23" s="6">
        <v>3574</v>
      </c>
      <c r="F23" s="78">
        <v>3503</v>
      </c>
      <c r="G23" s="7">
        <v>3503</v>
      </c>
      <c r="H23" s="38">
        <v>1</v>
      </c>
      <c r="I23" s="39" t="s">
        <v>110</v>
      </c>
    </row>
    <row r="24" spans="1:9" ht="24" customHeight="1">
      <c r="A24" s="5" t="s">
        <v>76</v>
      </c>
      <c r="B24" s="191" t="s">
        <v>93</v>
      </c>
      <c r="C24" s="191"/>
      <c r="D24" s="6">
        <v>6916</v>
      </c>
      <c r="E24" s="6">
        <v>7734</v>
      </c>
      <c r="F24" s="78">
        <v>7580</v>
      </c>
      <c r="G24" s="7">
        <v>7580</v>
      </c>
      <c r="H24" s="38">
        <v>1</v>
      </c>
      <c r="I24" s="39" t="s">
        <v>111</v>
      </c>
    </row>
    <row r="25" spans="1:9" ht="24" customHeight="1">
      <c r="A25" s="5" t="s">
        <v>76</v>
      </c>
      <c r="B25" s="191" t="s">
        <v>93</v>
      </c>
      <c r="C25" s="191"/>
      <c r="D25" s="6">
        <v>5115</v>
      </c>
      <c r="E25" s="6">
        <v>5711</v>
      </c>
      <c r="F25" s="78">
        <v>4715</v>
      </c>
      <c r="G25" s="7">
        <v>4715</v>
      </c>
      <c r="H25" s="38">
        <v>1</v>
      </c>
      <c r="I25" s="39" t="s">
        <v>112</v>
      </c>
    </row>
    <row r="26" spans="1:9" ht="24" customHeight="1">
      <c r="A26" s="5" t="s">
        <v>76</v>
      </c>
      <c r="B26" s="191" t="s">
        <v>93</v>
      </c>
      <c r="C26" s="191"/>
      <c r="D26" s="6">
        <v>3759</v>
      </c>
      <c r="E26" s="6">
        <v>4250</v>
      </c>
      <c r="F26" s="78">
        <v>4165</v>
      </c>
      <c r="G26" s="7">
        <v>4165</v>
      </c>
      <c r="H26" s="38">
        <v>1</v>
      </c>
      <c r="I26" s="39" t="s">
        <v>113</v>
      </c>
    </row>
    <row r="27" spans="1:9" ht="24" customHeight="1">
      <c r="A27" s="5" t="s">
        <v>76</v>
      </c>
      <c r="B27" s="191" t="s">
        <v>93</v>
      </c>
      <c r="C27" s="191"/>
      <c r="D27" s="6">
        <v>11336</v>
      </c>
      <c r="E27" s="6">
        <v>12990</v>
      </c>
      <c r="F27" s="78">
        <v>12343</v>
      </c>
      <c r="G27" s="7">
        <v>12343</v>
      </c>
      <c r="H27" s="38">
        <v>1</v>
      </c>
      <c r="I27" s="39" t="s">
        <v>114</v>
      </c>
    </row>
    <row r="28" spans="1:9" ht="24" customHeight="1">
      <c r="A28" s="5" t="s">
        <v>76</v>
      </c>
      <c r="B28" s="191" t="s">
        <v>93</v>
      </c>
      <c r="C28" s="191"/>
      <c r="D28" s="6">
        <v>7629</v>
      </c>
      <c r="E28" s="6">
        <v>6624</v>
      </c>
      <c r="F28" s="78">
        <v>6486</v>
      </c>
      <c r="G28" s="7">
        <v>6486</v>
      </c>
      <c r="H28" s="38">
        <v>1</v>
      </c>
      <c r="I28" s="39" t="s">
        <v>115</v>
      </c>
    </row>
    <row r="29" spans="1:9" ht="24" customHeight="1">
      <c r="A29" s="5" t="s">
        <v>76</v>
      </c>
      <c r="B29" s="191" t="s">
        <v>93</v>
      </c>
      <c r="C29" s="191"/>
      <c r="D29" s="6">
        <v>10719</v>
      </c>
      <c r="E29" s="6">
        <v>10486</v>
      </c>
      <c r="F29" s="78">
        <v>10476</v>
      </c>
      <c r="G29" s="7">
        <v>10476</v>
      </c>
      <c r="H29" s="38">
        <v>1</v>
      </c>
      <c r="I29" s="39" t="s">
        <v>116</v>
      </c>
    </row>
    <row r="30" spans="1:9" ht="24" customHeight="1">
      <c r="A30" s="5" t="s">
        <v>76</v>
      </c>
      <c r="B30" s="191" t="s">
        <v>93</v>
      </c>
      <c r="C30" s="191"/>
      <c r="D30" s="6">
        <v>11379</v>
      </c>
      <c r="E30" s="6">
        <v>13776</v>
      </c>
      <c r="F30" s="78">
        <v>13086</v>
      </c>
      <c r="G30" s="7">
        <v>13086</v>
      </c>
      <c r="H30" s="38">
        <v>1</v>
      </c>
      <c r="I30" s="39" t="s">
        <v>117</v>
      </c>
    </row>
    <row r="31" spans="1:9" ht="24" customHeight="1">
      <c r="A31" s="5" t="s">
        <v>76</v>
      </c>
      <c r="B31" s="191" t="s">
        <v>93</v>
      </c>
      <c r="C31" s="191"/>
      <c r="D31" s="6">
        <v>5553</v>
      </c>
      <c r="E31" s="6">
        <v>3755</v>
      </c>
      <c r="F31" s="78">
        <v>3680</v>
      </c>
      <c r="G31" s="7">
        <v>3680</v>
      </c>
      <c r="H31" s="38">
        <v>1</v>
      </c>
      <c r="I31" s="39" t="s">
        <v>118</v>
      </c>
    </row>
    <row r="32" spans="1:9" ht="24" customHeight="1">
      <c r="A32" s="5" t="s">
        <v>76</v>
      </c>
      <c r="B32" s="191" t="s">
        <v>93</v>
      </c>
      <c r="C32" s="191"/>
      <c r="D32" s="6">
        <v>3367</v>
      </c>
      <c r="E32" s="6">
        <v>3470</v>
      </c>
      <c r="F32" s="78">
        <v>3401</v>
      </c>
      <c r="G32" s="7">
        <v>3401</v>
      </c>
      <c r="H32" s="38">
        <v>1</v>
      </c>
      <c r="I32" s="39" t="s">
        <v>119</v>
      </c>
    </row>
    <row r="33" spans="1:9" ht="24" customHeight="1">
      <c r="A33" s="5" t="s">
        <v>76</v>
      </c>
      <c r="B33" s="191" t="s">
        <v>93</v>
      </c>
      <c r="C33" s="191"/>
      <c r="D33" s="6">
        <v>5332</v>
      </c>
      <c r="E33" s="6">
        <v>3652</v>
      </c>
      <c r="F33" s="78">
        <v>3866</v>
      </c>
      <c r="G33" s="7">
        <v>3866</v>
      </c>
      <c r="H33" s="38">
        <v>1</v>
      </c>
      <c r="I33" s="39" t="s">
        <v>120</v>
      </c>
    </row>
    <row r="34" spans="1:9" ht="24" customHeight="1">
      <c r="A34" s="5" t="s">
        <v>76</v>
      </c>
      <c r="B34" s="191" t="s">
        <v>93</v>
      </c>
      <c r="C34" s="191"/>
      <c r="D34" s="6">
        <v>5453</v>
      </c>
      <c r="E34" s="6">
        <v>6330</v>
      </c>
      <c r="F34" s="78">
        <v>6204</v>
      </c>
      <c r="G34" s="7">
        <v>6204</v>
      </c>
      <c r="H34" s="38">
        <v>1</v>
      </c>
      <c r="I34" s="39" t="s">
        <v>121</v>
      </c>
    </row>
    <row r="35" spans="1:9" ht="24" customHeight="1">
      <c r="A35" s="5" t="s">
        <v>76</v>
      </c>
      <c r="B35" s="191" t="s">
        <v>93</v>
      </c>
      <c r="C35" s="191"/>
      <c r="D35" s="6">
        <v>5729</v>
      </c>
      <c r="E35" s="6">
        <v>6417</v>
      </c>
      <c r="F35" s="78">
        <v>6289</v>
      </c>
      <c r="G35" s="7">
        <v>6289</v>
      </c>
      <c r="H35" s="38">
        <v>1</v>
      </c>
      <c r="I35" s="39" t="s">
        <v>122</v>
      </c>
    </row>
    <row r="36" spans="1:9" ht="24" customHeight="1">
      <c r="A36" s="5" t="s">
        <v>76</v>
      </c>
      <c r="B36" s="191" t="s">
        <v>93</v>
      </c>
      <c r="C36" s="191"/>
      <c r="D36" s="6">
        <v>6526</v>
      </c>
      <c r="E36" s="6">
        <v>6095</v>
      </c>
      <c r="F36" s="78">
        <v>5973</v>
      </c>
      <c r="G36" s="7">
        <v>5973</v>
      </c>
      <c r="H36" s="38">
        <v>1</v>
      </c>
      <c r="I36" s="39" t="s">
        <v>123</v>
      </c>
    </row>
    <row r="37" spans="1:9" ht="24" customHeight="1">
      <c r="A37" s="189" t="s">
        <v>124</v>
      </c>
      <c r="B37" s="189"/>
      <c r="C37" s="189"/>
      <c r="D37" s="6">
        <v>120884</v>
      </c>
      <c r="E37" s="6">
        <v>120828</v>
      </c>
      <c r="F37" s="78">
        <v>117211</v>
      </c>
      <c r="G37" s="7">
        <v>117211</v>
      </c>
      <c r="H37" s="38">
        <v>1</v>
      </c>
      <c r="I37" s="39" t="s">
        <v>76</v>
      </c>
    </row>
    <row r="38" spans="1:9" ht="24" customHeight="1">
      <c r="A38" s="193" t="s">
        <v>125</v>
      </c>
      <c r="B38" s="193"/>
      <c r="C38" s="193"/>
      <c r="D38" s="193"/>
      <c r="E38" s="193"/>
      <c r="F38" s="193"/>
      <c r="G38" s="193"/>
      <c r="H38" s="193"/>
      <c r="I38" s="193"/>
    </row>
    <row r="39" spans="1:9" ht="24" customHeight="1">
      <c r="A39" s="5" t="s">
        <v>76</v>
      </c>
      <c r="B39" s="191" t="s">
        <v>93</v>
      </c>
      <c r="C39" s="191"/>
      <c r="D39" s="6">
        <v>779</v>
      </c>
      <c r="E39" s="6">
        <v>796</v>
      </c>
      <c r="F39" s="78">
        <v>780</v>
      </c>
      <c r="G39" s="7">
        <v>780</v>
      </c>
      <c r="H39" s="38">
        <v>1</v>
      </c>
      <c r="I39" s="39" t="s">
        <v>126</v>
      </c>
    </row>
    <row r="40" spans="1:9" ht="24" customHeight="1">
      <c r="A40" s="189" t="s">
        <v>127</v>
      </c>
      <c r="B40" s="189"/>
      <c r="C40" s="189"/>
      <c r="D40" s="6">
        <v>779</v>
      </c>
      <c r="E40" s="6">
        <v>796</v>
      </c>
      <c r="F40" s="78">
        <v>780</v>
      </c>
      <c r="G40" s="7">
        <v>780</v>
      </c>
      <c r="H40" s="38">
        <v>1</v>
      </c>
      <c r="I40" s="39" t="s">
        <v>76</v>
      </c>
    </row>
    <row r="41" spans="1:9" ht="43.5" customHeight="1">
      <c r="A41" s="190" t="s">
        <v>128</v>
      </c>
      <c r="B41" s="190"/>
      <c r="C41" s="190"/>
      <c r="D41" s="9">
        <v>148350</v>
      </c>
      <c r="E41" s="9">
        <v>147959</v>
      </c>
      <c r="F41" s="79">
        <v>143964</v>
      </c>
      <c r="G41" s="9">
        <v>143964</v>
      </c>
      <c r="H41" s="76">
        <v>1</v>
      </c>
      <c r="I41" s="37" t="s">
        <v>76</v>
      </c>
    </row>
  </sheetData>
  <mergeCells count="41">
    <mergeCell ref="A2:B2"/>
    <mergeCell ref="A3:I3"/>
    <mergeCell ref="A4:I4"/>
    <mergeCell ref="B1:C1"/>
    <mergeCell ref="B5:C5"/>
    <mergeCell ref="B9:C9"/>
    <mergeCell ref="B8:C8"/>
    <mergeCell ref="B7:C7"/>
    <mergeCell ref="B6:C6"/>
    <mergeCell ref="B13:C13"/>
    <mergeCell ref="B12:C12"/>
    <mergeCell ref="B11:C11"/>
    <mergeCell ref="B10:C10"/>
    <mergeCell ref="A17:C17"/>
    <mergeCell ref="B16:C16"/>
    <mergeCell ref="B15:C15"/>
    <mergeCell ref="B14:C14"/>
    <mergeCell ref="B21:C21"/>
    <mergeCell ref="B20:C20"/>
    <mergeCell ref="A18:I18"/>
    <mergeCell ref="B19:C19"/>
    <mergeCell ref="B25:C25"/>
    <mergeCell ref="B24:C24"/>
    <mergeCell ref="B23:C23"/>
    <mergeCell ref="B22:C22"/>
    <mergeCell ref="B29:C29"/>
    <mergeCell ref="B28:C28"/>
    <mergeCell ref="B27:C27"/>
    <mergeCell ref="B26:C26"/>
    <mergeCell ref="B33:C33"/>
    <mergeCell ref="B32:C32"/>
    <mergeCell ref="B31:C31"/>
    <mergeCell ref="B30:C30"/>
    <mergeCell ref="A37:C37"/>
    <mergeCell ref="B36:C36"/>
    <mergeCell ref="B35:C35"/>
    <mergeCell ref="B34:C34"/>
    <mergeCell ref="A41:C41"/>
    <mergeCell ref="A40:C40"/>
    <mergeCell ref="A38:I38"/>
    <mergeCell ref="B39:C39"/>
  </mergeCells>
  <printOptions/>
  <pageMargins left="1" right="0.42" top="0.76" bottom="0.49" header="0.57" footer="0.21"/>
  <pageSetup firstPageNumber="17" useFirstPageNumber="1" horizontalDpi="600" verticalDpi="600" orientation="portrait" paperSize="9" scale="75" r:id="rId1"/>
  <headerFooter alignWithMargins="0">
    <oddHeader>&amp;CPříspěvkové organizace - školské subjekty - rok 2012&amp;RPříloha č. 5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N22" sqref="N22"/>
    </sheetView>
  </sheetViews>
  <sheetFormatPr defaultColWidth="9.140625" defaultRowHeight="12.75"/>
  <cols>
    <col min="1" max="1" width="14.57421875" style="87" customWidth="1"/>
    <col min="2" max="2" width="29.140625" style="87" customWidth="1"/>
    <col min="3" max="3" width="15.57421875" style="87" customWidth="1"/>
    <col min="4" max="5" width="16.140625" style="87" customWidth="1"/>
    <col min="6" max="6" width="4.8515625" style="87" customWidth="1"/>
    <col min="7" max="7" width="15.00390625" style="87" customWidth="1"/>
    <col min="8" max="8" width="9.140625" style="87" customWidth="1"/>
    <col min="9" max="9" width="15.140625" style="87" customWidth="1"/>
    <col min="10" max="10" width="16.00390625" style="87" customWidth="1"/>
    <col min="11" max="11" width="14.00390625" style="87" customWidth="1"/>
    <col min="12" max="16384" width="9.140625" style="87" customWidth="1"/>
  </cols>
  <sheetData>
    <row r="1" spans="1:11" ht="18.75" customHeight="1" thickBot="1">
      <c r="A1" s="235" t="s">
        <v>186</v>
      </c>
      <c r="B1" s="235"/>
      <c r="C1" s="235"/>
      <c r="D1" s="235"/>
      <c r="E1" s="235"/>
      <c r="F1" s="85"/>
      <c r="G1" s="86"/>
      <c r="K1" s="88"/>
    </row>
    <row r="2" spans="1:11" ht="19.5" customHeight="1" thickBot="1">
      <c r="A2" s="251"/>
      <c r="B2" s="249"/>
      <c r="C2" s="89" t="s">
        <v>153</v>
      </c>
      <c r="D2" s="89" t="s">
        <v>154</v>
      </c>
      <c r="E2" s="90" t="s">
        <v>155</v>
      </c>
      <c r="F2" s="91"/>
      <c r="G2" s="92"/>
      <c r="K2" s="92"/>
    </row>
    <row r="3" spans="1:11" ht="19.5" customHeight="1">
      <c r="A3" s="93" t="s">
        <v>156</v>
      </c>
      <c r="B3" s="94"/>
      <c r="C3" s="94">
        <v>206000000</v>
      </c>
      <c r="D3" s="94">
        <v>440000000</v>
      </c>
      <c r="E3" s="95">
        <v>414000000</v>
      </c>
      <c r="F3" s="96"/>
      <c r="G3" s="97"/>
      <c r="I3" s="98"/>
      <c r="J3" s="98"/>
      <c r="K3" s="97"/>
    </row>
    <row r="4" spans="1:11" ht="19.5" customHeight="1">
      <c r="A4" s="99" t="s">
        <v>157</v>
      </c>
      <c r="B4" s="100"/>
      <c r="C4" s="100">
        <v>0</v>
      </c>
      <c r="D4" s="100">
        <v>0</v>
      </c>
      <c r="E4" s="101">
        <f>298.46-2223076.04</f>
        <v>-2222777.58</v>
      </c>
      <c r="F4" s="102"/>
      <c r="G4" s="97"/>
      <c r="K4" s="103"/>
    </row>
    <row r="5" spans="1:11" ht="19.5" customHeight="1" thickBot="1">
      <c r="A5" s="104" t="s">
        <v>158</v>
      </c>
      <c r="B5" s="105"/>
      <c r="C5" s="106">
        <v>0</v>
      </c>
      <c r="D5" s="107">
        <v>16484606.75</v>
      </c>
      <c r="E5" s="108">
        <f>23328249.08</f>
        <v>23328249.08</v>
      </c>
      <c r="F5" s="96"/>
      <c r="G5" s="103"/>
      <c r="I5" s="98"/>
      <c r="J5" s="98"/>
      <c r="K5" s="103"/>
    </row>
    <row r="6" spans="1:11" ht="30" customHeight="1" thickBot="1" thickTop="1">
      <c r="A6" s="109" t="s">
        <v>159</v>
      </c>
      <c r="B6" s="110"/>
      <c r="C6" s="111">
        <f>SUM(C3:C5)</f>
        <v>206000000</v>
      </c>
      <c r="D6" s="112">
        <f>SUM(D3:D5)</f>
        <v>456484606.75</v>
      </c>
      <c r="E6" s="113">
        <f>SUM(E3:E5)</f>
        <v>435105471.5</v>
      </c>
      <c r="F6" s="114"/>
      <c r="G6" s="114"/>
      <c r="H6" s="115"/>
      <c r="I6" s="116"/>
      <c r="J6" s="116"/>
      <c r="K6" s="114"/>
    </row>
    <row r="7" spans="1:7" ht="13.5" customHeight="1" thickBot="1">
      <c r="A7" s="257"/>
      <c r="B7" s="257"/>
      <c r="C7" s="117"/>
      <c r="D7" s="117"/>
      <c r="E7" s="117"/>
      <c r="F7" s="102"/>
      <c r="G7" s="86"/>
    </row>
    <row r="8" spans="1:7" ht="19.5" customHeight="1" thickBot="1">
      <c r="A8" s="255" t="s">
        <v>160</v>
      </c>
      <c r="B8" s="256"/>
      <c r="C8" s="118" t="s">
        <v>161</v>
      </c>
      <c r="D8" s="119" t="s">
        <v>162</v>
      </c>
      <c r="E8" s="120" t="s">
        <v>163</v>
      </c>
      <c r="F8" s="121"/>
      <c r="G8" s="86"/>
    </row>
    <row r="9" spans="1:10" ht="19.5" customHeight="1">
      <c r="A9" s="244" t="s">
        <v>164</v>
      </c>
      <c r="B9" s="245"/>
      <c r="C9" s="122">
        <v>35712296.87</v>
      </c>
      <c r="D9" s="122">
        <f>8868212.15+1900734.96</f>
        <v>10768947.11</v>
      </c>
      <c r="E9" s="123">
        <f>C9-D9</f>
        <v>24943349.759999998</v>
      </c>
      <c r="F9" s="124"/>
      <c r="G9" s="86"/>
      <c r="I9" s="98"/>
      <c r="J9" s="98"/>
    </row>
    <row r="10" spans="1:10" ht="19.5" customHeight="1" thickBot="1">
      <c r="A10" s="246" t="s">
        <v>165</v>
      </c>
      <c r="B10" s="247"/>
      <c r="C10" s="125">
        <v>1356586.47</v>
      </c>
      <c r="D10" s="125">
        <f>1264001.41+440419.42+1267266.32</f>
        <v>2971687.15</v>
      </c>
      <c r="E10" s="126">
        <f>C10-D10</f>
        <v>-1615100.68</v>
      </c>
      <c r="F10" s="124"/>
      <c r="G10" s="86"/>
      <c r="I10" s="98"/>
      <c r="J10" s="98"/>
    </row>
    <row r="11" spans="1:10" ht="19.5" customHeight="1" thickBot="1">
      <c r="A11" s="248" t="s">
        <v>166</v>
      </c>
      <c r="B11" s="249"/>
      <c r="C11" s="127">
        <f>C9+C10</f>
        <v>37068883.339999996</v>
      </c>
      <c r="D11" s="127">
        <f>D9+D10</f>
        <v>13740634.26</v>
      </c>
      <c r="E11" s="128">
        <f>SUM(E9:E10)</f>
        <v>23328249.08</v>
      </c>
      <c r="F11" s="121"/>
      <c r="G11" s="103"/>
      <c r="I11" s="98"/>
      <c r="J11" s="98"/>
    </row>
    <row r="12" spans="1:9" ht="19.5" customHeight="1">
      <c r="A12" s="250"/>
      <c r="B12" s="250"/>
      <c r="C12" s="129"/>
      <c r="D12" s="129"/>
      <c r="E12" s="130"/>
      <c r="F12" s="131"/>
      <c r="G12" s="86"/>
      <c r="I12" s="98"/>
    </row>
    <row r="13" spans="1:7" ht="19.5" customHeight="1" thickBot="1">
      <c r="A13" s="236" t="s">
        <v>187</v>
      </c>
      <c r="B13" s="236"/>
      <c r="C13" s="236"/>
      <c r="D13" s="236"/>
      <c r="E13" s="236"/>
      <c r="F13" s="131"/>
      <c r="G13" s="86"/>
    </row>
    <row r="14" spans="1:7" ht="19.5" customHeight="1" thickBot="1">
      <c r="A14" s="251" t="s">
        <v>167</v>
      </c>
      <c r="B14" s="249"/>
      <c r="C14" s="89" t="s">
        <v>153</v>
      </c>
      <c r="D14" s="89" t="s">
        <v>154</v>
      </c>
      <c r="E14" s="132" t="s">
        <v>155</v>
      </c>
      <c r="F14" s="97"/>
      <c r="G14" s="86"/>
    </row>
    <row r="15" spans="1:10" ht="19.5" customHeight="1">
      <c r="A15" s="254" t="s">
        <v>168</v>
      </c>
      <c r="B15" s="245"/>
      <c r="C15" s="94">
        <v>-30000000</v>
      </c>
      <c r="D15" s="94">
        <v>-30000000</v>
      </c>
      <c r="E15" s="95">
        <v>-30000000</v>
      </c>
      <c r="F15" s="97"/>
      <c r="G15" s="97"/>
      <c r="I15" s="98"/>
      <c r="J15" s="98"/>
    </row>
    <row r="16" spans="1:10" ht="19.5" customHeight="1">
      <c r="A16" s="253" t="s">
        <v>169</v>
      </c>
      <c r="B16" s="241"/>
      <c r="C16" s="100">
        <v>-20000000</v>
      </c>
      <c r="D16" s="94">
        <v>-20000000</v>
      </c>
      <c r="E16" s="95">
        <v>-20000000</v>
      </c>
      <c r="F16" s="97"/>
      <c r="G16" s="86"/>
      <c r="I16" s="98"/>
      <c r="J16" s="98"/>
    </row>
    <row r="17" spans="1:10" ht="19.5" customHeight="1">
      <c r="A17" s="253" t="s">
        <v>170</v>
      </c>
      <c r="B17" s="241"/>
      <c r="C17" s="94">
        <v>-11765000</v>
      </c>
      <c r="D17" s="94">
        <v>-11765000</v>
      </c>
      <c r="E17" s="95">
        <v>-11765000</v>
      </c>
      <c r="F17" s="97"/>
      <c r="G17" s="97"/>
      <c r="I17" s="98"/>
      <c r="J17" s="98"/>
    </row>
    <row r="18" spans="1:10" ht="19.5" customHeight="1">
      <c r="A18" s="240" t="s">
        <v>171</v>
      </c>
      <c r="B18" s="241"/>
      <c r="C18" s="133">
        <v>-25000000</v>
      </c>
      <c r="D18" s="133">
        <v>-125000000</v>
      </c>
      <c r="E18" s="101">
        <v>-125000000</v>
      </c>
      <c r="F18" s="97"/>
      <c r="G18" s="86"/>
      <c r="I18" s="98"/>
      <c r="J18" s="98"/>
    </row>
    <row r="19" spans="1:10" ht="19.5" customHeight="1">
      <c r="A19" s="240" t="s">
        <v>172</v>
      </c>
      <c r="B19" s="241"/>
      <c r="C19" s="134">
        <v>-2436000</v>
      </c>
      <c r="D19" s="134">
        <v>-2436000</v>
      </c>
      <c r="E19" s="135">
        <v>-2436000</v>
      </c>
      <c r="F19" s="97"/>
      <c r="G19" s="86"/>
      <c r="I19" s="98"/>
      <c r="J19" s="98"/>
    </row>
    <row r="20" spans="1:10" ht="19.5" customHeight="1">
      <c r="A20" s="240" t="s">
        <v>173</v>
      </c>
      <c r="B20" s="241"/>
      <c r="C20" s="136">
        <v>0</v>
      </c>
      <c r="D20" s="136">
        <v>-167530</v>
      </c>
      <c r="E20" s="137">
        <v>-167530</v>
      </c>
      <c r="F20" s="97"/>
      <c r="G20" s="86"/>
      <c r="I20" s="98"/>
      <c r="J20" s="98"/>
    </row>
    <row r="21" spans="1:10" ht="19.5" customHeight="1" thickBot="1">
      <c r="A21" s="238" t="s">
        <v>168</v>
      </c>
      <c r="B21" s="239"/>
      <c r="C21" s="138">
        <v>-35000000</v>
      </c>
      <c r="D21" s="138">
        <v>-35000000</v>
      </c>
      <c r="E21" s="139">
        <v>-35000000</v>
      </c>
      <c r="F21" s="97"/>
      <c r="G21" s="97"/>
      <c r="I21" s="98"/>
      <c r="J21" s="98"/>
    </row>
    <row r="22" spans="1:10" ht="30" customHeight="1" thickBot="1" thickTop="1">
      <c r="A22" s="260" t="s">
        <v>174</v>
      </c>
      <c r="B22" s="261"/>
      <c r="C22" s="140">
        <f>SUM(C15:C21)</f>
        <v>-124201000</v>
      </c>
      <c r="D22" s="112">
        <f>SUM(D15:D21)</f>
        <v>-224368530</v>
      </c>
      <c r="E22" s="113">
        <f>SUM(E15:E21)</f>
        <v>-224368530</v>
      </c>
      <c r="F22" s="141"/>
      <c r="G22" s="142"/>
      <c r="I22" s="98"/>
      <c r="J22" s="98"/>
    </row>
    <row r="23" spans="1:10" ht="11.25" customHeight="1" thickBot="1">
      <c r="A23" s="252"/>
      <c r="B23" s="252"/>
      <c r="C23" s="143"/>
      <c r="D23" s="144"/>
      <c r="E23" s="145"/>
      <c r="F23" s="146"/>
      <c r="G23" s="146"/>
      <c r="I23" s="98"/>
      <c r="J23" s="98"/>
    </row>
    <row r="24" spans="1:10" ht="30" customHeight="1" thickBot="1">
      <c r="A24" s="262" t="s">
        <v>175</v>
      </c>
      <c r="B24" s="249"/>
      <c r="C24" s="147">
        <f>SUM(C6+C22)</f>
        <v>81799000</v>
      </c>
      <c r="D24" s="148">
        <f>D6+D22</f>
        <v>232116076.75</v>
      </c>
      <c r="E24" s="149">
        <f>E6+E22</f>
        <v>210736941.5</v>
      </c>
      <c r="F24" s="150"/>
      <c r="G24" s="151"/>
      <c r="I24" s="98"/>
      <c r="J24" s="98"/>
    </row>
    <row r="25" spans="1:7" ht="12.75" customHeight="1">
      <c r="A25" s="258"/>
      <c r="B25" s="258"/>
      <c r="C25" s="114"/>
      <c r="D25" s="114"/>
      <c r="E25" s="114"/>
      <c r="F25" s="150"/>
      <c r="G25" s="151"/>
    </row>
    <row r="26" spans="1:10" ht="15.75" customHeight="1">
      <c r="A26" s="237" t="s">
        <v>188</v>
      </c>
      <c r="B26" s="237"/>
      <c r="C26" s="237"/>
      <c r="D26" s="237"/>
      <c r="E26" s="237"/>
      <c r="F26" s="97"/>
      <c r="G26" s="86"/>
      <c r="I26" s="98"/>
      <c r="J26" s="98"/>
    </row>
    <row r="27" spans="1:7" ht="7.5" customHeight="1">
      <c r="A27" s="259"/>
      <c r="B27" s="259"/>
      <c r="C27" s="152"/>
      <c r="D27" s="152"/>
      <c r="E27" s="152"/>
      <c r="F27" s="97"/>
      <c r="G27" s="86"/>
    </row>
    <row r="28" spans="1:7" ht="12.75">
      <c r="A28" s="242" t="s">
        <v>176</v>
      </c>
      <c r="B28" s="243"/>
      <c r="C28" s="153"/>
      <c r="D28" s="153"/>
      <c r="E28" s="154">
        <v>0</v>
      </c>
      <c r="F28" s="97"/>
      <c r="G28" s="155"/>
    </row>
    <row r="29" spans="1:7" ht="12.75">
      <c r="A29" s="242" t="s">
        <v>177</v>
      </c>
      <c r="B29" s="243"/>
      <c r="C29" s="86"/>
      <c r="D29" s="86"/>
      <c r="E29" s="154">
        <v>94115000</v>
      </c>
      <c r="F29" s="97"/>
      <c r="G29" s="155"/>
    </row>
    <row r="30" spans="1:7" ht="12.75">
      <c r="A30" s="242" t="s">
        <v>178</v>
      </c>
      <c r="B30" s="243"/>
      <c r="C30" s="86"/>
      <c r="D30" s="86"/>
      <c r="E30" s="154">
        <v>1632470</v>
      </c>
      <c r="F30" s="97"/>
      <c r="G30" s="155"/>
    </row>
    <row r="31" spans="1:7" ht="12.75">
      <c r="A31" s="242" t="s">
        <v>179</v>
      </c>
      <c r="B31" s="243"/>
      <c r="C31" s="86"/>
      <c r="D31" s="86"/>
      <c r="E31" s="154">
        <v>703243</v>
      </c>
      <c r="F31" s="97"/>
      <c r="G31" s="155"/>
    </row>
    <row r="32" spans="1:7" ht="13.5">
      <c r="A32" s="242" t="s">
        <v>180</v>
      </c>
      <c r="B32" s="243"/>
      <c r="C32" s="156"/>
      <c r="D32" s="156"/>
      <c r="E32" s="154">
        <v>1150000000</v>
      </c>
      <c r="F32" s="157"/>
      <c r="G32" s="158"/>
    </row>
    <row r="33" spans="1:7" ht="12.75">
      <c r="A33" s="242" t="s">
        <v>181</v>
      </c>
      <c r="B33" s="234"/>
      <c r="C33" s="159"/>
      <c r="D33" s="159"/>
      <c r="E33" s="154">
        <v>30000000</v>
      </c>
      <c r="F33" s="159"/>
      <c r="G33" s="160"/>
    </row>
    <row r="34" spans="1:6" ht="12.75">
      <c r="A34" s="242" t="s">
        <v>182</v>
      </c>
      <c r="B34" s="234"/>
      <c r="C34" s="159"/>
      <c r="D34" s="159"/>
      <c r="E34" s="154">
        <v>140000000</v>
      </c>
      <c r="F34" s="159"/>
    </row>
    <row r="35" spans="1:6" ht="12.75">
      <c r="A35" s="233" t="s">
        <v>183</v>
      </c>
      <c r="B35" s="234"/>
      <c r="C35" s="159"/>
      <c r="D35" s="159"/>
      <c r="E35" s="154">
        <v>120000000</v>
      </c>
      <c r="F35" s="159"/>
    </row>
    <row r="36" spans="1:6" ht="12.75">
      <c r="A36" s="233" t="s">
        <v>184</v>
      </c>
      <c r="B36" s="234"/>
      <c r="C36" s="159"/>
      <c r="D36" s="159"/>
      <c r="E36" s="154">
        <v>84000000</v>
      </c>
      <c r="F36" s="159"/>
    </row>
    <row r="37" spans="1:6" ht="12.75">
      <c r="A37" s="233" t="s">
        <v>185</v>
      </c>
      <c r="B37" s="234"/>
      <c r="C37" s="159"/>
      <c r="D37" s="159"/>
      <c r="E37" s="154">
        <v>150000000</v>
      </c>
      <c r="F37" s="159"/>
    </row>
    <row r="38" spans="1:6" ht="12.75">
      <c r="A38" s="159"/>
      <c r="B38" s="159"/>
      <c r="C38" s="159"/>
      <c r="D38" s="159"/>
      <c r="E38" s="154"/>
      <c r="F38" s="159"/>
    </row>
    <row r="39" spans="1:6" ht="12.75">
      <c r="A39" s="159"/>
      <c r="B39" s="159"/>
      <c r="C39" s="159"/>
      <c r="D39" s="159"/>
      <c r="E39" s="161"/>
      <c r="F39" s="159"/>
    </row>
    <row r="40" spans="1:6" ht="12.75">
      <c r="A40" s="159"/>
      <c r="B40" s="159"/>
      <c r="C40" s="159"/>
      <c r="D40" s="159"/>
      <c r="E40" s="159"/>
      <c r="F40" s="159"/>
    </row>
    <row r="41" spans="1:6" ht="12.75">
      <c r="A41" s="159"/>
      <c r="B41" s="159"/>
      <c r="C41" s="159"/>
      <c r="D41" s="159"/>
      <c r="E41" s="159"/>
      <c r="F41" s="159"/>
    </row>
  </sheetData>
  <mergeCells count="33">
    <mergeCell ref="A25:B25"/>
    <mergeCell ref="A27:B27"/>
    <mergeCell ref="A19:B19"/>
    <mergeCell ref="A22:B22"/>
    <mergeCell ref="A24:B24"/>
    <mergeCell ref="A2:B2"/>
    <mergeCell ref="A23:B23"/>
    <mergeCell ref="A16:B16"/>
    <mergeCell ref="A15:B15"/>
    <mergeCell ref="A17:B17"/>
    <mergeCell ref="A18:B18"/>
    <mergeCell ref="A8:B8"/>
    <mergeCell ref="A7:B7"/>
    <mergeCell ref="A35:B35"/>
    <mergeCell ref="A9:B9"/>
    <mergeCell ref="A10:B10"/>
    <mergeCell ref="A11:B11"/>
    <mergeCell ref="A12:B12"/>
    <mergeCell ref="A14:B14"/>
    <mergeCell ref="A31:B31"/>
    <mergeCell ref="A32:B32"/>
    <mergeCell ref="A33:B33"/>
    <mergeCell ref="A34:B34"/>
    <mergeCell ref="A37:B37"/>
    <mergeCell ref="A36:B36"/>
    <mergeCell ref="A1:E1"/>
    <mergeCell ref="A13:E13"/>
    <mergeCell ref="A26:E26"/>
    <mergeCell ref="A21:B21"/>
    <mergeCell ref="A20:B20"/>
    <mergeCell ref="A28:B28"/>
    <mergeCell ref="A29:B29"/>
    <mergeCell ref="A30:B30"/>
  </mergeCells>
  <printOptions/>
  <pageMargins left="0.7874015748031497" right="0.1968503937007874" top="1.7716535433070868" bottom="0.984251968503937" header="0.84" footer="0.5118110236220472"/>
  <pageSetup firstPageNumber="18" useFirstPageNumber="1" horizontalDpi="600" verticalDpi="600" orientation="portrait" paperSize="9" scale="97" r:id="rId1"/>
  <headerFooter alignWithMargins="0">
    <oddHeader>&amp;C&amp;"Arial CE,Tučné"&amp;12Tř. 8 - FINANCOVÁNÍ v roce 2012
( v Kč )&amp;R&amp;"Arial,Tučné"příloha č. 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mmol</cp:lastModifiedBy>
  <cp:lastPrinted>2013-04-11T07:00:42Z</cp:lastPrinted>
  <dcterms:created xsi:type="dcterms:W3CDTF">2013-01-23T10:11:49Z</dcterms:created>
  <dcterms:modified xsi:type="dcterms:W3CDTF">2013-04-11T07:00:47Z</dcterms:modified>
  <cp:category/>
  <cp:version/>
  <cp:contentType/>
  <cp:contentStatus/>
</cp:coreProperties>
</file>