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ulky-soupis" sheetId="1" r:id="rId1"/>
    <sheet name="rekapitulace" sheetId="2" r:id="rId2"/>
    <sheet name="příjmy" sheetId="3" r:id="rId3"/>
    <sheet name="OVS" sheetId="4" r:id="rId4"/>
    <sheet name="PO" sheetId="5" r:id="rId5"/>
    <sheet name="PO školství" sheetId="6" r:id="rId6"/>
    <sheet name="financování" sheetId="7" r:id="rId7"/>
    <sheet name="sociál. fondy" sheetId="8" r:id="rId8"/>
    <sheet name="5 MF" sheetId="9" r:id="rId9"/>
    <sheet name="5a MF" sheetId="10" r:id="rId10"/>
    <sheet name="příloha 9 MPSV" sheetId="11" r:id="rId11"/>
    <sheet name="příloha 9 část A  MPSV ČR" sheetId="12" r:id="rId12"/>
    <sheet name="příloha 9 MF" sheetId="13" r:id="rId13"/>
    <sheet name="příloha 9 MK" sheetId="14" r:id="rId14"/>
    <sheet name="příloha 9 část MPO" sheetId="15" r:id="rId15"/>
    <sheet name="příloha 9 MV" sheetId="16" r:id="rId16"/>
    <sheet name="příloha 9 MZe" sheetId="17" r:id="rId17"/>
    <sheet name="příloha 9 MŽP" sheetId="18" r:id="rId18"/>
    <sheet name="příloha 9 MV1" sheetId="19" r:id="rId19"/>
    <sheet name="příloha 11 MK" sheetId="20" r:id="rId20"/>
    <sheet name="1d SZU" sheetId="21" r:id="rId21"/>
    <sheet name="1b SZU" sheetId="22" r:id="rId22"/>
    <sheet name="koncesní smlouva" sheetId="23" r:id="rId23"/>
    <sheet name="investice" sheetId="24" r:id="rId24"/>
  </sheets>
  <externalReferences>
    <externalReference r:id="rId27"/>
  </externalReferences>
  <definedNames>
    <definedName name="_xlnm.Print_Titles" localSheetId="23">'investice'!$1:$1</definedName>
    <definedName name="_xlnm.Print_Titles" localSheetId="3">'OVS'!$1:$1</definedName>
    <definedName name="_xlnm.Print_Titles" localSheetId="5">'PO školství'!$1:$1</definedName>
    <definedName name="_xlnm.Print_Titles" localSheetId="2">'příjmy'!$1:$1</definedName>
    <definedName name="_xlnm.Print_Titles" localSheetId="7">'sociál. fondy'!$1:$1</definedName>
    <definedName name="_xlnm.Print_Area" localSheetId="21">'1b SZU'!$A$1:$G$30</definedName>
    <definedName name="_xlnm.Print_Area" localSheetId="20">'1d SZU'!$A$1:$H$30</definedName>
    <definedName name="_xlnm.Print_Area" localSheetId="9">'5a MF'!$A$1:$C$45</definedName>
    <definedName name="_xlnm.Print_Area" localSheetId="23">'investice'!$A$1:$S$530</definedName>
    <definedName name="_xlnm.Print_Area" localSheetId="19">'příloha 11 MK'!$A$1:$I$48</definedName>
    <definedName name="_xlnm.Print_Area" localSheetId="11">'příloha 9 část A  MPSV ČR'!$A$1:$H$48</definedName>
    <definedName name="_xlnm.Print_Area" localSheetId="14">'příloha 9 část MPO'!$A$1:$H$48</definedName>
    <definedName name="_xlnm.Print_Area" localSheetId="12">'příloha 9 MF'!$A$1:$I$48</definedName>
    <definedName name="_xlnm.Print_Area" localSheetId="13">'příloha 9 MK'!$A$1:$I$48</definedName>
    <definedName name="_xlnm.Print_Area" localSheetId="10">'příloha 9 MPSV'!$A$1:$I$48</definedName>
    <definedName name="_xlnm.Print_Area" localSheetId="15">'příloha 9 MV'!$A$1:$I$46</definedName>
    <definedName name="_xlnm.Print_Area" localSheetId="16">'příloha 9 MZe'!$A$1:$I$49</definedName>
    <definedName name="_xlnm.Print_Area" localSheetId="17">'příloha 9 MŽP'!$A$1:$I$48</definedName>
    <definedName name="_xlnm.Print_Area" localSheetId="1">'rekapitulace'!$A$1:$J$43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<sst xmlns="http://schemas.openxmlformats.org/spreadsheetml/2006/main" count="2563" uniqueCount="1084">
  <si>
    <r>
      <t xml:space="preserve">org. 1210 neinv. přísp. ZŠ Zeyerova                                                                                               </t>
    </r>
    <r>
      <rPr>
        <b/>
        <sz val="8"/>
        <color indexed="8"/>
        <rFont val="Arial"/>
        <family val="2"/>
      </rPr>
      <t>(z toho dotace 1.569.547,80 Kč)</t>
    </r>
  </si>
  <si>
    <r>
      <t xml:space="preserve">org. 1220 neinv. přísp. ZŠ Stupkova                                                                                 </t>
    </r>
    <r>
      <rPr>
        <b/>
        <sz val="8"/>
        <color indexed="8"/>
        <rFont val="Arial"/>
        <family val="2"/>
      </rPr>
      <t>(z toho dotace 1.242.213,60 Kč)</t>
    </r>
  </si>
  <si>
    <r>
      <t xml:space="preserve">org. 1230 neinv. přísp. ZŠ a MŠ Řezníčkova                                                     </t>
    </r>
    <r>
      <rPr>
        <b/>
        <sz val="8"/>
        <color indexed="8"/>
        <rFont val="Arial"/>
        <family val="2"/>
      </rPr>
      <t>(z toho dotace 325.888,- Kč)</t>
    </r>
  </si>
  <si>
    <r>
      <t xml:space="preserve">org. 1240 neinv. přísp. ZŠ tř. Spojenců                                                                                     </t>
    </r>
    <r>
      <rPr>
        <b/>
        <sz val="8"/>
        <color indexed="8"/>
        <rFont val="Arial"/>
        <family val="2"/>
      </rPr>
      <t>(z toho dotace 1.123.436,40 Kč)</t>
    </r>
  </si>
  <si>
    <r>
      <t xml:space="preserve">org. 1250 neinv. přísp. ZŠ a MŠ Demlova                                                                                          </t>
    </r>
    <r>
      <rPr>
        <b/>
        <sz val="8"/>
        <color indexed="8"/>
        <rFont val="Arial"/>
        <family val="2"/>
      </rPr>
      <t>(z toho dotace 1.531.488,- Kč)</t>
    </r>
  </si>
  <si>
    <r>
      <t xml:space="preserve">org. 1260 neinv. přísp. ZŠ a MŠ Holice                                                                                              </t>
    </r>
    <r>
      <rPr>
        <b/>
        <sz val="8"/>
        <color indexed="8"/>
        <rFont val="Arial"/>
        <family val="2"/>
      </rPr>
      <t>(z toho dotace 477.376,- Kč)</t>
    </r>
  </si>
  <si>
    <r>
      <t xml:space="preserve">org. 1280 neinv. přísp. ZŠ a MŠ Nedvědova                                                                                    </t>
    </r>
    <r>
      <rPr>
        <b/>
        <sz val="8"/>
        <color indexed="8"/>
        <rFont val="Arial"/>
        <family val="2"/>
      </rPr>
      <t>(z toho dotace 1.312.791,- Kč)</t>
    </r>
  </si>
  <si>
    <r>
      <t xml:space="preserve">org. 1340 neinv. přísp. FZŠ a MŠ Holečkova                                                                                                   </t>
    </r>
    <r>
      <rPr>
        <b/>
        <sz val="8"/>
        <color indexed="8"/>
        <rFont val="Arial"/>
        <family val="2"/>
      </rPr>
      <t>(z toho dotace 1.435.916,40 Kč)</t>
    </r>
  </si>
  <si>
    <r>
      <t xml:space="preserve">org. 1350 neinv. přísp. ZŠ 8. května                                                                                                        </t>
    </r>
    <r>
      <rPr>
        <b/>
        <sz val="8"/>
        <color indexed="8"/>
        <rFont val="Arial"/>
        <family val="2"/>
      </rPr>
      <t>(z toho dotace 1.020.546,80 Kč)</t>
    </r>
  </si>
  <si>
    <r>
      <t xml:space="preserve">org. 1360 neinv. přísp. FZŠ Hálkova                                                                                                                  </t>
    </r>
    <r>
      <rPr>
        <b/>
        <sz val="8"/>
        <color indexed="8"/>
        <rFont val="Arial"/>
        <family val="2"/>
      </rPr>
      <t>(z toho dotace 2.880.770,10 Kč)</t>
    </r>
  </si>
  <si>
    <r>
      <t xml:space="preserve">org. 1370 neinv. přísp. ZŠ a MŠ Svatoplukova                                                                                                         </t>
    </r>
    <r>
      <rPr>
        <b/>
        <sz val="8"/>
        <color indexed="8"/>
        <rFont val="Arial"/>
        <family val="2"/>
      </rPr>
      <t>(z toho dotace 556.195,80 Kč)</t>
    </r>
  </si>
  <si>
    <r>
      <t xml:space="preserve">org. 1410 neinv. přísp. ZŠ a MŠ Nemilany                                                                                                           </t>
    </r>
    <r>
      <rPr>
        <b/>
        <sz val="8"/>
        <color indexed="8"/>
        <rFont val="Arial"/>
        <family val="2"/>
      </rPr>
      <t xml:space="preserve">(z toho dotace 963.289,80 Kč)   </t>
    </r>
    <r>
      <rPr>
        <sz val="8"/>
        <color indexed="8"/>
        <rFont val="Arial"/>
        <family val="0"/>
      </rPr>
      <t xml:space="preserve">                                                                            </t>
    </r>
  </si>
  <si>
    <r>
      <t xml:space="preserve">org. 1420 neinv. přísp. ZŠ a MŠ Gorkého                                                                                                         </t>
    </r>
    <r>
      <rPr>
        <b/>
        <sz val="8"/>
        <color indexed="8"/>
        <rFont val="Arial"/>
        <family val="2"/>
      </rPr>
      <t>(z toho dotace 274.968,- Kč)</t>
    </r>
  </si>
  <si>
    <r>
      <t xml:space="preserve">org. 1400 neinv. přísp. ZŠ Droždín                                                                                                         </t>
    </r>
    <r>
      <rPr>
        <b/>
        <sz val="8"/>
        <color indexed="8"/>
        <rFont val="Arial"/>
        <family val="2"/>
      </rPr>
      <t>(z toho dotace 327.895,20 Kč)</t>
    </r>
  </si>
  <si>
    <t>1347 - poplatek za provoz. výherní hrací přístroj (zdroj ke krytí případné vratky - VHP)</t>
  </si>
  <si>
    <t>1347 - poplatek za provoz. výherní hrací přístroj (zdroj ke krytí případné vratky - videoloterní terminály a rulety)</t>
  </si>
  <si>
    <t>1351 - odvod z výtěžku z provozování loterií</t>
  </si>
  <si>
    <t>1351 - odvod výtěžku z provozování loterií (firma ENDL + K a. s. 1.999.906,-- Kč pro Moravské divadlo; 1.200.000,-- Kč pro MŠ Blanická), org. 1000</t>
  </si>
  <si>
    <t>1353 - příjmy za zkoušky z odborné způsobilosti od žadatelů o řidičské oprávnění</t>
  </si>
  <si>
    <t>1359 - ostatní odvody z vybraných činností a služeb j. n. (likvidace autovraků) - průběžně se odvádí SFŽP ČR</t>
  </si>
  <si>
    <t>1361 správní poplatky - VHP (ve výdajích EO promítnut 50% odvod do státního rozpočtu)</t>
  </si>
  <si>
    <t>POPLATKY CELKEM</t>
  </si>
  <si>
    <t>CELKEM tř. 1 - DAŇOVÉ PŘÍJMY</t>
  </si>
  <si>
    <t>2111 -  JESLE - příjmy z poskytování služeb a výrobků</t>
  </si>
  <si>
    <t>2111 - AZYLOVÝ DUM - příjmy z poskytování služeb a výrobků</t>
  </si>
  <si>
    <t>2111 - NOCLEHÁRNA - příjmy z poskytování služeb a výrobků</t>
  </si>
  <si>
    <t>2111 - DOMOV PRO MATKY S DĚTMI - příjmy z poskytování služeb a výrobků</t>
  </si>
  <si>
    <t>2111 - kopírování na veřejné kopírce na Hynaisově ul.  - příjmy z poskytování služeb a výrobků</t>
  </si>
  <si>
    <t>2111 - platby občanů za používání internetu - příjmy z poskytování služeb a výrobků</t>
  </si>
  <si>
    <t>2111 - úhrada Olomouckého kraje (Azylový dům - poskytování sociálních služeb) - příjmy z poskytování služeb a výrobků</t>
  </si>
  <si>
    <t>2111 - úhrada Olomouckého kraje (Domov pro matky s dětmi - poskytování sociálních služeb) - příjmy z poskytování služeb a výrobků</t>
  </si>
  <si>
    <t>2111 - úhrada ČS, a. s. za reklamu a propagaci - příjmy z poskytování služeb a výrobků</t>
  </si>
  <si>
    <t>2111 - provozní poplatek za svatby (org. 76) - příjmy z poskytování služeb a výrobků</t>
  </si>
  <si>
    <t>2111 - platby občanů za poskytování informací - příjmy z poskytování služeb a výrobků</t>
  </si>
  <si>
    <t>2111 - úhrada Centra služeb pro silniční dopravu - fakturace odboru odboru agendy řidičů a motorových vozidel a za výuku dopravní výchovy                                                               - příjmy z poskytování služeb a výrobků</t>
  </si>
  <si>
    <t>2111 - úhrada Olomouckého kraje za monitoring ochrany ovzduší - fakturace odboru životního prostředí                                                                                         - příjmy z poskytování služeb a výrobků</t>
  </si>
  <si>
    <t>2111 - úhrada Olomouckého kraje - konference "Dobrovolnické možnosti podpory seniorů"                                                                                                       - příjmy z poskytování služeb a výrobků</t>
  </si>
  <si>
    <t>2111 - úhrada Pivovaru Litovel za reklamu v rámci akce "Svátky města" - fakturace oboru vnějších vztahů a informací                                                               - příjmy z poskytování služeb a výrobků</t>
  </si>
  <si>
    <t>2112 - prodej tiskopisů receptů (odbor sociálních věcí) - příjmy z prodeje zboží</t>
  </si>
  <si>
    <t>2112 - Městská policie - prodej očkovacích vakcin (přefakturace Vojenské zdravotní pojišťovně) - příjmy z prodeje zboží</t>
  </si>
  <si>
    <t xml:space="preserve">2122 - nařízený odvod Moravského divadla - odvody příspěvkových organizací </t>
  </si>
  <si>
    <t>2141 - příjmy z úroků</t>
  </si>
  <si>
    <t>2142 - příjmy z podílů na zisku a dividend - dividendy firmy OLTERM &amp; TD Olomouc, a. s.</t>
  </si>
  <si>
    <t>2143 - realizované kurzové zisky</t>
  </si>
  <si>
    <t>2212 - ostatní pokuty - příjaté sankční platby</t>
  </si>
  <si>
    <t>2212 - pokuty stavební odbor - přijaté sankční platby</t>
  </si>
  <si>
    <t>2212 - pokuty odbor agendy řidičů a motorových vozidel - příjaté sankční platby</t>
  </si>
  <si>
    <t>2212 - pokuty Městská policie - přijaté sankční platby</t>
  </si>
  <si>
    <t>str. 1</t>
  </si>
  <si>
    <t>str. 2 - 9</t>
  </si>
  <si>
    <t>str. 10 - 13</t>
  </si>
  <si>
    <t>str. 14a + 14b</t>
  </si>
  <si>
    <t>str. 15</t>
  </si>
  <si>
    <t>str. 16 - 17</t>
  </si>
  <si>
    <t>str. 18 - 32</t>
  </si>
  <si>
    <t>str. 33 - 60</t>
  </si>
  <si>
    <t>4119 - Západočeská univerzita Plzeň ÚZ 4444 na projekt "Plan4all"                                                                                                                                            - ostatní neinvestiční přijaté transfery od rozpočtů územní úrovně</t>
  </si>
  <si>
    <t>4121 - úhrady od obecních úřadů za výkon státní správy                                                                                                                                                                                                              - neinvestiční přijaté transfery od obcí</t>
  </si>
  <si>
    <t>4122 - Olomoucký kraj pro Moravskou filharmonii (600 tis. Kč na 10. ročník hudebního festivalu "Dvořákova Olomouc"; 150 tis. Kč na 42. ročník Mezinárodního varhanního festivalu a 300 tis. Kč na koncert se sólistou V. Hudečkem) ) - neinvestiční přijaté tranfery od krajů</t>
  </si>
  <si>
    <t>14947 Šlechtitelů - chodník</t>
  </si>
  <si>
    <t>15163 Hálkova 20 - parkoviště</t>
  </si>
  <si>
    <t>14858 Trnkova - rozšíření parkovacích stání</t>
  </si>
  <si>
    <t>14757   ÚZ 365 17871 Skupova - rozšíření parkovacích stání</t>
  </si>
  <si>
    <t>14858   ÚZ 365 17871 Trnkova - rozšíření parkovacích stání</t>
  </si>
  <si>
    <t>14780 Ul. 8. května - stavební úpravy komunikace</t>
  </si>
  <si>
    <t>15243 Nemilany - park</t>
  </si>
  <si>
    <t>14910 Hejčínské louky - inline stezky, ÚZ 385 87505</t>
  </si>
  <si>
    <t>14326 Rozvoj MHD Olomouc - Erenburgova</t>
  </si>
  <si>
    <t>15226 Letiště Neředín - restaurační zařízení</t>
  </si>
  <si>
    <t>15217 Tramvajová trať Nové Sady - část A3</t>
  </si>
  <si>
    <t>14776 Kanalizační přípojky - FS II</t>
  </si>
  <si>
    <t>15159 Jesenická - rekonstrukce propustku</t>
  </si>
  <si>
    <t>14791 MŠ Hermannova - energetická opatření</t>
  </si>
  <si>
    <t>14984 MŠ Bieblova - energetická opatření</t>
  </si>
  <si>
    <t>14986 MŠ Jílová - energetická opatření</t>
  </si>
  <si>
    <t>15103 MŠ a ZŠ Rooseveltova</t>
  </si>
  <si>
    <t>15158 MŠ Jílová - zprovoznění oddělení II. etapa</t>
  </si>
  <si>
    <t>14988 MŠ Lužická 7, Olomouc - energetická opatření</t>
  </si>
  <si>
    <t>14987 MŠ Wolkerova 34, Olomouc - energetická opatření</t>
  </si>
  <si>
    <t>15209  MŠ Bieblova - rekonstrukce</t>
  </si>
  <si>
    <t>15105 Zprovoznění třídy MŠ Olomouc - Holice</t>
  </si>
  <si>
    <t>14790 ZŠ Stupkova  - energetická opatření</t>
  </si>
  <si>
    <t>14991 ZŠ Heyrovského - energetická opatření</t>
  </si>
  <si>
    <t>14992 ZŠ Nedvědova  - energetická opatření</t>
  </si>
  <si>
    <t>14792 ZŠ Rožňavská - energetická opatření</t>
  </si>
  <si>
    <t>14994 ZŠ a MŠ Řezníčkova - energetická opatření</t>
  </si>
  <si>
    <t>15162 ZŠ Hálkova 4 - výstavba počítačové sítě</t>
  </si>
  <si>
    <t>15123 ZŠ Hálkova 4 - rekonstrukce soc. zařízení</t>
  </si>
  <si>
    <t>14957 Dětská hřiště</t>
  </si>
  <si>
    <t>15207 Blanická - dětské hřiště</t>
  </si>
  <si>
    <t>15208 Heyrovského ul. - dětské hřiště</t>
  </si>
  <si>
    <t>14648  ZŠ Heyrovského - sportujeme společně</t>
  </si>
  <si>
    <t>15234 Černovír - dětské hřiště</t>
  </si>
  <si>
    <t>15233 Zikova - dětské hřiště</t>
  </si>
  <si>
    <t>15229 Topolová - dětské hřiště</t>
  </si>
  <si>
    <t>15231 Wolkerova - dětské hřiště</t>
  </si>
  <si>
    <t>15230 ZŠ Helsinská - dětské hřiště</t>
  </si>
  <si>
    <t>15235 Tovární - dětské hřiště</t>
  </si>
  <si>
    <t>15236 Park Malého prince - dětské hřiště</t>
  </si>
  <si>
    <t>15164 Plavecký stadion - rek. zasklení a opláštění krytého bazénu</t>
  </si>
  <si>
    <t>14944 Plavecký stadion - rekonstrukce venkovního areálu</t>
  </si>
  <si>
    <t xml:space="preserve">10865 Veřejné osvětlení </t>
  </si>
  <si>
    <t>15063 Emy Destinové - VO</t>
  </si>
  <si>
    <t>15201 Polívkova, Mozartova, Petelínova - VO</t>
  </si>
  <si>
    <t>15064 Kmochova  - VO</t>
  </si>
  <si>
    <t>14595 U Svatého Jána - rozšíření VO</t>
  </si>
  <si>
    <t>14593 Na Stráni - rozšíření VO</t>
  </si>
  <si>
    <t>15212  Hraniční - VO</t>
  </si>
  <si>
    <t>15079 Holice hřbitov - stavební úpravy</t>
  </si>
  <si>
    <t>14517 Dolní nám. - rekonstrukce</t>
  </si>
  <si>
    <t>14763 Kasárna Neředín - II. etapa</t>
  </si>
  <si>
    <t>14763 Kasárna Neředín - regenerace areálu, II. etapa,                   1. stavba, ÚZ 17927</t>
  </si>
  <si>
    <t>15176 Digitální povodňový plán</t>
  </si>
  <si>
    <t>15068 Azylový dům - stavební úpravy</t>
  </si>
  <si>
    <t xml:space="preserve">14663 Černovír -  hasičská zbrojnice </t>
  </si>
  <si>
    <t>10959 Hynaisova 10 - rekonstrukce objektu</t>
  </si>
  <si>
    <t>14390 Informační a orientační systém města Olomouce</t>
  </si>
  <si>
    <t>15152 Rozvoj eGovernmentu v obcích</t>
  </si>
  <si>
    <t>14811 Realizace investičních akcí dle požadavků KMČ</t>
  </si>
  <si>
    <t>15224 Neředín - oplocení</t>
  </si>
  <si>
    <t>CELKEM STAVEBNÍ INVESTICE</t>
  </si>
  <si>
    <t>Projektové dokumentace</t>
  </si>
  <si>
    <t>24519 Rozvoj výstaviště Flora Olomouc a. s. - dostavba pavilon A</t>
  </si>
  <si>
    <t xml:space="preserve">25045 Rozvoj výstaviště Flora Olomouc, a. s. - rekonstrukce pavilon A </t>
  </si>
  <si>
    <t>25121 Rozvoj výstaviště Flora Olomouc - příjezdová komunikace</t>
  </si>
  <si>
    <t>25122 Rozvoj výstaviště Flora Olomouc - pozemní parkoviště</t>
  </si>
  <si>
    <t>24853 Hany Kvapilové - rekonstrukce komunikace a inž. sítí</t>
  </si>
  <si>
    <t>25021 Mošnerova - rekonstrukce komunikace</t>
  </si>
  <si>
    <t>24455 Obnova mobiliáře a cestní sítě v olom. historických sadech - Smetanovy sady</t>
  </si>
  <si>
    <t>24864 Protipovodňová opatření II. B etapa - související investice</t>
  </si>
  <si>
    <t>24983 Silnice Chválkovická 1/46 - stavební úpravy</t>
  </si>
  <si>
    <t>25077 Ul. 28 října - rekonstrukce komunikace</t>
  </si>
  <si>
    <t>25133 Palackého - odbočovací pruh</t>
  </si>
  <si>
    <t>24800 Neředínská, U Dvora, Letců - rekonstrukce a inž. sítí</t>
  </si>
  <si>
    <t>25097 Obnova mobiliáře a cestní sítě  Bezručovy a Čechovy sady</t>
  </si>
  <si>
    <t>24575 Mošnerova ul. - Okružní ul. - propojení komunikace</t>
  </si>
  <si>
    <t>24851 Za Školou - rekonstrukce komunikace a inž. sítí</t>
  </si>
  <si>
    <t>25087 Cyklostezka Hlušovice</t>
  </si>
  <si>
    <t>24866 Jantarová stezka - úsek Hodolanská - Libušina</t>
  </si>
  <si>
    <t>24865 Moravská cyklotrasa na území ORP Olomouc</t>
  </si>
  <si>
    <t>25090 Olomoucký hrad - cestní sítě</t>
  </si>
  <si>
    <t>24367 Týneček - Chválkovice, cyklostezka</t>
  </si>
  <si>
    <t>24781 Ul. 1. máje - stavební úpravy komunikace</t>
  </si>
  <si>
    <t>25119 ZOO SV. Kopeček - parkoviště</t>
  </si>
  <si>
    <t>25135 Povel - obytné zóna - revitalizace a regenerace sídliště</t>
  </si>
  <si>
    <t>25150 Trnkova - parkoviště</t>
  </si>
  <si>
    <t>2251-Letiště</t>
  </si>
  <si>
    <t>CELKEM 2251</t>
  </si>
  <si>
    <t>3639-Komunální služby a územní rozvoj jinde nezařazené</t>
  </si>
  <si>
    <t>CELKEM 3639</t>
  </si>
  <si>
    <t>PHM</t>
  </si>
  <si>
    <t>CELKEM INV GRANTY ODBORU SOCIÁLNÍCH SLUŽEB A ZDRAVOTNICTVÍ</t>
  </si>
  <si>
    <t>INV GRANTY ODBOR VNĚJŠÍCH VZTAHŮ A INFORMACÍ</t>
  </si>
  <si>
    <t xml:space="preserve">5197 Kino Metropol, s. r. o.  - příspěvek na digitalizaci </t>
  </si>
  <si>
    <t>6323-Investiční transfery církvím                     a náboženským společnostem</t>
  </si>
  <si>
    <t>5249 Po stopách sv. Jana Sarkandra - Římskokatolická farnost Sv. Michala v Olomouci</t>
  </si>
  <si>
    <t>5196 ČLTK 1928 Olomouc</t>
  </si>
  <si>
    <t>5247 TJ Lokomotiva o. s., Olomouc - rekonstrukce zázemí atletického stadionu</t>
  </si>
  <si>
    <t>5250 Po stopách sv. Jana Sarkandra - obec Skočov Polsko</t>
  </si>
  <si>
    <t>CELKEM INV GRANTY ODBOR VNĚJŠÍCH VZTAHŮ A INFORMACÍ</t>
  </si>
  <si>
    <t>INV ODBOR OCHRANY</t>
  </si>
  <si>
    <t>5511-Požární ochrana - profesionální část</t>
  </si>
  <si>
    <t>6331-Investiční transfery státnímu rozpočtu</t>
  </si>
  <si>
    <t xml:space="preserve">5215 Hasičský záchranný sbor Olomoucký kraj - příspěvek na kombinovaný hasící kontejner </t>
  </si>
  <si>
    <t>CELKEM 5511</t>
  </si>
  <si>
    <t>CELKEM INV ODBOR OCHRANY</t>
  </si>
  <si>
    <t>INV ODBOR DOPRAVY</t>
  </si>
  <si>
    <t>5216 DPMO, a. s. - příspěvek  na nákup autobusů</t>
  </si>
  <si>
    <t>CELKEM INV ODBOR DOPRAVY</t>
  </si>
  <si>
    <t>INV ODBOR SOCIÁLNÍCH VĚCÍ</t>
  </si>
  <si>
    <r>
      <t xml:space="preserve">nákup vody, paliv, energie </t>
    </r>
    <r>
      <rPr>
        <i/>
        <sz val="11"/>
        <rFont val="Arial"/>
        <family val="2"/>
      </rPr>
      <t>(uvedťe podrobněji jako následující)</t>
    </r>
  </si>
  <si>
    <t>Příloha č. 9 k vyhlášce č. 52/2008 Sb.</t>
  </si>
  <si>
    <t>Příjemce: Statutární město Olomouc</t>
  </si>
  <si>
    <t>termín odevzdání: 5. 2. 2012</t>
  </si>
  <si>
    <t>Kapitola: MPSV</t>
  </si>
  <si>
    <t xml:space="preserve">Finanční vypořádání dotací a návratných finančních výpomocí poskytnutých obcím, dobrovolným svazkům obcí,  </t>
  </si>
  <si>
    <t>příjemcům dotace na poskytování sociálních služeb prostřednictvím kraje nebo hlavního města Prahy</t>
  </si>
  <si>
    <t xml:space="preserve">              spolufinancované z rozpočtu Evropské unie a z prostředků finančních mechanismů </t>
  </si>
  <si>
    <t>v Kč na dvě desetinná místa</t>
  </si>
  <si>
    <t>Čj.</t>
  </si>
  <si>
    <t>účelový
znak</t>
  </si>
  <si>
    <t>Ukazatel</t>
  </si>
  <si>
    <t>Poskytnuto
k 31.12.2011           (NEMĚNIT - výše dotace dle rozhodnutí)</t>
  </si>
  <si>
    <t>Čerpáno
k 31.12.2011           (NEMĚNIT - výše dotace převedená na účet obce)</t>
  </si>
  <si>
    <t xml:space="preserve">Skutečně
použito 
k 31.12.2011   </t>
  </si>
  <si>
    <t xml:space="preserve">Vratka dotací
a návratných 
finančních 
výpomocí
při finančním 
vypořádání
</t>
  </si>
  <si>
    <t>a</t>
  </si>
  <si>
    <t>b</t>
  </si>
  <si>
    <t>c</t>
  </si>
  <si>
    <t xml:space="preserve"> 5  = 2 - 3 - 4</t>
  </si>
  <si>
    <t>A.1. Neinvestiční dotace celkem</t>
  </si>
  <si>
    <t>v tom:</t>
  </si>
  <si>
    <t>NZDM Miriklo</t>
  </si>
  <si>
    <t>Noclehárna</t>
  </si>
  <si>
    <t>Terénní programy  - statutární město Olomouc</t>
  </si>
  <si>
    <t>A.4. Dotace a  návratné finanční výpomoci celkem
    (A.1. + A.2. + A.3.)</t>
  </si>
  <si>
    <t>Vysvětlivky:</t>
  </si>
  <si>
    <t>ve sloupci a) se vyplňují údaje jen u dotací z kapitoly Všeobecná pokladní správa a z kapitoly Operace státních finančních aktiv</t>
  </si>
  <si>
    <t>ve sloupci c) jednotlivým titulem se rozumí  účel stanovený v rozhodnutí, event. v dohodě nebo smlouvě  o poskytnutí dotace nebo návratné finanční výpomoci</t>
  </si>
  <si>
    <t>sloupec 1 - uvádí se výše dotace nebo návratné finanční výpomoci stanovená v rozhodnutí event. dohodě nebo smlouvě o poskytnutí dotace nebo návratné finanční výpomoci</t>
  </si>
  <si>
    <t>sloupec 2 - uvádí se výše dotace nebo návratné finanční výpomoci převedené poskytovatelem prostřednictvím příslušného kraje nebo hlavního města Prahy na účet příjemce k 31.12.2…</t>
  </si>
  <si>
    <t>sloupec 3 - vyplňuje se, pokud příjemce provedl vratku dotace nebo návratné finanční výpomoci, případně její části již v průběhu roku, za který se provádí finanční vypořádání,</t>
  </si>
  <si>
    <t xml:space="preserve"> na účet kraje nebo hlavního města Prahy </t>
  </si>
  <si>
    <t>sloupec 4 - uvádí se výše skutečně použitých prostředků příjemcem z poskytnuté dotace nebo návratné finanční výpomoci k 31.12.2…</t>
  </si>
  <si>
    <t>sloupec 5 - uvádí se vratka dotace nebo návratné finanční výpomoci při finančním vypořádání; rovná se sloupec 2 minus sloupec 3 minus sloupec 4</t>
  </si>
  <si>
    <t xml:space="preserve">Pozn.: dopad vratky návratné finanční výpomoci při finančním vypořádání do splátkového kalendáře je řešen v § 18 odst. 2 </t>
  </si>
  <si>
    <t>Sestavil: Jaroslsava Kotelenská</t>
  </si>
  <si>
    <t>Kontroloval:</t>
  </si>
  <si>
    <t>Bc. Vítězslava Vičarová</t>
  </si>
  <si>
    <t>Datum a podpis:</t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</si>
  <si>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 xml:space="preserve">: Olomoucký </t>
    </r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</si>
  <si>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</si>
  <si>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</si>
  <si>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</si>
  <si>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</si>
  <si>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</si>
  <si>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Čerpáno
k 31.12.2011</t>
  </si>
  <si>
    <t>Skutečně
použito 
k 31.12.2011</t>
  </si>
  <si>
    <t>jednotlivé tituly</t>
  </si>
  <si>
    <t>Dávky HN a ZP</t>
  </si>
  <si>
    <t>Příspěvek na péči</t>
  </si>
  <si>
    <t>Pojistné na veřejnou službu</t>
  </si>
  <si>
    <t>sloupec 2 - uvádí se výše dotace nebo návratné finanční výpomoci převedené poskytovatelem prostřednictvím příslušného kraje nebo hlavního města Prahy na účet příjemce k 31.12.2010</t>
  </si>
  <si>
    <r>
      <t xml:space="preserve">Příjemce: </t>
    </r>
    <r>
      <rPr>
        <b/>
        <sz val="10"/>
        <rFont val="Arial CE"/>
        <family val="0"/>
      </rPr>
      <t>Statutární město Olomouc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</si>
  <si>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 xml:space="preserve">: </t>
    </r>
    <r>
      <rPr>
        <b/>
        <sz val="10"/>
        <rFont val="Arial CE"/>
        <family val="0"/>
      </rPr>
      <t>Olomoucký</t>
    </r>
  </si>
  <si>
    <r>
      <t xml:space="preserve">Kapitola: </t>
    </r>
    <r>
      <rPr>
        <b/>
        <sz val="10"/>
        <rFont val="Arial CE"/>
        <family val="0"/>
      </rPr>
      <t>Ministerstvo práce a sociálních věcí ČR</t>
    </r>
  </si>
  <si>
    <t>Statutární město Olomouc</t>
  </si>
  <si>
    <t>termín odevzdání: 15. 2. 2012</t>
  </si>
  <si>
    <t xml:space="preserve">Kapitola: </t>
  </si>
  <si>
    <t>Sčítání lidu, domů a bytů v roce 2011</t>
  </si>
  <si>
    <t>Sociálně - právní ochrana dětí</t>
  </si>
  <si>
    <t>Státní správa v oblasti sociálních služeb</t>
  </si>
  <si>
    <t>Náhrada škod způsobených bobrem</t>
  </si>
  <si>
    <r>
      <t>Příjemce</t>
    </r>
    <r>
      <rPr>
        <sz val="10"/>
        <rFont val="Arial CE"/>
        <family val="2"/>
      </rPr>
      <t>: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</si>
  <si>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 Olomoucký</t>
    </r>
  </si>
  <si>
    <t>Ministerstvo kultury</t>
  </si>
  <si>
    <t>Automatizovaná revize obecních knihoven</t>
  </si>
  <si>
    <t>Moravská filharmonie Olomouc</t>
  </si>
  <si>
    <t>Moravské divadlo Olomouc</t>
  </si>
  <si>
    <t>Ministerstvo průmyslu a obchodu</t>
  </si>
  <si>
    <t>Jednotná kontaktní místa</t>
  </si>
  <si>
    <t>Ministerstvo vnitra</t>
  </si>
  <si>
    <t>Snižování společenského napětí v souvislosti s bezdomovectvím v Olomouci</t>
  </si>
  <si>
    <t>NZDM KudyKam - Romanodrom</t>
  </si>
  <si>
    <t>Bezpečnostní stojany na kola</t>
  </si>
  <si>
    <t>Pomoc s dluhy</t>
  </si>
  <si>
    <t>Komunitní centrum Olomouc 2011</t>
  </si>
  <si>
    <t>E-bezpečí pro Olomouc 2011</t>
  </si>
  <si>
    <t>Vytváření sítě navazujících sociálních aktivit na Systém včasné intervence</t>
  </si>
  <si>
    <t>Dětský letní tábor</t>
  </si>
  <si>
    <t>Sestavil:</t>
  </si>
  <si>
    <t>Jaroslava Kotelenská</t>
  </si>
  <si>
    <t>Ministerstvo zemědělství</t>
  </si>
  <si>
    <t>Meliorační a zpevňující dřeviny</t>
  </si>
  <si>
    <t>Lesní hospodář</t>
  </si>
  <si>
    <t>Ministerstvo životního prostředí</t>
  </si>
  <si>
    <t>Účelové dotace zoologickým zahradám</t>
  </si>
  <si>
    <t>termín odevzdání: 31. 1. 2012</t>
  </si>
  <si>
    <t>Kapitola: Ministerstvo vnitra ČR</t>
  </si>
  <si>
    <t>Výše dotace dle rozhodnutí ZOK
k 31.12.2011</t>
  </si>
  <si>
    <t>Výše dotace uvolněné na účet obce
k 31.12.2011</t>
  </si>
  <si>
    <t>Dotace na výdaje jednotek sborů dobrovolných hasičů</t>
  </si>
  <si>
    <t>sloupec 1 - uvádí se výše dotace nebo návratné finanční výpomoci stanovená v rozhodnutí event. dohodě nebo smlouvě o poskytnutí dotace nebo návratné finanční výpomoci - NEPŘEPISUJTE</t>
  </si>
  <si>
    <t>sloupec 2 - uvádí se výše dotace nebo návratné finanční výpomoci převedené poskytovatelem prostřednictvím příslušného kraje nebo hlavního města Prahy na účet příjemce k 31.12.2011 - NEPŘEPISUJTE</t>
  </si>
  <si>
    <t>sloupec 4 - uvádí se výše skutečně použitých prostředků příjemcem z poskytnuté dotace nebo návratné finanční výpomoci k 31.12.2011</t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</si>
  <si>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 Olomoucký kraj</t>
    </r>
  </si>
  <si>
    <t>Příjemce:</t>
  </si>
  <si>
    <t>Příloha č. 11 k vyhlášce č. 52/2008 Sb.</t>
  </si>
  <si>
    <t>Ministerstvo kultury ČR</t>
  </si>
  <si>
    <t>Finanční vypořádání dotací a návratných finančních výpomocí poskytnutých obcím, dobrovolným svazkům obcí, krajům nebo hlavnímu městu Praze</t>
  </si>
  <si>
    <t xml:space="preserve">z rozpočtu Evropské unie a z prostředků finančních mechanismů </t>
  </si>
  <si>
    <t xml:space="preserve">Poskytnuto
k 31.12.2009       </t>
  </si>
  <si>
    <t>Čerpáno
k 31.12.2009</t>
  </si>
  <si>
    <t>Vráceno 
v průběhu roku
na
příjmový účet
poskytovatele</t>
  </si>
  <si>
    <t>Skutečně
použito 
k 31.12.2009</t>
  </si>
  <si>
    <t>6 =  2 - 3 - 4 - 5</t>
  </si>
  <si>
    <t>Regenerace městské pam. rezervace a městské pam. zóny</t>
  </si>
  <si>
    <t>A.2. Investiční dotace celkem</t>
  </si>
  <si>
    <t>A.4. Dotace a  návratné finanční výpomoci celkem
    (A.1.+ A.2. + A.3.)</t>
  </si>
  <si>
    <t>1332 - poplatky za znečišťování ovzduší</t>
  </si>
  <si>
    <t>1334 - odvody za odnětí půdy ze zemědělského půdního fondu</t>
  </si>
  <si>
    <t>1335 - poplatky za odnětí pozemků plnění funkcí lesa</t>
  </si>
  <si>
    <t>1337 - poplatek za odstraňování komunálního odpadu</t>
  </si>
  <si>
    <t>1341 - poplatek ze psů</t>
  </si>
  <si>
    <t>1342 - poplatek za lázeňský nebo rekreační pobyt</t>
  </si>
  <si>
    <t>1343 - poplatek za užívání veřejného prostranství</t>
  </si>
  <si>
    <t>1344 - poplatek ze vstupného</t>
  </si>
  <si>
    <t>1345 - poplatek z ubytovací kapacity</t>
  </si>
  <si>
    <t>3419-Ostatní tělovýchovná činnost</t>
  </si>
  <si>
    <t>CELKEM 3419</t>
  </si>
  <si>
    <t>3429-Ostatní zájmová činnost a rekreace</t>
  </si>
  <si>
    <t>CELKEM 3429</t>
  </si>
  <si>
    <t>3313-Filmová tvorba, distribuce, kina a shromažďování audiovizuálních archiválií</t>
  </si>
  <si>
    <t>CELKEM 3313</t>
  </si>
  <si>
    <t>2333-Úpravy drobných vodních toků</t>
  </si>
  <si>
    <t>CELKEM 2333</t>
  </si>
  <si>
    <t>3329-Ostatní záležitosti ochrany památek a péče o kulturní dědictví</t>
  </si>
  <si>
    <t>CELKEM 3329</t>
  </si>
  <si>
    <t>Schválený
rozpočet                          2011</t>
  </si>
  <si>
    <t>Upravený
rozpočet  2011</t>
  </si>
  <si>
    <t>Sociální fond MMOl</t>
  </si>
  <si>
    <t>5499-Ostatní neinvestiční transfery obyvatelstvu</t>
  </si>
  <si>
    <t>5660-Neinvestiční půjčené prostředky obyvatelstvu</t>
  </si>
  <si>
    <t xml:space="preserve">sociální výpomoc zaměstnancům </t>
  </si>
  <si>
    <t>CELKEM FOND - SOCIÁLNÍ MMOl</t>
  </si>
  <si>
    <t>Sociální fond Městské policie</t>
  </si>
  <si>
    <t>CELKEM FOND - SOCIÁLNÍ MP</t>
  </si>
  <si>
    <t>Odbor koncepce a rozvoje</t>
  </si>
  <si>
    <t>3322-Zachování a obnova kulturních památek</t>
  </si>
  <si>
    <t>CELKEM 3322</t>
  </si>
  <si>
    <t>3635-Územní plánování</t>
  </si>
  <si>
    <t>CELKEM 3635</t>
  </si>
  <si>
    <t>CELKEM 2229</t>
  </si>
  <si>
    <t>3421-Využití volného času dětí a mládeže</t>
  </si>
  <si>
    <t>OVS org. 1056 kontrola techn. stavu a údržba veř. hřišť</t>
  </si>
  <si>
    <t>CELKEM 3421</t>
  </si>
  <si>
    <t>CELKEM OVS ODBOR VNĚJŠÍCH VZTAHŮ A INFORMACÍ</t>
  </si>
  <si>
    <t>OVS ODBOR SPRÁVY</t>
  </si>
  <si>
    <t>3745-Péče o vzhled obcí a veřejnou zeleň</t>
  </si>
  <si>
    <t>OVS org. 1056 udrž. mobiliáře v přednádraž. prostoru</t>
  </si>
  <si>
    <t>CELKEM 3745</t>
  </si>
  <si>
    <t>6409-Ostatní činnosti jinde nezařazené</t>
  </si>
  <si>
    <t>OVS org. 1056 údržba veř. WC, Sokolská ul. údrž. mobiliáře</t>
  </si>
  <si>
    <t>CELKEM 6409</t>
  </si>
  <si>
    <t>CELKEM OVS ODBOR SPRÁVY</t>
  </si>
  <si>
    <t>OVS ODBOR ŽIVOTNÍHO PROSTŘEDÍ</t>
  </si>
  <si>
    <t>2141-Vnitřní obchod</t>
  </si>
  <si>
    <t>OVS org. 1075 Výstaviště FLORA Ol.</t>
  </si>
  <si>
    <t>CELKEM 2141</t>
  </si>
  <si>
    <t>3722-Sběr a svoz komunálních odpadů</t>
  </si>
  <si>
    <t>OVS org. 1056 sběr a svoz komunál. odpadů</t>
  </si>
  <si>
    <t>OVS org. 10561 čistota města vč. stát. komunikací</t>
  </si>
  <si>
    <t>CELKEM 3722</t>
  </si>
  <si>
    <t>OVS org. 1056 péče o vzhled obcí a veř. zeleň</t>
  </si>
  <si>
    <t>OVS org. 1057 pasport VZ</t>
  </si>
  <si>
    <t>OVS org. 1056 správa a údržba areálu Chválkovice</t>
  </si>
  <si>
    <t>CELKEM OVS ODBOR ŽIVOTNÍHO PROSTŘEDÍ</t>
  </si>
  <si>
    <t>OVS ODBOR MAJETKOPRÁVNÍ</t>
  </si>
  <si>
    <t>3319-Ostatní záležitosti kultury</t>
  </si>
  <si>
    <t>OVS org. 1056 správa, provoz a údrž. Arionovy kašny</t>
  </si>
  <si>
    <t>CELKEM 3319</t>
  </si>
  <si>
    <t>3326-Pořízení, zachování a obnova hodnot místního kulturního, národního a historického povědomí</t>
  </si>
  <si>
    <t>OVS org. 1056 údržba a provozování památek</t>
  </si>
  <si>
    <t>CELKEM 3326</t>
  </si>
  <si>
    <t>OVS org. 1056 provozov. fontány a pítek v přednádr. prost.</t>
  </si>
  <si>
    <t>OVS org. 10561 správa a provoz pítka P.Malého prince</t>
  </si>
  <si>
    <t>OVS org. 10562 údržba vod. ploch rybník Tab., kašna Jalta</t>
  </si>
  <si>
    <t>OVS org. 10563 údržba povodň. mříže na Nemilance</t>
  </si>
  <si>
    <t>OVS org. 10564 údržba odvodňovacího koryta Povelská</t>
  </si>
  <si>
    <t>3612-Bytové hospodářství</t>
  </si>
  <si>
    <t>OVS org. 1670 obstarávání správy nemovitostí</t>
  </si>
  <si>
    <t>CELKEM 3612</t>
  </si>
  <si>
    <t>CELKEM OVS ODBOR MAJETKOPRÁVNÍ</t>
  </si>
  <si>
    <t>OVS ODBOR OCHRANY</t>
  </si>
  <si>
    <t>OVS org. 1056</t>
  </si>
  <si>
    <t>CELKEM OVS ODBOR OCHRANY</t>
  </si>
  <si>
    <t>CELKEM OBJEDNÁVKY VEŘEJNÝCH SLUŽEB</t>
  </si>
  <si>
    <t>REKAPITULACE</t>
  </si>
  <si>
    <t>TSMO, a. s. Olomouc</t>
  </si>
  <si>
    <t>Dopravní obslužnost celkem</t>
  </si>
  <si>
    <t xml:space="preserve"> - DPMO, a. s.</t>
  </si>
  <si>
    <t xml:space="preserve"> - Veolia Transport Morava, a. s.</t>
  </si>
  <si>
    <t xml:space="preserve"> - ostatní</t>
  </si>
  <si>
    <t>FLORA Olomouc, a. s.</t>
  </si>
  <si>
    <t>SNO, a. s. Olomouc</t>
  </si>
  <si>
    <t xml:space="preserve">CELKEM OVS </t>
  </si>
  <si>
    <t>3311-Divadelní činnost</t>
  </si>
  <si>
    <t>5331-Neinvestiční příspěvky zřízeným příspěvkovým organizacím</t>
  </si>
  <si>
    <t>Odbor evropských projektů</t>
  </si>
  <si>
    <t>3636-Územní rozvoj</t>
  </si>
  <si>
    <t>CELKEM 3636</t>
  </si>
  <si>
    <t>6119-Ostatní nákup dlouhodobého nehmotného majetku</t>
  </si>
  <si>
    <t>4431 Model dopravy města Olomouce</t>
  </si>
  <si>
    <t>4585 Pořízení nového územního plánu</t>
  </si>
  <si>
    <t>4298 Pořízení změn regulačního plánu MPR</t>
  </si>
  <si>
    <t>4285 Pořízení změn ÚPnSÚ</t>
  </si>
  <si>
    <t>4290 Studie silniční sítě</t>
  </si>
  <si>
    <t>4913 Freestylová hala</t>
  </si>
  <si>
    <t>5181 Doplnění generelu odvodnění pro město Olomouc I. etapa</t>
  </si>
  <si>
    <t>4585 ÚZ 361 17870 Pořízení nového územního plánu</t>
  </si>
  <si>
    <t>2321 - přijaté neinvestiční dary - 102.000,-- Kč firma Re GROUP; 27.842,-- Kč ČS televize Praha; 125.000,-- Kč firma ASEKOL, a. s;                                         3.000,-- Kč firma Hyundai Olomouc; 10.000,-- Kč Nadace Bezpečná Olomouc; 24.344,-- Kč firma ROXCEL GmbH</t>
  </si>
  <si>
    <t>4111 - ÚZ 98005 MF ČR na úhradu nákladů, spojených se sčítáním lidí, domů a bytů                                                                                                                                                   - neinvestiční přijaté transfery z všeobecné pokladní správy státního rozpočtu</t>
  </si>
  <si>
    <t>4111 - ÚZ 98278 MF ČR pro LMO, a. s. na náhradu škody způsobené bobrem evropským                                                                                                             - neinvestiční přijaté transfery z všeobecné pokladní správy státního rozpočtu</t>
  </si>
  <si>
    <t>4112 - neinvestiční přijaté transfery v rámci souhrnného dotačního vztahu - globální dotace                                                                                                                                              (výkon státní správy 74.215.400,-- Kč ; školství 14.256.500,-- Kč; KMO 17.744.000,-- Kč)</t>
  </si>
  <si>
    <t>4585 ÚZ 365 17871 Pořízení nového územního plánu</t>
  </si>
  <si>
    <t>CELKEM INV ODBOR KONCEPCE A ROZVOJE</t>
  </si>
  <si>
    <t>4711 Projekty</t>
  </si>
  <si>
    <t>5191 Tramvajová trať</t>
  </si>
  <si>
    <t>4519 Výstaviště Flora - rekonstrukce pavilonu A</t>
  </si>
  <si>
    <t>4951 Výstaviště Flora Olomouc - příjezdová komunikace</t>
  </si>
  <si>
    <t>4952 Výstaviště Flora Olomouc - pozemní parkoviště</t>
  </si>
  <si>
    <t>4921 Lávka přes Mlýnský potok</t>
  </si>
  <si>
    <t>5177 Dětské hřiště - Michalské stromořadí</t>
  </si>
  <si>
    <t>4780 Ulice 8. května - stavební úpravy komunikace</t>
  </si>
  <si>
    <t>4517 Dolní náměstí - stavební úpravy</t>
  </si>
  <si>
    <t>4532 Křivá ulice náměstíčko</t>
  </si>
  <si>
    <t>4340 Nerudova ulice - rekonstrukce komunikace</t>
  </si>
  <si>
    <t>4648 ZŠ Heyerovského - sportujeme společně</t>
  </si>
  <si>
    <t>5101 ZŠ Zeyerova - sportujeme společně</t>
  </si>
  <si>
    <t>5102 ZŠ Spojenců - společně do školy</t>
  </si>
  <si>
    <t>5162 ZŠ Hálkova</t>
  </si>
  <si>
    <t>5103 Mezinárodní škola</t>
  </si>
  <si>
    <t>4763 Neředín II. etapa</t>
  </si>
  <si>
    <t>4918 Cyklostezky</t>
  </si>
  <si>
    <t>5007 Bikepark - hřiště MTB</t>
  </si>
  <si>
    <t>4923 Olomoucký hrad</t>
  </si>
  <si>
    <t>5176 Digitální povodňový plán</t>
  </si>
  <si>
    <t>4642 Oprava vojenského pohřebiště v Černovíře - II. etapa</t>
  </si>
  <si>
    <t>4924 Realizace úspor energie</t>
  </si>
  <si>
    <t>5178 IPRM Městské parky</t>
  </si>
  <si>
    <t>5179 IPRM Atraktivní a konkurenceschopná Olomouc</t>
  </si>
  <si>
    <t>5180 IPRM Revitalizace a regenerace sídliště</t>
  </si>
  <si>
    <t>4111 - ÚZ 98116 MF ČR na výkon státní správy v oblasti sociálních služeb                                                                                                                                    - neinvestiční přijaté transfery z všeobecné pokladní správy státního rozpočtu</t>
  </si>
  <si>
    <t>4111 - ÚZ 98216 MF ČR na sociálně právní ochranu dětí                                                                                                                                                                                - neinvestiční přijaté transfery z všeobecné pokladní správy státního rozpočtu</t>
  </si>
  <si>
    <r>
      <t>1361 - správní poplatky (odbor sociálních věci 15 tis. Kč; odbor životního prostředí 410 tis. Kč, odbor agendy řidičů a motorových vozidel 10.300 tis. Kč, stavební odbor  900 tis. Kč, živnostenský odbor 2.184 tis. Kč; odbor správy 7.000 tis. Kč</t>
    </r>
    <r>
      <rPr>
        <b/>
        <sz val="8"/>
        <color indexed="8"/>
        <rFont val="SansSerif"/>
        <family val="0"/>
      </rPr>
      <t xml:space="preserve">                                                                                                                                       skutečnost: </t>
    </r>
    <r>
      <rPr>
        <sz val="8"/>
        <color indexed="8"/>
        <rFont val="SansSerif"/>
        <family val="0"/>
      </rPr>
      <t>odbor sociálních věci 24.690,-- Kč; odbor životního prostředí 566.240,-- Kč, odbor agendy řidičů a motorových vozidel 13.882.455,-- Kč, stavební odbor  1.271.290,-- Kč, živnostenský odbor 2.387.760,-- Kč; odbor správy 6.437.756,13 Kč; ekonomický odbor 24.790,-- Kč</t>
    </r>
  </si>
  <si>
    <t>§</t>
  </si>
  <si>
    <t>Schválený
rozp. 2011</t>
  </si>
  <si>
    <t>Upravený
rozp. 2011</t>
  </si>
  <si>
    <t xml:space="preserve">org. 1450 neinv. přísp. MŠ Žižkovo nám.                                          </t>
  </si>
  <si>
    <t>(z toho dotace celkem 803.280,- Kč)</t>
  </si>
  <si>
    <t xml:space="preserve">org. 1320 neinv. přísp. FZŠ Tererovo nám.                                                                    </t>
  </si>
  <si>
    <t>4116 - ÚZ 13235 MPSV ČR na výplatu příspěvku na péči oprávněným osobám                                                                                                                               - ostatní neinvestiční přijaté transfery ze státního rozpočtu</t>
  </si>
  <si>
    <t>4116 - ÚZ 13306 MPSV ČR na dávky sociální péče pro těžce zdravotně postižené a na dávky pomoci v hmotné nouzi                                                                                             - ostatní neinvestiční přijaté transfery ze státního rozpočtu</t>
  </si>
  <si>
    <t>4116 - ÚZ 13305 MPSV ČR na realizaci služeb na podporu poskytování sociálních služeb                                                                                                                                                   - ostatní neinvestiční přijaté transfery ze státního rozpočtu</t>
  </si>
  <si>
    <t>4116 - ÚZ 325 33123 MŠMT ČR na program "Vzdělávání pro konkurenceschopnost, prioritní osa 1" - prostředky EU                                                                                                                                                  - ostatní neinvestiční přijaté transfery ze státního rozpočtu</t>
  </si>
  <si>
    <t>4116 - ÚZ 321 33123 MŠMT ČR na program "Vzdělávání pro konkurenceschopnost, prioritní osa 1" - prostředky SR                                                                                                               - ostatní neinvestiční přijaté transfery ze státního rozpočtu</t>
  </si>
  <si>
    <t>4116 - ÚZ 22005 MPO ČR na výkon činnosti Jednotných kontaktních míst                                                                                                                               - ostatní neinvestiční přijaté transfery ze státního rozpočtu</t>
  </si>
  <si>
    <t>4116 - ÚZ 29008 MZe ČR na činnost odborného lesního hospodáře                                                                                                                                                                                                               - ostatní neinvestiční přijaté transfery ze státního rozpočtu</t>
  </si>
  <si>
    <t>4116  - ÚZ 17003 MMR ČR na akci "Skupova a Trnkova - rozšíření parkovacích stání"                                                                                                                        - ostatní neinvestiční přijaté transfery ze státního rozpočtu</t>
  </si>
  <si>
    <t>4116 - ÚZ 29004 MZe ČR na výsadbu minimálního podílu melioračních a zpevňujících dřevin                                                                                                                       - ostatní neinvestiční přijaté transfery ze státního rozpočtu</t>
  </si>
  <si>
    <t>4116 - ÚZ 535 15319 MŽP ČR na akci "Ošetření dřevin v historických parcích"                                                                                                                                                         - ostatní neinvestiční přijaté transfery ze státního rozpočtu</t>
  </si>
  <si>
    <t>4116 - ÚZ 14005 MV ČR na "Městský program prevence kriminality"                                                                                                                                                                           - ostatní neinvestiční přijaté transfery ze státního rozpočtu</t>
  </si>
  <si>
    <t>4116 - ÚZ 34053 MK ČR pro Knihovnu města Olomouce na projekt "Automatizovaná revize obecních knihoven"                                                                                                          - ostatní neinvestiční přijaté transfery ze státního rozpočtu</t>
  </si>
  <si>
    <t>4116 - ÚZ 13101 MPSV ČR na aktivní politiku zaměstnanosti                                                                                                                                                                   - ostatní neinvestiční přijaté transfery ze státního rozpočtu</t>
  </si>
  <si>
    <t>4116 - ÚZ 13002 MPSV ČR na úhradu pojistného pro osoby vykonávající veřejnou službu                                                                                                                       - ostatní neinvestiční přijaté transfery ze státního rozpočtu</t>
  </si>
  <si>
    <t>OVS org. 10564 podzemní parkoviště</t>
  </si>
  <si>
    <t>OVS org. 10565 pasport MK</t>
  </si>
  <si>
    <t>OVS org. 10566 rozkopávky MK</t>
  </si>
  <si>
    <t>OVS org. 10561 výběr parkovného</t>
  </si>
  <si>
    <t>CELKEM 2212</t>
  </si>
  <si>
    <t>3631-Veřejné osvětlení</t>
  </si>
  <si>
    <t>OVS org. 10567 veřejné osvětlení a SSZ</t>
  </si>
  <si>
    <t>OVS org. 10568 pasport VO a SSZ</t>
  </si>
  <si>
    <t>CELKEM 3631</t>
  </si>
  <si>
    <t>2221-Provoz veřejné silniční dopravy</t>
  </si>
  <si>
    <t>5193-Výdaje na dopravní územní obslužnost</t>
  </si>
  <si>
    <t>OVS org. 2671 dopr. obsl. DPMO</t>
  </si>
  <si>
    <t>OVS org. 2672 dopr. obsl. Veolia</t>
  </si>
  <si>
    <t>OVS org. 2673 dopr. obsl. ostatní</t>
  </si>
  <si>
    <t>OVS org. 2674 dopr. obsl. ostatní</t>
  </si>
  <si>
    <t>OVS org. 2675 dopr. obsl. ostatní</t>
  </si>
  <si>
    <t>CELKEM 2221</t>
  </si>
  <si>
    <t>CELKEM OVS ODBOR DOPRAVY</t>
  </si>
  <si>
    <t>OVS ODBOR VNĚJŠÍCH VZTAHŮ A INFORMACÍ</t>
  </si>
  <si>
    <t>2229-Ostatní záležitosti v silniční dopravě</t>
  </si>
  <si>
    <t>OVS org. 1056 udržování a opravy inform. syst. v přednádraž.prost.</t>
  </si>
  <si>
    <t>schválený rozpočet</t>
  </si>
  <si>
    <t>upravený rozpočet</t>
  </si>
  <si>
    <t>skutečnost</t>
  </si>
  <si>
    <t>čerpané úvěry (krátkodobé + dlouhodobé)</t>
  </si>
  <si>
    <t>přechodný účetní stav - nerealizované kurzové rozdíly</t>
  </si>
  <si>
    <t>rozdíl mezi počátečními a konečnými stavy  na bank. účtech ***</t>
  </si>
  <si>
    <t>CELKEM  (A)</t>
  </si>
  <si>
    <t>***</t>
  </si>
  <si>
    <t>počáteční stav</t>
  </si>
  <si>
    <t>konečný stav</t>
  </si>
  <si>
    <t>změna stavu</t>
  </si>
  <si>
    <t>základní běžný účet</t>
  </si>
  <si>
    <t>účel. fondy (FRB, soc. fond)</t>
  </si>
  <si>
    <t>běžné účty celkem</t>
  </si>
  <si>
    <t>splátky úvěrů</t>
  </si>
  <si>
    <t>Komerční banka, a. s.</t>
  </si>
  <si>
    <t>Česká spořitelna, a. s.</t>
  </si>
  <si>
    <t>Moravská vodárenská, a. s.</t>
  </si>
  <si>
    <t>KKA - Kommunalkredit Bank Austria</t>
  </si>
  <si>
    <t>SFŽP ČR - Fond soudržnosti</t>
  </si>
  <si>
    <t>CELKEM  (B)</t>
  </si>
  <si>
    <t xml:space="preserve">Tř. 8 - </t>
  </si>
  <si>
    <t>FINANCOVÁNÍ CELKEM (A + B)</t>
  </si>
  <si>
    <t>- Kommunalkredit Austria AG - dlouhodobý úvěr</t>
  </si>
  <si>
    <t>- Moravská vodárenská a. s. - dlouhodobý úvěr</t>
  </si>
  <si>
    <t>- Česko Britská Mezinárodní škola a mateřská školka - půjčka</t>
  </si>
  <si>
    <t>- Státní fond životního prostředí ČR - půjčka</t>
  </si>
  <si>
    <t>- Evropská investiční banka - dlouhodobý úvěr</t>
  </si>
  <si>
    <t>- Komerční banka, a. s.  - revolvingový úvěr</t>
  </si>
  <si>
    <t>- Komerční banka, a. s.  - dlouhodobý úvěr</t>
  </si>
  <si>
    <t>- Česká spořitelna, a. s. - dlouhodobý úvěr</t>
  </si>
  <si>
    <r>
      <t xml:space="preserve">Součástí </t>
    </r>
    <r>
      <rPr>
        <b/>
        <sz val="10"/>
        <rFont val="Arial Narrow"/>
        <family val="2"/>
      </rPr>
      <t>příjmů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315.755.926,53 Kč</t>
    </r>
    <r>
      <rPr>
        <sz val="10"/>
        <rFont val="Arial Narrow"/>
        <family val="2"/>
      </rPr>
      <t>. Tuto částku tvoří:</t>
    </r>
  </si>
  <si>
    <r>
      <t xml:space="preserve">Součástí </t>
    </r>
    <r>
      <rPr>
        <b/>
        <sz val="10"/>
        <rFont val="Arial Narrow"/>
        <family val="2"/>
      </rPr>
      <t>výdajů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125.761.609,00 Kč</t>
    </r>
    <r>
      <rPr>
        <sz val="10"/>
        <rFont val="Arial Narrow"/>
        <family val="2"/>
      </rPr>
      <t>. Tuto částku tvoří:</t>
    </r>
  </si>
  <si>
    <r>
      <t xml:space="preserve">Celková zadluženost města Olomouce k 31. 12. 2011 (bez úroků) činí  </t>
    </r>
    <r>
      <rPr>
        <b/>
        <sz val="12"/>
        <rFont val="Arial Narrow"/>
        <family val="2"/>
      </rPr>
      <t>1 580 777 652,73 Kč</t>
    </r>
    <r>
      <rPr>
        <sz val="12"/>
        <rFont val="Arial Narrow"/>
        <family val="2"/>
      </rPr>
      <t xml:space="preserve">.   Z toho:                                                                                                                                                             </t>
    </r>
  </si>
  <si>
    <t>24966 Jižní, Zolova (u ZŠ) - parkoviště, chodník přechod</t>
  </si>
  <si>
    <t>24780 Ul. 8. května - stavební úpravy komunikace</t>
  </si>
  <si>
    <t>25244 Tovární - Rolsberská - křižovatka</t>
  </si>
  <si>
    <t>25161 Tramvajová trať II. etapa - Nové Sady - Povel</t>
  </si>
  <si>
    <t>25217 Tramvajová trať Nové Sady - část A</t>
  </si>
  <si>
    <t>25151 Decentralizace TUV</t>
  </si>
  <si>
    <t>24734 Novosadský Dvůr - zabezpečení kanalizace</t>
  </si>
  <si>
    <t>25159 Jesenická - rekonstrukce propustku</t>
  </si>
  <si>
    <t>24759 Přeložka sběrače C</t>
  </si>
  <si>
    <t>24188 Přáslavická svodnice - přeložka</t>
  </si>
  <si>
    <t>25193  Mlýnský potok - jez</t>
  </si>
  <si>
    <t>25183 MŠ Zeyerova - společně do školy</t>
  </si>
  <si>
    <t>25185 MŠ Mozartova 22 - rekonstrukce soc. zařízení</t>
  </si>
  <si>
    <t>25158 MŠ Jílová - zprovoznění oddělení II. etapa</t>
  </si>
  <si>
    <t>25103 MŠ a ZŠ Rooseveltova</t>
  </si>
  <si>
    <t>25209 MŠ Bieblova - rekonstrukce</t>
  </si>
  <si>
    <t>25210 MŠ Čajkovského - rekonstrukce</t>
  </si>
  <si>
    <t>24984 MŠ Bieblova 7, Olomouc - energetická opatření</t>
  </si>
  <si>
    <t>24987 MŠ Wolkerova 34, Olomouc - energetická opatření</t>
  </si>
  <si>
    <t>24988 MŠ Lužická 7, Olomouc - energetická opatření</t>
  </si>
  <si>
    <t>25027 MŠ Jílová - zprovoznění oddělení</t>
  </si>
  <si>
    <t>24985 MŠ Dělnická - 17B, Olomouc - energetická opatření</t>
  </si>
  <si>
    <t>24986 MŠ Jílová 43, Olomouc - energetická opatření</t>
  </si>
  <si>
    <t>25102 ZŠ Tř. Spojenců - vybudování učebny pro školní družinu</t>
  </si>
  <si>
    <t>25123 ZŠ Hálkova 4 - rek. sociálního zařízení</t>
  </si>
  <si>
    <t>25154 ZŠ Zeyerova - společně do školy</t>
  </si>
  <si>
    <t>25155 ZŠ Nemilany - společně do školy</t>
  </si>
  <si>
    <t>24892  Svatoplukova 11 - rekonstrukce ZŠ - inv. záměr</t>
  </si>
  <si>
    <t>24993 ZŠ Zeyerova 28, Olomouc - energetická opatření</t>
  </si>
  <si>
    <t>24989 ZŠ Demlova 18, Olomouc - energetická opatření</t>
  </si>
  <si>
    <t>24991 ZŠ Heyrovského 33, Olomouc - energetická opatření</t>
  </si>
  <si>
    <t>24995 Fakultní ZŠ Tererovo nám. 1, Olomouc - energetická opatření</t>
  </si>
  <si>
    <t>24792 ZŠ Rožňavská - energetická opatření</t>
  </si>
  <si>
    <t>24994 ZŠ a MŠ Řezníčkova 1, Olomouc - energetická opatření</t>
  </si>
  <si>
    <t>24990 ZŠ a MŠ Petřkova 35, Olomouc - energetická opatření</t>
  </si>
  <si>
    <t>24992 ZŠ Nedvědova 17, Olomouc - energetická opatření</t>
  </si>
  <si>
    <t>25157 Dětské centrum Husitská 19 - rekonstrukce  střechy</t>
  </si>
  <si>
    <t>25149 Arionova kašna - samostatné odvodnění</t>
  </si>
  <si>
    <t>3412-Sportovní zařízení v majetku obce</t>
  </si>
  <si>
    <t>25005 Zimní stadion</t>
  </si>
  <si>
    <t>CELKEM 3412</t>
  </si>
  <si>
    <t>25101 ZŠ Zeyerova - sportujeme společně</t>
  </si>
  <si>
    <t>24648 ZŠ Heyrovského - sportujeme společně</t>
  </si>
  <si>
    <t>25153 ZŠ Rožňavská - sportujeme společně</t>
  </si>
  <si>
    <t>24944 Plavecký stadion - rekonstrukce venkovního areálu</t>
  </si>
  <si>
    <t>25007 Bikepark Olomouc</t>
  </si>
  <si>
    <t>25160 Plavecký stadion - rekonstrukce podhledu a osvětlení haly PSO</t>
  </si>
  <si>
    <t>25164 Plavecký stadion - rekonstrukce kryt. bazénu</t>
  </si>
  <si>
    <t>25079 Holice hřbitov - stavební úpravy</t>
  </si>
  <si>
    <t>24936 Chválkovice hřbitov - stavební úpravy</t>
  </si>
  <si>
    <t>24763 Kasárna Neředín - II. etapa</t>
  </si>
  <si>
    <t>24517 Dolní náměstí - rekonstrukce</t>
  </si>
  <si>
    <t>3723-Sběr a svoz ostatních odpadů (jiných než nebezpečných a komunálních)</t>
  </si>
  <si>
    <t>25242 Podzemní kontejnery v MPR</t>
  </si>
  <si>
    <t>CELKEM 3723</t>
  </si>
  <si>
    <t>25206 Hasičská zbrojnice Chválkovice - rekonstrukce</t>
  </si>
  <si>
    <t>24996 Budova MMOl, Hálkova 20 - energetická opatření</t>
  </si>
  <si>
    <t>25152 Rozvoj eGovernmentu v obcích</t>
  </si>
  <si>
    <t>CELKEM PROJEKTOVÉ DOKUMENTACE</t>
  </si>
  <si>
    <t>SNO, a. s.</t>
  </si>
  <si>
    <t>5173 I. P. Pavlova 62 - komplexní zateplení objektu</t>
  </si>
  <si>
    <t>5174 Politických vězňů 4 - komplexní zateplení objektu</t>
  </si>
  <si>
    <t>5218 Žižkovo nám. 3 - přebudování 2 bytových jednotek                na 4 b. j.</t>
  </si>
  <si>
    <t>5219 Horní nám. 20 - přebudování 1 byt. jednotky na 2 b. j.</t>
  </si>
  <si>
    <t>6901-Rezervy kapitálových výdajů</t>
  </si>
  <si>
    <t>5220 Investiční rezerva SNO, a. s.</t>
  </si>
  <si>
    <t>CELKEM SNO, a. s.</t>
  </si>
  <si>
    <t>Nestavební investice</t>
  </si>
  <si>
    <t>INV MĚSTSKÁ POLICIE</t>
  </si>
  <si>
    <t>35166  Výměna 6 ks parkovacích automatů</t>
  </si>
  <si>
    <t>35195 MKDS MPO - zabezpečovací zař. - ochrana dat</t>
  </si>
  <si>
    <t>35241 Městská policie, Kateřinská 23 - pořízení klimatizace</t>
  </si>
  <si>
    <t>CELKEM INV MĚSTSKÁ POLICIE</t>
  </si>
  <si>
    <t>INV ODBOR MAJETKOPRÁVNÍ</t>
  </si>
  <si>
    <t>6130-Pozemky</t>
  </si>
  <si>
    <t>35161 Tramvajová trať I. etapa - Tržnice - Nové Sady</t>
  </si>
  <si>
    <t xml:space="preserve">34401 Společnost Kaufland, v. o. s. - splátka kupní ceny </t>
  </si>
  <si>
    <t>30753 Výkupy pozemků</t>
  </si>
  <si>
    <t>35165 Výkupy budov</t>
  </si>
  <si>
    <t>CELKEM INV ODBOR MAJETKOPRÁVNÍ</t>
  </si>
  <si>
    <t>6111-Programové vybavení</t>
  </si>
  <si>
    <t>34927 Turistický multimediální průvodce - OLINA</t>
  </si>
  <si>
    <t>Celkem Knihovna města Olomouce</t>
  </si>
  <si>
    <t>3632-Pohřebnictví</t>
  </si>
  <si>
    <t>org. 1650 Hřbitovy města Olomouce</t>
  </si>
  <si>
    <t>CELKEM Hřbitovy města Olomouce</t>
  </si>
  <si>
    <t>3741-Ochrana druhů a stanovišť</t>
  </si>
  <si>
    <t>org. 1077 ZOO Sv. Kopeček Olomouc</t>
  </si>
  <si>
    <t xml:space="preserve">program "Příspěvek zoologickým zahradám na činnost" ÚZ 15065 MŽP ČR </t>
  </si>
  <si>
    <t>CELKEM ZOO Sv. Kopeček Olomouc</t>
  </si>
  <si>
    <t>CELKEM PŘÍSPĚVKOVÉ ORGANIZACE</t>
  </si>
  <si>
    <t>5139-Nákup materiálu jinde nezařazený</t>
  </si>
  <si>
    <t>1122 - daň z příjmů právnických osob za obce (SNO, a. s. 11.776 tis. Kč; MMOl 113.393 tis. Kč; MOVO, a. s. 13.497 tis. Kč;                                                                                             Olterm &amp; TD Olomouc, a. s. 95 tis. Kč; LMO, a. s. 1.026 tis. Kč)</t>
  </si>
  <si>
    <t>15-odbor sociální pomoci (zrušen k 31.5.2011)</t>
  </si>
  <si>
    <t>16-odbor sociálních věcí (platnost od 1.6.2011)</t>
  </si>
  <si>
    <t>19-odbor správy</t>
  </si>
  <si>
    <t>20-Městská policie</t>
  </si>
  <si>
    <t>30-odbor památkové péče  (zrušen k 1.4.2011)</t>
  </si>
  <si>
    <t>35-odbor sociálních služeb a zdravotnictví  (zrušen k 31.5.2011)</t>
  </si>
  <si>
    <t>40-odbor životního prostředí</t>
  </si>
  <si>
    <t>41-odbor majetkoprávní</t>
  </si>
  <si>
    <t>42-odbor ochrany</t>
  </si>
  <si>
    <t>44-odbor evropských projektů</t>
  </si>
  <si>
    <t>ODBORY - CELKEM PROVOZNÍ VÝDAJE</t>
  </si>
  <si>
    <t>výdaje sociálních fondů</t>
  </si>
  <si>
    <t>70-příspěvkové organizace</t>
  </si>
  <si>
    <t>vrácená DPH</t>
  </si>
  <si>
    <t>CELKEM PROVOZNÍ VÝDAJE</t>
  </si>
  <si>
    <t>CELKEM INVESTICE</t>
  </si>
  <si>
    <t>CELKEM VÝDAJE  třídy 5 + třídy 6</t>
  </si>
  <si>
    <t>CELKEM PŘÍJMY</t>
  </si>
  <si>
    <t>krátkodobé přijaté půjčené prostředky</t>
  </si>
  <si>
    <t>uhrazené splátky krátk. přij. půjč. prostř.</t>
  </si>
  <si>
    <t>dlouhodobé přijaté půjčené prostředky</t>
  </si>
  <si>
    <t>uhrazené splátky dlouhodob. přij. půjč. prostř.</t>
  </si>
  <si>
    <t>změna stavu prostředků na bank. účtech</t>
  </si>
  <si>
    <t>nerealizované kurzové rozdíly</t>
  </si>
  <si>
    <t>CELKEM FINANCOVÁNÍ - třída 8</t>
  </si>
  <si>
    <t>- 2 -</t>
  </si>
  <si>
    <t>(z toho dotace celkem  17.069.480,90 Kč)</t>
  </si>
  <si>
    <t>(z toho dotace celkem 327.895,20 Kč)</t>
  </si>
  <si>
    <t>(z toho celkem dotace  18.200.656,10 Kč)</t>
  </si>
  <si>
    <r>
      <t xml:space="preserve">org. 1520 neinv. přísp. MŠ Michalské strom.                                                            </t>
    </r>
    <r>
      <rPr>
        <b/>
        <sz val="8"/>
        <color indexed="8"/>
        <rFont val="Arial"/>
        <family val="2"/>
      </rPr>
      <t>(z toho dotace 10.000,- Kč)</t>
    </r>
  </si>
  <si>
    <r>
      <t xml:space="preserve">org. 1530 neinv. přísp. MŠ Mozartova 6                                                                          </t>
    </r>
    <r>
      <rPr>
        <b/>
        <sz val="8"/>
        <color indexed="8"/>
        <rFont val="Arial"/>
        <family val="2"/>
      </rPr>
      <t>(z toho dotace 514.560,- Kč)</t>
    </r>
  </si>
  <si>
    <r>
      <t xml:space="preserve">org. 1540 neinv. přísp. MŠ Zeyerova                                                                             </t>
    </r>
    <r>
      <rPr>
        <b/>
        <sz val="8"/>
        <color indexed="8"/>
        <rFont val="Arial"/>
        <family val="2"/>
      </rPr>
      <t>(z toho dotace 278.720,00 Kč)</t>
    </r>
  </si>
  <si>
    <r>
      <t xml:space="preserve">org. 1200 neinv. přísp. ZŠ Heyrovského                                                                       </t>
    </r>
    <r>
      <rPr>
        <b/>
        <sz val="8"/>
        <color indexed="8"/>
        <rFont val="Arial"/>
        <family val="2"/>
      </rPr>
      <t>(z toho dotace 2.355.053,20 Kč)</t>
    </r>
  </si>
  <si>
    <t>5248 HIPOCENTRUM FORTEL o. s., Olomouc - výstavba kryté haly</t>
  </si>
  <si>
    <t>CELKEM INV ODBOR SOCIÁLNÍCH VĚCÍ</t>
  </si>
  <si>
    <t>CELKEM INV PŘÍSPĚVKY A GRANTY</t>
  </si>
  <si>
    <t>Stavební investice</t>
  </si>
  <si>
    <t>INV ODBOR VNĚJŠÍCH VZTAHŮ A INFORMACÍ</t>
  </si>
  <si>
    <t>6122-Stroje, přístroje a zařízení</t>
  </si>
  <si>
    <t>14927 Turistický multimediální průvodce - OLINA</t>
  </si>
  <si>
    <t>15227 Zimní stadion - rekonstrukce soc. zařízení a šaten</t>
  </si>
  <si>
    <t>CELKEM INV ODBOR VNĚJŠÍCH VZTAHŮ A INFORMACÍ</t>
  </si>
  <si>
    <t>15221 ul. B. Martinů, Týneček - přechod pro chodce</t>
  </si>
  <si>
    <t>15222 ul. Studentská, Olomouc - přechod pro pěší</t>
  </si>
  <si>
    <t>15221 ÚZ 00608 ul. B. Martinů, Týneček - přechod pro chodce</t>
  </si>
  <si>
    <t>15222 ÚZ 00608 ul. Studentská - přechod pro chodce</t>
  </si>
  <si>
    <t>14519 Rozvoj výstaviště Flora Olomouc - dostavba                pavilonu A</t>
  </si>
  <si>
    <t>15121 Rozvoj výstaviště Flora Olomouc - příjezdová komunikace</t>
  </si>
  <si>
    <t>15122 Rozvoj výstaviště Flora Olomouc - parkoviště</t>
  </si>
  <si>
    <t>15045 Rozvoj výstaviště Flora Olomouc - rekonstrukce                      pavilonu A</t>
  </si>
  <si>
    <t>15098 Kožušanská - stavební úpravy</t>
  </si>
  <si>
    <t>14455 Obnova mobiliáře a cestní sítě v olom. historických sadech - Smetanovy sady</t>
  </si>
  <si>
    <t>14195 Přichystalova ulice - obratiště a rekonstrukce komunikace</t>
  </si>
  <si>
    <t>15140 Peškova - Slavonínská - propojení komunikace</t>
  </si>
  <si>
    <t>15148 Obnova mobiliáře a cestní sítě v olom. historických sadech - Čechovy sady</t>
  </si>
  <si>
    <t>15097 Obnova mobiliáře a povrchů cestní sítě v olom. historických sadech - Bezručovy sady</t>
  </si>
  <si>
    <t>14245 Štítného - rekonstrukce komunikace</t>
  </si>
  <si>
    <t>14983 Silnice Chválkovická I/46 - stavební úpravy</t>
  </si>
  <si>
    <t>14850,  Generála Píky - rek. komunikace a inž. sítí</t>
  </si>
  <si>
    <t>14365 Topolany - cyklostezka,</t>
  </si>
  <si>
    <t>14891 Bezbariérové úpravy komunikací - trasa N</t>
  </si>
  <si>
    <t>14891 ÚZ 91628 Bezbariérové úpravy - trasa N</t>
  </si>
  <si>
    <t>14455 Obnova mobiliáře a cestní sítě v olom. historických sadech - Smetanovy sady, ÚZ 385 87505</t>
  </si>
  <si>
    <t>14757 Skupova - rozšíření parkovacích stání</t>
  </si>
  <si>
    <t xml:space="preserve">14948 Vazební věznice - parkoviště </t>
  </si>
  <si>
    <t>14980 Velkomoravská - vnitroblok - parkoviště</t>
  </si>
  <si>
    <t>14933 Bezručovy sady - lávka</t>
  </si>
  <si>
    <t>14910 Hejčínské louky - inline stezky</t>
  </si>
  <si>
    <t>14966 Jižní, Zolova (u ZŠ) - parkoviště, chodník přechod</t>
  </si>
  <si>
    <t>3114-Speciální základní školy</t>
  </si>
  <si>
    <t>CELKEM 3114</t>
  </si>
  <si>
    <t>REKAPITULACE PŘÍJMŮ, VÝDAJŮ A FINANCOVÁNÍ  2011</t>
  </si>
  <si>
    <t>Základní pohled (1.1.2011 až 31.12.2011)</t>
  </si>
  <si>
    <t>Číslo řádku</t>
  </si>
  <si>
    <t>Nadpis</t>
  </si>
  <si>
    <t>Schválený rozpočet</t>
  </si>
  <si>
    <t>Upravený rozpočet</t>
  </si>
  <si>
    <t>Čerpání skutečnost</t>
  </si>
  <si>
    <t xml:space="preserve">Procento skutečnost
z upraveného </t>
  </si>
  <si>
    <t>01-kancelář primátora</t>
  </si>
  <si>
    <t>02-odbor investic</t>
  </si>
  <si>
    <t>03-odbor koncepce a rozvoje</t>
  </si>
  <si>
    <t>04-odbor živnostenský</t>
  </si>
  <si>
    <t>05-odbor ekonomický</t>
  </si>
  <si>
    <t>06-odbor interního auditu a kontroly</t>
  </si>
  <si>
    <t>4216 - ÚZ 17871 MMR ČR na akci "Skupova a Trnkova - rozšíření parkovacích stání"                                                                                                                       - ostatní investiční přijaté transfery ze státního rozpočtu</t>
  </si>
  <si>
    <t>4216 - ÚZ 411 17883 akce "Přeshraniční spolupráce ZOO Olomouc"  a ZOO Opole"                                                                                                                          - ostatní investiční přijaté transfery ze státního rozpočtu</t>
  </si>
  <si>
    <t>4216 - ÚZ 17927 MMR ČR na akci "Kasárna Neředín - regenerace areálu, II. etapa, 1 stavba"                                                                                                                   - ostatní investiční přijaté transfery ze státního rozpočtu</t>
  </si>
  <si>
    <t>4216 - ÚZ 14876 MV ČR akce "MKDS MPO zabezpečovací a vyhodnocovací soubory - technické zařízení"                                                                                                                                              - ostatní investiční přijaté transfery ze státního rozpočtu</t>
  </si>
  <si>
    <t>4216 - ÚZ 361 17870 MMR ČR projekt "Územní plán Olomouc"                                                                                                                                                                                   - ostatní investiční přijaté transfery ze státního rozpočtu</t>
  </si>
  <si>
    <t>4216 - ÚZ 365 17871 MMR ČR projekt "Územní plán Olomouc"                                                                                                                                                                                    - ostatní investiční přijaté transfery ze státního rozpočtu</t>
  </si>
  <si>
    <t>4218 - ÚZ 415 95823 - Národní fond na Operační program přeshraniční spolupráce (ZOO Olomouc 6.683.630,84 Kč;                                                                                                                                                                                  Úřad města Opole 805.636,89 Kč) - investiční převody z Národního fondu</t>
  </si>
  <si>
    <t>4218 - ÚZ 415 95823 Národní fond na projekt "Po stopách sv. Jana Sarkandra"                                                                                                                                                                    - investiční převody z Národního fondu</t>
  </si>
  <si>
    <t>07-odbor dopravy</t>
  </si>
  <si>
    <t>08-odbor agendy řidičů a motor. vozidel</t>
  </si>
  <si>
    <t>10-stavební odbor</t>
  </si>
  <si>
    <t>11-odbor vnějších vztahů a informací</t>
  </si>
  <si>
    <t>13-odbor informatiky</t>
  </si>
  <si>
    <t>14- odbor školství</t>
  </si>
  <si>
    <t>4223 - ÚZ 385 87505 projekt "Obnova mobiliáře a povrchů cestní sítě v olomouckých historických sadech - Smetanovy sady"                                                                                                                 - investiční přijaté transfery od regionálních rad</t>
  </si>
  <si>
    <t xml:space="preserve">Název položky                                                                                                                                                                                                                                                  </t>
  </si>
  <si>
    <t>Skutečné                         plnění</t>
  </si>
  <si>
    <t>% plnění</t>
  </si>
  <si>
    <t>1111 - daň z příjmů fyzických osob ze závislé činnosti</t>
  </si>
  <si>
    <t>1112 - daň z příjmů fyzických osob ze samostatné výdělečné činnosti</t>
  </si>
  <si>
    <t>1113 - daň z příjmů fyzických osob z kapitálových výnosů</t>
  </si>
  <si>
    <t>1121 - daň z příjmů právnických osob</t>
  </si>
  <si>
    <t>1211 - daň z přidané hodnoty</t>
  </si>
  <si>
    <t>1511 - daň z nemovitosti</t>
  </si>
  <si>
    <t>DANĚ CELKEM</t>
  </si>
  <si>
    <t>2212 - pokuty odbor životního prostředí - přijaté sankční platby</t>
  </si>
  <si>
    <t>2222  - volby do Parlamentu ČR 1.852.272,71 Kč; volby do zastupitelstev ÚSC 3.259.013,09 Kč - ostatní příjmy z finančního vypořádání předchozích let od jiných veřejných rozpočtů</t>
  </si>
  <si>
    <t>2222 - Finanční úřad - vratka DPH za rok 2010 - ostatní příjmy z finančního vypořádání předchozích let od jiných veřejných rozpočtů</t>
  </si>
  <si>
    <t>2229 - ostatní přijaté vratky transferů - různé subjekty za předešlé rozpočtové období</t>
  </si>
  <si>
    <t>2229 - ostatní přijaté vratky transferů - vratky sociálních dávek</t>
  </si>
  <si>
    <t>2310 - příjmy z prodeje krátkodobého a drobného dlouhodobého majetku (odbor školství - kovový odpad)</t>
  </si>
  <si>
    <t>2322 - přijaté pojistné náhrady</t>
  </si>
  <si>
    <t>2324 - platby Vojenské policie ČR za dopravu pracovníků MHD - přijaté nekapitálové příspěvky a náhrady</t>
  </si>
  <si>
    <t>2324 - tržby IDOS od obcí a obchodních center dle smluv - přijaté nekapitálové příspěvky a náhrady</t>
  </si>
  <si>
    <t>2324 - vratky přeplatků záloh z minulých let za energie, náhradní výsadby atd. - přijaté nekapitálové příspěvky a náhrady</t>
  </si>
  <si>
    <t>2324 - výnosy soudních řízení - přijaté nekapitálové příspěvky a náhrady</t>
  </si>
  <si>
    <t>2324 - vymožené výživné - přijaté nekapitálové příspěvky a náhrady</t>
  </si>
  <si>
    <t>2324 - Regionální rada na projekt "Koordinace a řízení IPRÚ Olomouc" (prostředky EU a SR) - příjaté nekapitálové příspěvky a náhrady</t>
  </si>
  <si>
    <t>2324 - Evropská komise na zajištění aktivit projektu EUROPE DIRECT - přijaté nekapitálové příspěvky a náhrady</t>
  </si>
  <si>
    <t>2328 - neidentifikované příjmy - mylné platby (nerozpočtují se)</t>
  </si>
  <si>
    <t>2329 - nahodilé příjmy z minulých let (vratky sankcí, uhrazené pohledávky od zaměstnanců atd.) - ostatní nedaňové příjmy j. n.</t>
  </si>
  <si>
    <t>2329 - dotační tituly, na jejichž příjem v roce 2011 byly podepsány závazné smlouvy - ostatní nedaňové příjmy j. n.</t>
  </si>
  <si>
    <t>2343 - příjmy z úhrad dobývacího prostoru</t>
  </si>
  <si>
    <t>2460 - Fond rozvoje bydlení - splátky půjčených prostředků od obyvatelstva (vč. úroků z prodlení)</t>
  </si>
  <si>
    <t>2460 - splátky půjčených prostředků od obyvatelstva (zaměstnanci do sociálního fondu MMOl)</t>
  </si>
  <si>
    <t>CELKEM tř. 2 - NEDAŇOVÉ PŘÍJMY</t>
  </si>
  <si>
    <t>3113 - příjmy z prodeje ostatního hmotného dlouhodobého majetku</t>
  </si>
  <si>
    <t>CELKEM tř. 3 - KAPITÁLOVÉ PŘÍJMY</t>
  </si>
  <si>
    <t>4113 - ÚZ 531 90001 SFŽP ČR na akci "Ošetření dřevin v historických parcích"                                                                                                                              - neinvestiční přijaté transfery ze státních fondů</t>
  </si>
  <si>
    <t>4116 - ÚZ 34352 MK ČR pro Moravské divadlo (3.835  mil. Kč) a Moravskou filharmonii (1 mil. Kč)                                                                                                 - ostatní neinvestiční přijaté transfery ze státního rozpočtu</t>
  </si>
  <si>
    <t>4118 - ÚZ 415 95113 Národní fond na projekt "Po stopách sv. Jana Sarkandra"                                                                                                                                           - neinvestiční převody z Národního fondu</t>
  </si>
  <si>
    <t>4121 - oblast školství - platby obcí za cizí žáky v olomouckých školských zařízeních                                                                                                                      - neinvestiční přijaté transfery od obcí</t>
  </si>
  <si>
    <t>4122 - ÚZ 00204 Olomoucký kraj pro Knihovnu města Olomouce na financování regionální funkce knihovny                                                                              - neinvestiční přijaté transfery od krajů</t>
  </si>
  <si>
    <t>4122 - ÚZ 00200 Olomoucký kraj na provoz Moravského divadla (1.392 tis. Kč) a Moravské filharmonie (304 tis. Kč)                                                                                         - neinvestiční přijaté transfery od krajů</t>
  </si>
  <si>
    <t>3729-Ostatní nakládání s odpady</t>
  </si>
  <si>
    <t>CELKEM 3729</t>
  </si>
  <si>
    <t>5311-Bezpečnost a veřejný pořádek</t>
  </si>
  <si>
    <t>CELKEM 5311</t>
  </si>
  <si>
    <t>CELKEM 3632</t>
  </si>
  <si>
    <t>Ministerstvo financí</t>
  </si>
  <si>
    <t>Tabulka 5)</t>
  </si>
  <si>
    <t>Letenská 15</t>
  </si>
  <si>
    <t>Praha 1</t>
  </si>
  <si>
    <t>odbor 12</t>
  </si>
  <si>
    <t>Finanční vypořádání dotace na výkon sociálně-právní ochrany dětí se státním rozpočtem za rok 2011</t>
  </si>
  <si>
    <t>(v Kč na dvě desetinná místa)</t>
  </si>
  <si>
    <t>ÚZ</t>
  </si>
  <si>
    <t>Poskytnuto
k 31.12.2011</t>
  </si>
  <si>
    <t>Použito
k 31.12.2011</t>
  </si>
  <si>
    <t>Vratka dotace při finančním vypořádání</t>
  </si>
  <si>
    <t>Požadavek na doplatek</t>
  </si>
  <si>
    <t xml:space="preserve">sloupec 1 - uvádí se účelový znak dotace </t>
  </si>
  <si>
    <t>sloupec 2 - uvádí se celkový objem dotace na výkon SPOD poskytnutý ze státního rozpočtu v roce 2011</t>
  </si>
  <si>
    <t>sloupec 3 - uvádí se celkový objem skutečných výdajů na výkon SPOD v roce 2011</t>
  </si>
  <si>
    <t>sloupec 4 - vyplňuje se, pokud příjemce provedl vratku dotace na výkon SPOD</t>
  </si>
  <si>
    <t>sloupec 5 - vyplňuje se, pokud příjemce uplatňuje požadavek na doplatek dotace na výkon SPOD</t>
  </si>
  <si>
    <t>Počet případů k 31.12.2011</t>
  </si>
  <si>
    <t>Počet pracovníků                      k 31.12.2011</t>
  </si>
  <si>
    <t>sloupec 1 - uvádí se účelový znak dotace</t>
  </si>
  <si>
    <t>sloupec 2 - uvádí se evidovaný počet případů k 31.12.2011, resp. k 1.1.2012 (počet spisů Om, spisy Nom a počty žadatelů o náhradní rodinnou péči)</t>
  </si>
  <si>
    <t xml:space="preserve">sloupec 3 - uvádí se počet pracovníků obecního úřadu na úseku sociálně-právní ochrany dětí </t>
  </si>
  <si>
    <t>údaje musí vycházet z ročních statistických výkazů V (MPSV) 20-01 o výkonu sociálně právní ochrany dětí</t>
  </si>
  <si>
    <t>Sestavil: Jaroslava Kotelenská</t>
  </si>
  <si>
    <t>Datum a podpis: 1. 2. 2012</t>
  </si>
  <si>
    <t>Tabulka č. 5a)</t>
  </si>
  <si>
    <t>Kraj:    Olomoucký</t>
  </si>
  <si>
    <t>Finanční vypořádání dotace SPOD za rok 2011</t>
  </si>
  <si>
    <t>Výdaje</t>
  </si>
  <si>
    <t>Položky dle RS</t>
  </si>
  <si>
    <t>Kč</t>
  </si>
  <si>
    <t>1) Osobní výdaje celkem</t>
  </si>
  <si>
    <t xml:space="preserve">mzdové náklady </t>
  </si>
  <si>
    <t xml:space="preserve">odvody na sociální pojištění </t>
  </si>
  <si>
    <t xml:space="preserve">odvody na zdravotní pojištění </t>
  </si>
  <si>
    <t>2) Ostatní výdaje celkem</t>
  </si>
  <si>
    <t>513x</t>
  </si>
  <si>
    <t>kancelářské potřeby (tonery, papíry)</t>
  </si>
  <si>
    <t>knihy, tisk</t>
  </si>
  <si>
    <t>nákup kancelářského zařízení  (židle, stoly)</t>
  </si>
  <si>
    <t>515x</t>
  </si>
  <si>
    <t>studená voda</t>
  </si>
  <si>
    <t>elektrická energie</t>
  </si>
  <si>
    <t>cestovné</t>
  </si>
  <si>
    <t>konzultační, právní a poradenské služby</t>
  </si>
  <si>
    <t xml:space="preserve">školení a vzdělávání </t>
  </si>
  <si>
    <t>nákup služeb</t>
  </si>
  <si>
    <t>nájemné</t>
  </si>
  <si>
    <t>služby telekomunikací</t>
  </si>
  <si>
    <t xml:space="preserve">poštovné </t>
  </si>
  <si>
    <t>DNHM - software</t>
  </si>
  <si>
    <t>DHM - PC, tiskárny, telefony</t>
  </si>
  <si>
    <t>Celkem</t>
  </si>
  <si>
    <t>Poskytnutá dotace k 31.12. 2011</t>
  </si>
  <si>
    <t>Doplatek (+) / Vratka (-)</t>
  </si>
  <si>
    <t>Pozn: V případě potřeby doplňte další realizované výdaje s uvedením položek rozpočtové skladby</t>
  </si>
  <si>
    <t xml:space="preserve">Tel:  585 513 356     </t>
  </si>
  <si>
    <t xml:space="preserve">Mail:  jaroslava.kotelenska@olomouc.eu   </t>
  </si>
  <si>
    <r>
      <t xml:space="preserve">nákup materiálu </t>
    </r>
    <r>
      <rPr>
        <i/>
        <sz val="11"/>
        <rFont val="Arial"/>
        <family val="2"/>
      </rPr>
      <t>(uvedťe podrobněji jako následující)</t>
    </r>
  </si>
  <si>
    <t>CELKEM INV ODBOR EVROPSKÝCH PROJEKTŮ</t>
  </si>
  <si>
    <t>MOVO, a. s.</t>
  </si>
  <si>
    <t>6121-Budovy, haly a stavby</t>
  </si>
  <si>
    <t>395 Projektová dokumentace</t>
  </si>
  <si>
    <t>5175 Odlehčovací komora OK2D</t>
  </si>
  <si>
    <t>4759 Přeložka sběrace C</t>
  </si>
  <si>
    <t>4734 Novosadský dvůr - zabezpečení kanalizace</t>
  </si>
  <si>
    <t>5190 ČOV Olomouc - rek. střech objektů ČOV</t>
  </si>
  <si>
    <t>5189 ČOV Olomouc - osazení frekvenčního měniče</t>
  </si>
  <si>
    <t>995 ČOV - obnova technologického zařízení</t>
  </si>
  <si>
    <t>CELKEM INV MOVO, a. s.</t>
  </si>
  <si>
    <t>Příspěvky a granty</t>
  </si>
  <si>
    <t>INV EKONOMICKÝ ODBOR</t>
  </si>
  <si>
    <t>6359-Investiční transfery ostatním příspěvkovým organizacím</t>
  </si>
  <si>
    <t>5200  MŠ Blanická 6, Olomouc - realizace půdní vestavby</t>
  </si>
  <si>
    <t>6351-Investiční transfery zřízeným příspěvkovým organizacím</t>
  </si>
  <si>
    <t>5199 Moravské divadlo - modernizace zvukové aparatury</t>
  </si>
  <si>
    <t>CELKEM 3311</t>
  </si>
  <si>
    <t>5168 MFO - nákup hudebních nástrojů</t>
  </si>
  <si>
    <t>CELKEM 3312</t>
  </si>
  <si>
    <t>15147 ZOO - Pavilon levhartů</t>
  </si>
  <si>
    <t>15146 Výzkumné centrum a vstup do ZOO</t>
  </si>
  <si>
    <t>6380-Investiční transfery do zahraničí</t>
  </si>
  <si>
    <t>15146 ÚZ 415 95823 Úřad města Opole - přeshraniční spolupráce ZOO</t>
  </si>
  <si>
    <t xml:space="preserve">15146 ÚZ 415 95823 ZOO Sv. Kopeček - výzkumné centrum            a vstup do ZOO </t>
  </si>
  <si>
    <t>15146 ZOO SV. Kopeček - výzkumné centrum a vstup do ZOO, ÚZ 411 17883</t>
  </si>
  <si>
    <t>CELKEM 3741</t>
  </si>
  <si>
    <t>CELKEM INV EKONOMICKÝ ODBOR</t>
  </si>
  <si>
    <t>INV ODBOR INVESTIC</t>
  </si>
  <si>
    <t>6313-Investiční transfery nefinančním podnikatelským subjektům-právnickým osobám</t>
  </si>
  <si>
    <t>5045 Rozvoj výstaviště Flora Olomouc, a. s. - rek. pavilonu A</t>
  </si>
  <si>
    <t>6342-Investiční dotace krajům</t>
  </si>
  <si>
    <t>15091 Hamerská - okružní křižovatka - chodník</t>
  </si>
  <si>
    <t>CELKEM INV ODBOR INVESTIC</t>
  </si>
  <si>
    <t>INV GRANTY ODBORU ŠKOLSTVÍ</t>
  </si>
  <si>
    <t>6323-Investiční transfery církvím                       a náboženským společnostem</t>
  </si>
  <si>
    <t>5228 Církevní mateřská školka Ovečka - příspěvek na zprovoznění</t>
  </si>
  <si>
    <t>5211 FZŠ Tererovo nám. - pořízení univerzálního hnětacího stroje</t>
  </si>
  <si>
    <t>35245 ZŠ a MŠ Holice - opláštění schodiště</t>
  </si>
  <si>
    <t>6322-Investiční transfery občanským sdružením</t>
  </si>
  <si>
    <t>5198 Junák, o. s. - příspěvek na rekonstrukci klubovny</t>
  </si>
  <si>
    <t>CELKEM INV GRANTY ODBORU ŠKOLSTVÍ</t>
  </si>
  <si>
    <t>INV GRANTY ODBORU SOCIÁLNÍCH SLUŹEB A ZDRAVOTNICTVÍ</t>
  </si>
  <si>
    <t>6324-Investiční dotace společenstvím vlastníků jednotek</t>
  </si>
  <si>
    <t>5203 SVJ Jánského - výtah a zřízení nové stanice</t>
  </si>
  <si>
    <t>34975 SK Sigma, a. s. - Pozitivní diváctví a bezpečný stadion - II. etapa</t>
  </si>
  <si>
    <t>5175-Pohoštění</t>
  </si>
  <si>
    <t>5194-Věcné dary</t>
  </si>
  <si>
    <t>5512-Požární ochrana - dobrovolná část</t>
  </si>
  <si>
    <t>CELKEM 5512</t>
  </si>
  <si>
    <t>6112-Zastupitelstva obcí</t>
  </si>
  <si>
    <t>CELKEM 6112</t>
  </si>
  <si>
    <t>6171-Činnost místní správy</t>
  </si>
  <si>
    <t>CELKEM 6171</t>
  </si>
  <si>
    <t>2219-Ostatní záležitosti pozemních komunikací</t>
  </si>
  <si>
    <t>CELKEM 2219</t>
  </si>
  <si>
    <t>2271-Ostatní dráhy</t>
  </si>
  <si>
    <t>CELKEM 2271</t>
  </si>
  <si>
    <t>2310-Pitná voda</t>
  </si>
  <si>
    <t>CELKEM 2310</t>
  </si>
  <si>
    <t>2321-Odvádění a čistění odpadních vod a nakládání s kaly</t>
  </si>
  <si>
    <t>5163-Služby peněžních ústavů</t>
  </si>
  <si>
    <t>CELKEM 2321</t>
  </si>
  <si>
    <t>3111-Předškolní zařízení</t>
  </si>
  <si>
    <t>CELKEM 3111</t>
  </si>
  <si>
    <t>3113-Základní školy</t>
  </si>
  <si>
    <t>CELKEM 3113</t>
  </si>
  <si>
    <t>4374-Azylové domy, nízkoprahová denní centra a noclehárny</t>
  </si>
  <si>
    <t>CELKEM 4374</t>
  </si>
  <si>
    <t>5164-Nájemné</t>
  </si>
  <si>
    <t>4122 - ÚZ 00212 Olomoucký kraj pro Divadlo hudby na "Dny židovské kultury"                                                                                                                                          - neinvestiční přijaté transfery od krajů</t>
  </si>
  <si>
    <t>4122 - ÚZ 00008 Olomoucký kraj na nákup věcného vybavení JSDH                                                                                                                                                         - neinvestiční přijaté transfery od krajů</t>
  </si>
  <si>
    <t>4122 - ÚZ 00501 Olomoucký kraj na projekt "EUROPE DIRECT"                                                                                                                                                        - neinvestiční přijaté transfery od krajů</t>
  </si>
  <si>
    <t>4122 - ÚZ 321 33006 MŠMT ČR na projekt "Vzdělávání pro konkurenceschopnost"                                                                                                                  - neinvestiční přijaté transfery od krajů</t>
  </si>
  <si>
    <t>4123 - ÚZ 385 87005 na projekt "Jednotný systém značení památek a památných domů"                                                                                                                     - neinvestiční přijaté transfery od regionálních rad</t>
  </si>
  <si>
    <t>4123 - ÚZ 385 87005 projekt "Obnova mobiliáře a povrchů cestní sítě v olomouckých historických sadech - Smetanovy sady"                                                                                - neinvestiční přijaté transfery od regionálních rad</t>
  </si>
  <si>
    <t>4132 - převody z ostatních vlastních fondů (depozit) - firma EKO-KOM na odpadové hospodářství (odbor životního prostředí)</t>
  </si>
  <si>
    <t>4213 - ÚZ 91628 SFDI ČR projekt "Bezbariérové úpravy komunikací - trasa N"                                                                                                                            - investiční přijaté transfery ze státních fondů</t>
  </si>
  <si>
    <t>4222 - ÚZ 00608 Olomoucký kraj na inv. akce "Přechod pro pěší vč. nasvětlení - ul. Studentská (150 tis Kč) a ul. B. Martinů (350 tis. Kč)"                                                                       - investiční přijaté transfery od krajů</t>
  </si>
  <si>
    <t>4223 - ÚZ 385 87505 projekt "In-line stezky Olomouc - Hejčínské louky"                                                                                                                                   - investiční přijaté transfery od regionálních rad</t>
  </si>
  <si>
    <t>CELKEM tř. 4 - PŘIJATÉ DOTACE</t>
  </si>
  <si>
    <t>Paragraf</t>
  </si>
  <si>
    <t>Položka</t>
  </si>
  <si>
    <t>Schválený
rozpočet 2011</t>
  </si>
  <si>
    <t>Upravený
rozpočet 2011</t>
  </si>
  <si>
    <t>Skutečnost
2011</t>
  </si>
  <si>
    <t>Plnění
%</t>
  </si>
  <si>
    <t>Poznámka</t>
  </si>
  <si>
    <t>OVS ODBOR DOPRAVY</t>
  </si>
  <si>
    <t>2212-Silnice</t>
  </si>
  <si>
    <t/>
  </si>
  <si>
    <t>5169-Nákup ostatních služeb</t>
  </si>
  <si>
    <t>OVS org. 105621 zimní údržba</t>
  </si>
  <si>
    <t>OVS org. 10562 opravy a udržba komunik.</t>
  </si>
  <si>
    <t>OVS org. 10569 mandátní smlouva</t>
  </si>
  <si>
    <t>OVS org. 10563 skládka materiálu</t>
  </si>
  <si>
    <t>ČÁST A:</t>
  </si>
  <si>
    <t>Příloha č. 1</t>
  </si>
  <si>
    <t>Rekapitulace příjmů, výdajů a financování roku 2011</t>
  </si>
  <si>
    <t>Příloha č. 2</t>
  </si>
  <si>
    <t>Příjmy – plnění k 31. 12. 2011</t>
  </si>
  <si>
    <t>Příloha č. 3</t>
  </si>
  <si>
    <t>Sumář provozních výdajů – objednávky veřejných služeb v roce 2011</t>
  </si>
  <si>
    <t>Příloha č. 4</t>
  </si>
  <si>
    <t>Sumář provozních výdajů – příspěvkové organizace v roce 2011</t>
  </si>
  <si>
    <t>Příloha č. 5</t>
  </si>
  <si>
    <t>Financování v roce 2011</t>
  </si>
  <si>
    <t>Příloha č. 6</t>
  </si>
  <si>
    <t>Hospodaření sociálních fondů v roce 2011</t>
  </si>
  <si>
    <t>Příloha č. 7</t>
  </si>
  <si>
    <t>Finanční vypořádání se státním rozpočtem za rok 2011</t>
  </si>
  <si>
    <t>ČÁST B:</t>
  </si>
  <si>
    <t>Příloha č. 8</t>
  </si>
  <si>
    <t>Investice - čerpání k 31. 12. 2011</t>
  </si>
  <si>
    <t>ve sloupci c) jednotlivým titulem se rozumí účel stanovený v rozhodnutí, event. v dohodě nebo smlouvě o poskytnutí dotace nebo návratné finanční výpomoci</t>
  </si>
  <si>
    <t>sloupec 2 - uvádí se výše dotace převedené poskytovatelem na účet příjemce nebo čerpané příjemcem z rozpočtového výdajového účtu v rámci limitu stanoveného poskytovatelem k 31.12.2…</t>
  </si>
  <si>
    <t>sloupec 3 - vyplňuje se, pokud příjemce provedl vratku dotace nebo návratné finanční výpomoci, případně její části již v průběhu roku, za který se provádí finanční vypořádání, na výdajový  účet poskytovatele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</si>
  <si>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</si>
  <si>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</si>
  <si>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</si>
  <si>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t>1. 2. 2012</t>
  </si>
  <si>
    <r>
      <t>Poskytovatel</t>
    </r>
    <r>
      <rPr>
        <vertAlign val="superscript"/>
        <sz val="10"/>
        <rFont val="Arial CE"/>
        <family val="2"/>
      </rPr>
      <t>1:</t>
    </r>
  </si>
  <si>
    <r>
      <t>Kapitola</t>
    </r>
    <r>
      <rPr>
        <sz val="10"/>
        <rFont val="Arial CE"/>
        <family val="2"/>
      </rPr>
      <t>:</t>
    </r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</si>
  <si>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spolufinancované  </t>
    </r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</si>
  <si>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</si>
  <si>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r>
      <t>1</t>
    </r>
    <r>
      <rPr>
        <sz val="10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 není totožný se správcem kapitoly</t>
    </r>
  </si>
  <si>
    <t>Tabulka č.1d</t>
  </si>
  <si>
    <t>Obec (DSO):</t>
  </si>
  <si>
    <t>Statutátní město Olomouc</t>
  </si>
  <si>
    <t>Přehled o komunálních obligacích emitovaných obcemi v roce 2011</t>
  </si>
  <si>
    <t>(v mil. Kč)</t>
  </si>
  <si>
    <t>Úroková sazba</t>
  </si>
  <si>
    <t>Obec</t>
  </si>
  <si>
    <t>Rok</t>
  </si>
  <si>
    <t>Povoleno</t>
  </si>
  <si>
    <t>Emitováno</t>
  </si>
  <si>
    <t>Splatnost</t>
  </si>
  <si>
    <t>Účel použití</t>
  </si>
  <si>
    <t>Zadluženost k 31.12.2011</t>
  </si>
  <si>
    <t>4</t>
  </si>
  <si>
    <t>5</t>
  </si>
  <si>
    <t>O b e c  (DSO)   c e l k e m</t>
  </si>
  <si>
    <t>Vypracoval:</t>
  </si>
  <si>
    <t>Schválil:</t>
  </si>
  <si>
    <t>Datum:</t>
  </si>
  <si>
    <t>Razítko obecního úřadu:</t>
  </si>
  <si>
    <t>Ing. Jana Dokoupilová</t>
  </si>
  <si>
    <t>Tabulka č.1b</t>
  </si>
  <si>
    <t>Přehled úvěrů, půjček a návratných finančních výpomocí přijatých obcemi a dobrovolnými svazky obcí od peněžních ústavů, jiných fyzických a právnických osob v roce 2011 (bez ústředních orgánů státní správy a státních fondů)</t>
  </si>
  <si>
    <t>(v tis. Kč)</t>
  </si>
  <si>
    <t>Účel úvěru</t>
  </si>
  <si>
    <t>Výše úvěru a NFV 
(v tis Kč)*</t>
  </si>
  <si>
    <t>Poskytovatel úvěru</t>
  </si>
  <si>
    <t>Termín splatnosti</t>
  </si>
  <si>
    <t>Výše</t>
  </si>
  <si>
    <t>Název obce (DSO)</t>
  </si>
  <si>
    <t>úroku</t>
  </si>
  <si>
    <t>Způsob ručení</t>
  </si>
  <si>
    <t>v %</t>
  </si>
  <si>
    <t>1</t>
  </si>
  <si>
    <t>6</t>
  </si>
  <si>
    <t>investiční</t>
  </si>
  <si>
    <t>EIB</t>
  </si>
  <si>
    <t>bez zajištění</t>
  </si>
  <si>
    <t>Česko Britská Mezinárodní škola a Mateřská škola s.r.o.</t>
  </si>
  <si>
    <t xml:space="preserve">zápočet na nájemném </t>
  </si>
  <si>
    <t>bezúročně</t>
  </si>
  <si>
    <t>O b e c (DSO)   c e l k e m</t>
  </si>
  <si>
    <t>Poznámka: * v případě přijatého úvěru v cizí měně se uvádí údaj  v cizí měně</t>
  </si>
  <si>
    <t xml:space="preserve">Vypracoval: </t>
  </si>
  <si>
    <t>Ing. Jana Dokoupilová, 585 513 255</t>
  </si>
  <si>
    <t>Bc. Vítězslava Vičarová, 585 513 315</t>
  </si>
  <si>
    <r>
      <t xml:space="preserve">Obec, </t>
    </r>
    <r>
      <rPr>
        <b/>
        <strike/>
        <sz val="11"/>
        <rFont val="Arial CE"/>
        <family val="0"/>
      </rPr>
      <t>svazek obcí</t>
    </r>
    <r>
      <rPr>
        <b/>
        <sz val="11"/>
        <rFont val="Arial CE"/>
        <family val="2"/>
      </rPr>
      <t>: Statutární město Olomouc</t>
    </r>
  </si>
  <si>
    <t>Tabulka č. 5</t>
  </si>
  <si>
    <t>Výdaje územního samosprávného celku, které vyplývají z koncesních smluv podle</t>
  </si>
  <si>
    <t>zákona č. 139/2006 Sb., o koncesních smlouvách a koncesním řízení</t>
  </si>
  <si>
    <t>Název územního samosprávného celku: Statutární město Olomouc</t>
  </si>
  <si>
    <t>Identifikace smlouvy                                                                /předmět smlouvy, koncesionář, celkový závazek po dobu trvání smlouvy/</t>
  </si>
  <si>
    <t>Datum začátku smlouvy</t>
  </si>
  <si>
    <t>Datum ukončení smlouvy</t>
  </si>
  <si>
    <t>Rozpočet v roce 2011</t>
  </si>
  <si>
    <t>Skutečnost                   do 31.12.2011                ( od podpisu smlouvy)</t>
  </si>
  <si>
    <t>Schválený</t>
  </si>
  <si>
    <t>po změnách</t>
  </si>
  <si>
    <t>CELKEM</t>
  </si>
  <si>
    <t>Sestavil</t>
  </si>
  <si>
    <t>Kontroloval</t>
  </si>
  <si>
    <t>Datum: 24. ledna 2012</t>
  </si>
  <si>
    <t>Bc. Vítězslava Vičarová,  585 513 315</t>
  </si>
  <si>
    <t>(razítko)</t>
  </si>
  <si>
    <r>
      <t>Předmět</t>
    </r>
    <r>
      <rPr>
        <sz val="10"/>
        <rFont val="Arial"/>
        <family val="0"/>
      </rPr>
      <t xml:space="preserve">: zejména - projektování, výstavba, financování a provozování aquaparku, poskytování služeb, využívání zařízení, poskytování služebného, dále stanovení podmínek převodu vlastnického práva k zařízení na zadavatele při ukončení této smlouvy…..                                                           </t>
    </r>
    <r>
      <rPr>
        <b/>
        <u val="single"/>
        <sz val="10"/>
        <color indexed="8"/>
        <rFont val="Arial"/>
        <family val="2"/>
      </rPr>
      <t>Koncesionář</t>
    </r>
    <r>
      <rPr>
        <sz val="10"/>
        <rFont val="Arial"/>
        <family val="0"/>
      </rPr>
      <t xml:space="preserve">: Aquapark Olomouc, a. s.  IČ 27820378                                </t>
    </r>
    <r>
      <rPr>
        <b/>
        <u val="single"/>
        <sz val="10"/>
        <color indexed="8"/>
        <rFont val="Arial"/>
        <family val="2"/>
      </rPr>
      <t xml:space="preserve"> Závazek po dobu trvání smlouvy</t>
    </r>
    <r>
      <rPr>
        <sz val="10"/>
        <rFont val="Arial"/>
        <family val="0"/>
      </rPr>
      <t>:                                         Max. výše služebného: 873 500 000 Kč                                      Odkup majetkového podílu: 206 563 120 Kč</t>
    </r>
  </si>
  <si>
    <t>Kraj: Olomoucký</t>
  </si>
  <si>
    <t>Obec: Olomouc</t>
  </si>
  <si>
    <t xml:space="preserve">Obec:  Olomouc  </t>
  </si>
  <si>
    <t>org. 1150 Moravské divadlo Olomouc</t>
  </si>
  <si>
    <t>org. 1150 ÚZ 00200 Ol. kraj pro Moravské divadlo na provoz</t>
  </si>
  <si>
    <t>org. 1150 ÚZ 34352 MK ČR pro Moravské divadlo</t>
  </si>
  <si>
    <t>Celkem Moravské divadlo Olomouc</t>
  </si>
  <si>
    <t>org. 1160 Divadlo hudby Olomouc</t>
  </si>
  <si>
    <t>org. 1160 ÚZ 00212 Ol. kraj pro Divadlo hudby na "Dny židovské kultury"</t>
  </si>
  <si>
    <t>Celkem Divadlo hudby Olomouc</t>
  </si>
  <si>
    <t>3312-Hudební činnost</t>
  </si>
  <si>
    <t>org. 1170 Moravská filharmonie Olomouc</t>
  </si>
  <si>
    <t>org. 1170 ÚZ 00213 Ol. Kraj pro Moravskou filharmonii</t>
  </si>
  <si>
    <t>org. 1170 ÚZ 00200 Ol. kraj pro Moravskou filharmonii na provoz</t>
  </si>
  <si>
    <t>org. 1170 ÚZ 34352 MK ČR pro Moravskou filharmonii</t>
  </si>
  <si>
    <t>Celkem Moravská filharmonie Olomouc</t>
  </si>
  <si>
    <t>3314-Činnosti knihovnické</t>
  </si>
  <si>
    <t>org. 1180 Knihovna města Olomouce</t>
  </si>
  <si>
    <t xml:space="preserve">org. 1180 ÚZ 00204 Ol. kraj pro Knihovnu města Olomouce - financování regionální funkce
                                    </t>
  </si>
  <si>
    <t>org. 1180 ÚZ 34053 MK ČR pro KMO na "Automatizovaná revize obec. knihoven"</t>
  </si>
  <si>
    <t>3122 - přijaté prostředky na pořízení dlouhodobého majetku - ČEZ distribuce, a. s. na připojení odběrného                                                                                                                        zařízení k distribuční soustavě vysokého napětí</t>
  </si>
  <si>
    <t>6127-Umělecká díla a předměty</t>
  </si>
  <si>
    <t>35240 Památník americkým letcům</t>
  </si>
  <si>
    <t>6202-Nákup majetkových podílů</t>
  </si>
  <si>
    <t>30953 SK Sigma - kapitálový vstup</t>
  </si>
  <si>
    <t>35170 Rozhlasová ústředna - Sv. Kopeček</t>
  </si>
  <si>
    <t>35237 Rozhlasová ústředna  - Nemilany</t>
  </si>
  <si>
    <t>35238 Radar - Týneček</t>
  </si>
  <si>
    <t>35239 Radar - Nedvězí</t>
  </si>
  <si>
    <t>CELKEM INV ODBOR VNĚJŠÍCH VZTAHŮ                        A INFORMACÍ</t>
  </si>
  <si>
    <t>INV ODBOR SOCIÁLNÍ POMOCI</t>
  </si>
  <si>
    <t>35171 Hálkova 20 - vyvolávací zařízení</t>
  </si>
  <si>
    <t>CELKEM INV ODBOR SOCIÁLNÍ POMOCI</t>
  </si>
  <si>
    <t>INV ODBOR ŽIVOTNÍHO PROSTŘEDÍ</t>
  </si>
  <si>
    <t>6123-Dopravní prostředky</t>
  </si>
  <si>
    <t>35172 Rozšíření odděleného sběru - BRKO Olomouc</t>
  </si>
  <si>
    <t>CELKEM INV ODBOR ŽIVOTNÍHO PROSTŘEDÍ</t>
  </si>
  <si>
    <t>INV ODBOR SPRÁVY</t>
  </si>
  <si>
    <t>35169 Kopírka  - stavební odbor</t>
  </si>
  <si>
    <t>CELKEM INV ODBOR SPRÁVY</t>
  </si>
  <si>
    <t>35176 Digitální povodňový plán</t>
  </si>
  <si>
    <t>34245 Štítného ul. - rekonstrukce komunikace</t>
  </si>
  <si>
    <t>34455 Obnova mobiliáře a cestní sítě v olomouckých historických parcích - Smetanovy sady</t>
  </si>
  <si>
    <t>35097 Obnova mobiliáře a cestní sítě v ol. histor. sadech - Bezručovy sady</t>
  </si>
  <si>
    <t>34455 Obnova mobiláře a cestní sítě v olomouckých historických parcích - Smetanovy sady, ÚZ 385 87505</t>
  </si>
  <si>
    <t>34933 Bezručovy sady - lávka</t>
  </si>
  <si>
    <t>34398 Výkupy pozemků</t>
  </si>
  <si>
    <t>35246 Výkup budov</t>
  </si>
  <si>
    <t>35167 Cross - rozpočtový program odboru investic</t>
  </si>
  <si>
    <t>INV ODBOR INFORMATIKY</t>
  </si>
  <si>
    <t>34379 Nákup SW</t>
  </si>
  <si>
    <t>6125-Výpočetní technika</t>
  </si>
  <si>
    <t>31111 Pořízení informační a výpočetní techniky</t>
  </si>
  <si>
    <t>CELKEM INV ODBOR INFORMATIKY</t>
  </si>
  <si>
    <t>INV ODBOR SOCIÁLNÍCH SLUŽEB A ZDRAVOTNICTVÍ</t>
  </si>
  <si>
    <t>35202 Dětské jesle - nákup korytového žehliče</t>
  </si>
  <si>
    <t>CELKEM INV ODBOR SOCIÁLNÍCH SLUŽEB A ZDRAVOTNICTVÍ</t>
  </si>
  <si>
    <t>INV ODBOR AGENDY ŘIDČŮ A MOTOROVÝCH VOZIDEL</t>
  </si>
  <si>
    <t>35223 Centrum Semafor - garáž jízdních kol</t>
  </si>
  <si>
    <t>35192 Centrum Semafor - nákup mobilní buňky</t>
  </si>
  <si>
    <t>CELKEM INV ODBOR AGENDY ŘIDČŮ A MOTOROVÝCH VOZIDEL</t>
  </si>
  <si>
    <t>35195  ÚZ 14876  Zabezp. a vyhodnocovací soubory - techn. zařízení MPO</t>
  </si>
  <si>
    <t>CELKEM NESTAVEBNÍ INVESTICE</t>
  </si>
  <si>
    <t>Rekapitulace</t>
  </si>
  <si>
    <t>KAPITÁLOVÉ VÝDAJE CELKEM</t>
  </si>
  <si>
    <t>INV odbor koncepce a rozvoje</t>
  </si>
  <si>
    <t>INV odbor evropských projektů</t>
  </si>
  <si>
    <t>INV MOVO, a. s.</t>
  </si>
  <si>
    <t>INV příspěvky a granty</t>
  </si>
  <si>
    <t>3539-Ostatní zdravotnická zařízení a služby pro zdravotnictví</t>
  </si>
  <si>
    <t>5134-Prádlo, oděv a obuv</t>
  </si>
  <si>
    <t>CELKEM 3539</t>
  </si>
  <si>
    <t>4359-Ostatní služby a činnosti v oblasti sociální péče.</t>
  </si>
  <si>
    <t>CELKEM 4359</t>
  </si>
  <si>
    <t>5331-Neinvestiční příspěvky zřízeným PO</t>
  </si>
  <si>
    <t>org. 1290 neinv. přísp. MŠ Jílová</t>
  </si>
  <si>
    <t>org. 1300 neinv. přísp. MŠ Škrétova</t>
  </si>
  <si>
    <t>org. 1310 neinv. přísp. MŠ Helsinská</t>
  </si>
  <si>
    <t>org. 1440 neinv. přísp. MŠ Nálepky</t>
  </si>
  <si>
    <t>org. 1460 neinv. přísp. MŠ I. Hermanna</t>
  </si>
  <si>
    <t>org. 1480 neinv. přísp. MŠ Wolkerova</t>
  </si>
  <si>
    <t>org. 1500 neinv. přísp. MŠ Dělnická</t>
  </si>
  <si>
    <t>org. 1550 neinv. přísp. MŠ Rooseveltova</t>
  </si>
  <si>
    <t>org. 1270 neinv. přísp. ZŠ Mozartova</t>
  </si>
  <si>
    <t>org. 1330 neinv. přísp. FZŠ a MŠ Rožňavská</t>
  </si>
  <si>
    <t>org. 1380 neinv. přísp. ZŠ a MŠ Sv. Kopeček (Dvorského)</t>
  </si>
  <si>
    <t>3117-První stupeň základních škol</t>
  </si>
  <si>
    <t>CELKEM 3117</t>
  </si>
  <si>
    <t>CELKEM NEINV. PŘÍSP. MŠ A ZŠ - PŘÍSPĚVKOVÉ ORGANIZACE</t>
  </si>
  <si>
    <t>4122 - ÚZ 321 33006 MŠMT ČR na projekt "Dejme šanci přírodě" (prostředky SR)                                                                                                                                                             - neinvestiční přijaté transfery od krajů</t>
  </si>
  <si>
    <t>4122 - ÚZ 325 33006 MŠMT ČR na projekt "Dejme šanci přírodě" (prostředky EU)                                                                                                                                                                                - neinvestiční přijaté transfery od krajů</t>
  </si>
  <si>
    <t>4122 - ÚZ 00112 Olomoucký kraj na projekt  "Environmentální výchova a vzdělávání"                                                                                                                                                      - neinvestiční přijaté transfery od krajů</t>
  </si>
  <si>
    <t>4122 - ÚZ 325 33006 MŠMT ČR na projekt "Vzdělávání pro konkurenceschopnost"                                                                                                                                                                - neinvestiční přijaté transfery od krajů</t>
  </si>
  <si>
    <t>4122 - ÚZ 14004 MV ČR pro JSDH na odbornou přípravu, věcný zásah a vybavení                                                                                                                                                                                       - neinvestiční přijaté transfery od krajů</t>
  </si>
  <si>
    <t>4123 - ÚZ 385 87005 na akce "Rekonstrukce IC Olomouc" 454.013,60 Kč a "Informační systém ZOO Olomouc" 16.676,15 Kč                                                                                                  - neinvestiční přijaté transfery od regionálních rad</t>
  </si>
  <si>
    <t>4123 - ÚZ 385 87005 projekt "In-line stezky Olomouc - Hejčínské louky"                                                                                                                                                                                  - neinvestiční přijaté transfery od regionálních rad</t>
  </si>
  <si>
    <t>4131 - převody z vlastních fondů HČ (SNO, a.s. 50.204 tis. Kč; MMOl 166.444 tis. Kč; MOVO, a.s. 57.541 tis. Kč;                                                                                                         OLTERM &amp; TD Olomouc, a. s. 405 tis. Kč; LMO, a. s. 4.374 tis. Kč</t>
  </si>
  <si>
    <t>4223 - ÚZ 385 87005 na akce "Rekonstrukce IC Olomouc" 1.186.818,-- Kč a "Informační systém ZOO Olomouc" 2.515.055,65 Kč                                                                                                                               - investiční přijaté transfery od regionálních rad</t>
  </si>
  <si>
    <t>4223 - ÚZ 385 87505 projekt "Jednotný systém značení památek a památných domů"                                                                                                                                                                                                   - investiční přijaté transfery od regionálních rad</t>
  </si>
  <si>
    <t>4223 - ÚZ 385 87505 projekt "Obnova mobiliáře a povrchů cestní sítě v olomouckých historických sadech - Čechovy a Bezručovy sady"                                                                                           - investiční přijaté transfery od regionálních rad</t>
  </si>
  <si>
    <t>4116 - ÚZ 15065 MŽP ČR pro ZOO Olomouc - program "Příspěvek zoologickým zahradám"                                                                                                                                           - ostatní neinvestiční přijaté transfery ze státního rozpočtu</t>
  </si>
  <si>
    <t>4116 - ÚZ 34054 MK ČR na "Program regenerace MPR a MPZ"                                                                                                                                             - ostatní neinvestiční přijaté transfery ze státního rozpočtu</t>
  </si>
  <si>
    <t>4116 - ÚZ 331 13233 MPSV ČR na operační program "Lidské zdroje a zaměstnanost"                                                                                                                             - ostatní neinvestiční přijaté transfery ze státního rozpočtu</t>
  </si>
  <si>
    <t>4116 - ÚZ 335 13233 MPSV ČR na operační program "Lidské zdroje a zaměstnanost"                                                                                                                               - ostatní neinvestiční přijaté transfery ze státního rozpočtu</t>
  </si>
  <si>
    <t>4116 - ÚZ 545 15374 MŽP ČR na projekt "Rozšíření odděleného sběru BRKO v Olomouci"                                                                                                                                                                   - ostatní neinvestiční přijaté transfery ze státního rozpočtu</t>
  </si>
  <si>
    <t>4116 - ÚZ 411 17007 MMR ČR na projekt "Po stopách sv. Jana Sarkandra"                                                                                                                                 - ostatní neinvestiční přijaté transfery ze státního rozpočtu</t>
  </si>
  <si>
    <t>4119 - bez ÚZ, Univerzita Palackého Olomouc na projekt "Oborová prostupnost a modularizace studijních programů"                                                                                                                     - ostatní neinvestiční přijaté transfery od rozpočtů územní úrovně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</si>
</sst>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0.00"/>
    <numFmt numFmtId="169" formatCode="dd\.mm\.yyyy"/>
    <numFmt numFmtId="170" formatCode="#,##0.00\ %"/>
    <numFmt numFmtId="171" formatCode="#,##0.00\ _K_č"/>
    <numFmt numFmtId="172" formatCode="#,##0.00\ &quot;Kč&quot;"/>
    <numFmt numFmtId="173" formatCode="#,##0\ &quot;Kč&quot;"/>
    <numFmt numFmtId="174" formatCode="#,##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67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sz val="8"/>
      <color indexed="8"/>
      <name val="SansSerif"/>
      <family val="0"/>
    </font>
    <font>
      <b/>
      <sz val="8"/>
      <color indexed="8"/>
      <name val="Sans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 CE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9"/>
      <name val="Arial"/>
      <family val="0"/>
    </font>
    <font>
      <i/>
      <sz val="11"/>
      <name val="Arial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0"/>
    </font>
    <font>
      <i/>
      <sz val="10"/>
      <color indexed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vertAlign val="superscript"/>
      <sz val="9"/>
      <name val="Arial CE"/>
      <family val="0"/>
    </font>
    <font>
      <b/>
      <i/>
      <u val="single"/>
      <sz val="10"/>
      <color indexed="10"/>
      <name val="Arial CE"/>
      <family val="0"/>
    </font>
    <font>
      <b/>
      <sz val="10"/>
      <color indexed="10"/>
      <name val="Arial CE"/>
      <family val="2"/>
    </font>
    <font>
      <strike/>
      <sz val="10"/>
      <color indexed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color indexed="10"/>
      <name val="Arial CE"/>
      <family val="0"/>
    </font>
    <font>
      <b/>
      <strike/>
      <sz val="11"/>
      <name val="Arial CE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995">
    <xf numFmtId="0" fontId="0" fillId="0" borderId="0" xfId="0" applyAlignment="1">
      <alignment/>
    </xf>
    <xf numFmtId="0" fontId="1" fillId="24" borderId="0" xfId="0" applyFont="1" applyBorder="1" applyAlignment="1">
      <alignment horizontal="left" vertical="top" wrapText="1"/>
    </xf>
    <xf numFmtId="0" fontId="4" fillId="24" borderId="10" xfId="0" applyFont="1" applyBorder="1" applyAlignment="1">
      <alignment horizontal="center" vertical="center" wrapText="1"/>
    </xf>
    <xf numFmtId="0" fontId="3" fillId="24" borderId="10" xfId="0" applyFont="1" applyBorder="1" applyAlignment="1">
      <alignment horizontal="center" vertical="center" wrapText="1"/>
    </xf>
    <xf numFmtId="0" fontId="3" fillId="24" borderId="10" xfId="0" applyFont="1" applyBorder="1" applyAlignment="1">
      <alignment horizontal="left" vertical="center" wrapText="1"/>
    </xf>
    <xf numFmtId="4" fontId="3" fillId="24" borderId="10" xfId="0" applyFont="1" applyBorder="1" applyAlignment="1">
      <alignment horizontal="right" vertical="center" wrapText="1"/>
    </xf>
    <xf numFmtId="169" fontId="3" fillId="24" borderId="0" xfId="0" applyFont="1" applyBorder="1" applyAlignment="1">
      <alignment horizontal="right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" fontId="4" fillId="25" borderId="10" xfId="0" applyFont="1" applyFill="1" applyBorder="1" applyAlignment="1">
      <alignment horizontal="right" vertical="center" wrapText="1"/>
    </xf>
    <xf numFmtId="168" fontId="3" fillId="24" borderId="10" xfId="0" applyFont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4" fontId="4" fillId="7" borderId="10" xfId="0" applyFont="1" applyFill="1" applyBorder="1" applyAlignment="1">
      <alignment horizontal="right" vertical="center" wrapText="1"/>
    </xf>
    <xf numFmtId="168" fontId="4" fillId="7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4" fontId="4" fillId="4" borderId="10" xfId="0" applyFont="1" applyFill="1" applyBorder="1" applyAlignment="1">
      <alignment horizontal="right" vertical="center" wrapText="1"/>
    </xf>
    <xf numFmtId="168" fontId="4" fillId="4" borderId="10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left" vertical="center" wrapText="1"/>
    </xf>
    <xf numFmtId="4" fontId="4" fillId="3" borderId="10" xfId="0" applyFont="1" applyFill="1" applyBorder="1" applyAlignment="1">
      <alignment horizontal="right" vertical="center" wrapText="1"/>
    </xf>
    <xf numFmtId="168" fontId="4" fillId="3" borderId="10" xfId="0" applyFont="1" applyFill="1" applyBorder="1" applyAlignment="1">
      <alignment horizontal="right" vertical="center" wrapText="1"/>
    </xf>
    <xf numFmtId="0" fontId="4" fillId="7" borderId="11" xfId="50" applyFont="1" applyBorder="1" applyAlignment="1">
      <alignment horizontal="center" vertical="center" wrapText="1"/>
      <protection/>
    </xf>
    <xf numFmtId="0" fontId="4" fillId="7" borderId="12" xfId="50" applyFont="1" applyBorder="1" applyAlignment="1">
      <alignment horizontal="center" vertical="center" wrapText="1"/>
      <protection/>
    </xf>
    <xf numFmtId="0" fontId="0" fillId="0" borderId="0" xfId="60">
      <alignment/>
      <protection/>
    </xf>
    <xf numFmtId="3" fontId="2" fillId="19" borderId="10" xfId="50" applyFont="1" applyBorder="1" applyAlignment="1">
      <alignment horizontal="right" vertical="center" wrapText="1"/>
      <protection/>
    </xf>
    <xf numFmtId="0" fontId="4" fillId="24" borderId="13" xfId="50" applyFont="1" applyBorder="1" applyAlignment="1">
      <alignment horizontal="left" vertical="center" wrapText="1"/>
      <protection/>
    </xf>
    <xf numFmtId="3" fontId="3" fillId="7" borderId="10" xfId="50" applyFont="1" applyBorder="1" applyAlignment="1">
      <alignment horizontal="right" vertical="center" wrapText="1"/>
      <protection/>
    </xf>
    <xf numFmtId="3" fontId="3" fillId="19" borderId="10" xfId="50" applyFont="1" applyBorder="1" applyAlignment="1">
      <alignment horizontal="right" vertical="center" wrapText="1"/>
      <protection/>
    </xf>
    <xf numFmtId="3" fontId="0" fillId="0" borderId="0" xfId="60" applyNumberFormat="1">
      <alignment/>
      <protection/>
    </xf>
    <xf numFmtId="3" fontId="4" fillId="19" borderId="10" xfId="50" applyFont="1" applyBorder="1" applyAlignment="1">
      <alignment horizontal="right" vertical="center" wrapText="1"/>
      <protection/>
    </xf>
    <xf numFmtId="3" fontId="4" fillId="7" borderId="10" xfId="50" applyFont="1" applyBorder="1" applyAlignment="1">
      <alignment horizontal="right" vertical="center" wrapText="1"/>
      <protection/>
    </xf>
    <xf numFmtId="3" fontId="4" fillId="25" borderId="10" xfId="50" applyFont="1" applyFill="1" applyBorder="1" applyAlignment="1">
      <alignment horizontal="right" vertical="center" wrapText="1"/>
      <protection/>
    </xf>
    <xf numFmtId="0" fontId="0" fillId="0" borderId="0" xfId="61">
      <alignment/>
      <protection/>
    </xf>
    <xf numFmtId="0" fontId="2" fillId="24" borderId="13" xfId="50" applyFont="1" applyBorder="1" applyAlignment="1">
      <alignment horizontal="left" vertical="center" wrapText="1"/>
      <protection/>
    </xf>
    <xf numFmtId="3" fontId="1" fillId="7" borderId="10" xfId="50" applyFont="1" applyBorder="1" applyAlignment="1">
      <alignment horizontal="right" vertical="center" wrapText="1"/>
      <protection/>
    </xf>
    <xf numFmtId="3" fontId="2" fillId="7" borderId="10" xfId="50" applyFont="1" applyBorder="1" applyAlignment="1">
      <alignment horizontal="right" vertical="center" wrapText="1"/>
      <protection/>
    </xf>
    <xf numFmtId="0" fontId="1" fillId="24" borderId="0" xfId="50" applyFont="1" applyBorder="1" applyAlignment="1">
      <alignment horizontal="left" vertical="top" wrapText="1"/>
      <protection/>
    </xf>
    <xf numFmtId="0" fontId="2" fillId="8" borderId="11" xfId="0" applyFont="1" applyBorder="1" applyAlignment="1">
      <alignment horizontal="center" vertical="center" wrapText="1"/>
    </xf>
    <xf numFmtId="0" fontId="2" fillId="8" borderId="12" xfId="0" applyFont="1" applyBorder="1" applyAlignment="1">
      <alignment horizontal="center" vertical="center" wrapText="1"/>
    </xf>
    <xf numFmtId="0" fontId="2" fillId="24" borderId="0" xfId="0" applyFont="1" applyBorder="1" applyAlignment="1">
      <alignment horizontal="left" vertical="center"/>
    </xf>
    <xf numFmtId="0" fontId="2" fillId="24" borderId="13" xfId="0" applyFont="1" applyBorder="1" applyAlignment="1">
      <alignment horizontal="left" vertical="center" wrapText="1"/>
    </xf>
    <xf numFmtId="3" fontId="1" fillId="8" borderId="10" xfId="0" applyFont="1" applyBorder="1" applyAlignment="1">
      <alignment horizontal="right" vertical="center" wrapText="1"/>
    </xf>
    <xf numFmtId="3" fontId="1" fillId="8" borderId="14" xfId="0" applyFont="1" applyBorder="1" applyAlignment="1">
      <alignment horizontal="right" vertical="center" wrapText="1"/>
    </xf>
    <xf numFmtId="3" fontId="2" fillId="19" borderId="15" xfId="0" applyFont="1" applyBorder="1" applyAlignment="1">
      <alignment horizontal="right" vertical="center" wrapText="1"/>
    </xf>
    <xf numFmtId="0" fontId="1" fillId="24" borderId="16" xfId="0" applyFont="1" applyBorder="1" applyAlignment="1">
      <alignment horizontal="left" vertical="top" wrapText="1"/>
    </xf>
    <xf numFmtId="3" fontId="2" fillId="19" borderId="10" xfId="0" applyFont="1" applyBorder="1" applyAlignment="1">
      <alignment horizontal="right" vertical="center" wrapText="1"/>
    </xf>
    <xf numFmtId="3" fontId="1" fillId="19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48">
      <alignment/>
      <protection/>
    </xf>
    <xf numFmtId="0" fontId="2" fillId="24" borderId="17" xfId="50" applyFont="1" applyBorder="1" applyAlignment="1">
      <alignment horizontal="left"/>
      <protection/>
    </xf>
    <xf numFmtId="0" fontId="2" fillId="24" borderId="18" xfId="50" applyFont="1" applyBorder="1" applyAlignment="1">
      <alignment horizontal="left"/>
      <protection/>
    </xf>
    <xf numFmtId="0" fontId="1" fillId="24" borderId="0" xfId="50" applyFont="1" applyBorder="1" applyAlignment="1">
      <alignment horizontal="left" vertical="top"/>
      <protection/>
    </xf>
    <xf numFmtId="0" fontId="0" fillId="0" borderId="0" xfId="48" applyAlignment="1">
      <alignment/>
      <protection/>
    </xf>
    <xf numFmtId="4" fontId="11" fillId="0" borderId="0" xfId="66" applyNumberFormat="1" applyFont="1" applyBorder="1" applyAlignment="1">
      <alignment horizontal="right" vertical="center"/>
      <protection/>
    </xf>
    <xf numFmtId="0" fontId="10" fillId="0" borderId="0" xfId="66" applyFont="1" applyBorder="1" applyAlignment="1">
      <alignment vertical="center"/>
      <protection/>
    </xf>
    <xf numFmtId="0" fontId="8" fillId="0" borderId="0" xfId="66">
      <alignment/>
      <protection/>
    </xf>
    <xf numFmtId="0" fontId="8" fillId="0" borderId="0" xfId="66" applyBorder="1">
      <alignment/>
      <protection/>
    </xf>
    <xf numFmtId="0" fontId="10" fillId="0" borderId="19" xfId="66" applyFont="1" applyBorder="1" applyAlignment="1">
      <alignment vertical="center"/>
      <protection/>
    </xf>
    <xf numFmtId="0" fontId="10" fillId="0" borderId="20" xfId="66" applyFont="1" applyBorder="1" applyAlignment="1">
      <alignment vertical="center"/>
      <protection/>
    </xf>
    <xf numFmtId="0" fontId="10" fillId="0" borderId="20" xfId="66" applyFont="1" applyBorder="1" applyAlignment="1">
      <alignment horizontal="center" vertical="center"/>
      <protection/>
    </xf>
    <xf numFmtId="0" fontId="10" fillId="0" borderId="21" xfId="66" applyFont="1" applyBorder="1" applyAlignment="1">
      <alignment horizontal="center" vertical="center"/>
      <protection/>
    </xf>
    <xf numFmtId="4" fontId="10" fillId="0" borderId="0" xfId="66" applyNumberFormat="1" applyFont="1" applyFill="1" applyBorder="1" applyAlignment="1">
      <alignment horizontal="right" vertical="center"/>
      <protection/>
    </xf>
    <xf numFmtId="0" fontId="10" fillId="0" borderId="0" xfId="66" applyFont="1" applyBorder="1" applyAlignment="1">
      <alignment horizontal="right" vertical="center"/>
      <protection/>
    </xf>
    <xf numFmtId="4" fontId="10" fillId="0" borderId="22" xfId="66" applyNumberFormat="1" applyFont="1" applyBorder="1" applyAlignment="1">
      <alignment vertical="center"/>
      <protection/>
    </xf>
    <xf numFmtId="4" fontId="10" fillId="0" borderId="23" xfId="66" applyNumberFormat="1" applyFont="1" applyBorder="1" applyAlignment="1">
      <alignment vertical="center"/>
      <protection/>
    </xf>
    <xf numFmtId="4" fontId="10" fillId="0" borderId="24" xfId="66" applyNumberFormat="1" applyFont="1" applyBorder="1" applyAlignment="1">
      <alignment vertical="center"/>
      <protection/>
    </xf>
    <xf numFmtId="0" fontId="12" fillId="0" borderId="0" xfId="66" applyFont="1">
      <alignment/>
      <protection/>
    </xf>
    <xf numFmtId="4" fontId="10" fillId="0" borderId="0" xfId="66" applyNumberFormat="1" applyFont="1" applyBorder="1" applyAlignment="1">
      <alignment vertical="center"/>
      <protection/>
    </xf>
    <xf numFmtId="4" fontId="8" fillId="0" borderId="0" xfId="66" applyNumberFormat="1">
      <alignment/>
      <protection/>
    </xf>
    <xf numFmtId="4" fontId="10" fillId="0" borderId="25" xfId="66" applyNumberFormat="1" applyFont="1" applyBorder="1" applyAlignment="1">
      <alignment vertical="center"/>
      <protection/>
    </xf>
    <xf numFmtId="4" fontId="10" fillId="0" borderId="26" xfId="66" applyNumberFormat="1" applyFont="1" applyBorder="1" applyAlignment="1">
      <alignment vertical="center"/>
      <protection/>
    </xf>
    <xf numFmtId="4" fontId="10" fillId="0" borderId="27" xfId="66" applyNumberFormat="1" applyFont="1" applyBorder="1" applyAlignment="1">
      <alignment vertical="center"/>
      <protection/>
    </xf>
    <xf numFmtId="4" fontId="9" fillId="0" borderId="0" xfId="66" applyNumberFormat="1" applyFont="1" applyFill="1" applyBorder="1" applyAlignment="1">
      <alignment vertical="center"/>
      <protection/>
    </xf>
    <xf numFmtId="4" fontId="13" fillId="0" borderId="0" xfId="66" applyNumberFormat="1" applyFont="1" applyBorder="1" applyAlignment="1">
      <alignment vertical="center"/>
      <protection/>
    </xf>
    <xf numFmtId="4" fontId="10" fillId="0" borderId="28" xfId="66" applyNumberFormat="1" applyFont="1" applyBorder="1" applyAlignment="1">
      <alignment vertical="center"/>
      <protection/>
    </xf>
    <xf numFmtId="4" fontId="10" fillId="0" borderId="29" xfId="66" applyNumberFormat="1" applyFont="1" applyBorder="1" applyAlignment="1">
      <alignment vertical="center"/>
      <protection/>
    </xf>
    <xf numFmtId="4" fontId="10" fillId="0" borderId="30" xfId="66" applyNumberFormat="1" applyFont="1" applyBorder="1" applyAlignment="1">
      <alignment vertical="center" wrapText="1"/>
      <protection/>
    </xf>
    <xf numFmtId="4" fontId="10" fillId="0" borderId="30" xfId="66" applyNumberFormat="1" applyFont="1" applyBorder="1" applyAlignment="1">
      <alignment vertical="center"/>
      <protection/>
    </xf>
    <xf numFmtId="4" fontId="10" fillId="0" borderId="31" xfId="66" applyNumberFormat="1" applyFont="1" applyBorder="1" applyAlignment="1">
      <alignment vertical="center"/>
      <protection/>
    </xf>
    <xf numFmtId="4" fontId="14" fillId="7" borderId="32" xfId="66" applyNumberFormat="1" applyFont="1" applyFill="1" applyBorder="1" applyAlignment="1">
      <alignment vertical="center"/>
      <protection/>
    </xf>
    <xf numFmtId="4" fontId="14" fillId="7" borderId="33" xfId="66" applyNumberFormat="1" applyFont="1" applyFill="1" applyBorder="1" applyAlignment="1">
      <alignment vertical="center"/>
      <protection/>
    </xf>
    <xf numFmtId="4" fontId="14" fillId="7" borderId="34" xfId="66" applyNumberFormat="1" applyFont="1" applyFill="1" applyBorder="1" applyAlignment="1">
      <alignment vertical="center"/>
      <protection/>
    </xf>
    <xf numFmtId="4" fontId="14" fillId="7" borderId="35" xfId="66" applyNumberFormat="1" applyFont="1" applyFill="1" applyBorder="1" applyAlignment="1">
      <alignment vertical="center"/>
      <protection/>
    </xf>
    <xf numFmtId="4" fontId="14" fillId="7" borderId="36" xfId="66" applyNumberFormat="1" applyFont="1" applyFill="1" applyBorder="1" applyAlignment="1">
      <alignment vertical="center"/>
      <protection/>
    </xf>
    <xf numFmtId="4" fontId="14" fillId="0" borderId="0" xfId="66" applyNumberFormat="1" applyFont="1" applyFill="1" applyBorder="1" applyAlignment="1">
      <alignment vertical="center"/>
      <protection/>
    </xf>
    <xf numFmtId="0" fontId="8" fillId="0" borderId="0" xfId="66" applyFill="1">
      <alignment/>
      <protection/>
    </xf>
    <xf numFmtId="4" fontId="8" fillId="0" borderId="0" xfId="66" applyNumberFormat="1" applyFill="1">
      <alignment/>
      <protection/>
    </xf>
    <xf numFmtId="0" fontId="10" fillId="0" borderId="0" xfId="66" applyFont="1" applyAlignment="1">
      <alignment vertical="center"/>
      <protection/>
    </xf>
    <xf numFmtId="0" fontId="15" fillId="0" borderId="19" xfId="66" applyFont="1" applyFill="1" applyBorder="1" applyAlignment="1">
      <alignment horizontal="center" vertical="center"/>
      <protection/>
    </xf>
    <xf numFmtId="0" fontId="15" fillId="0" borderId="20" xfId="66" applyFont="1" applyFill="1" applyBorder="1" applyAlignment="1">
      <alignment horizontal="center" vertical="center"/>
      <protection/>
    </xf>
    <xf numFmtId="0" fontId="10" fillId="0" borderId="20" xfId="66" applyFont="1" applyFill="1" applyBorder="1" applyAlignment="1">
      <alignment horizontal="center" vertical="center" wrapText="1"/>
      <protection/>
    </xf>
    <xf numFmtId="4" fontId="10" fillId="0" borderId="20" xfId="66" applyNumberFormat="1" applyFont="1" applyFill="1" applyBorder="1" applyAlignment="1">
      <alignment horizontal="center" vertical="center"/>
      <protection/>
    </xf>
    <xf numFmtId="4" fontId="10" fillId="0" borderId="21" xfId="66" applyNumberFormat="1" applyFont="1" applyFill="1" applyBorder="1" applyAlignment="1">
      <alignment horizontal="center" vertical="center"/>
      <protection/>
    </xf>
    <xf numFmtId="4" fontId="16" fillId="0" borderId="0" xfId="66" applyNumberFormat="1" applyFont="1" applyFill="1" applyBorder="1" applyAlignment="1">
      <alignment vertical="center"/>
      <protection/>
    </xf>
    <xf numFmtId="0" fontId="10" fillId="0" borderId="22" xfId="66" applyFont="1" applyFill="1" applyBorder="1" applyAlignment="1">
      <alignment vertical="center"/>
      <protection/>
    </xf>
    <xf numFmtId="0" fontId="10" fillId="0" borderId="23" xfId="66" applyFont="1" applyFill="1" applyBorder="1" applyAlignment="1">
      <alignment vertical="center"/>
      <protection/>
    </xf>
    <xf numFmtId="4" fontId="10" fillId="0" borderId="23" xfId="66" applyNumberFormat="1" applyFont="1" applyFill="1" applyBorder="1" applyAlignment="1">
      <alignment horizontal="right" vertical="center"/>
      <protection/>
    </xf>
    <xf numFmtId="4" fontId="10" fillId="0" borderId="24" xfId="66" applyNumberFormat="1" applyFont="1" applyFill="1" applyBorder="1" applyAlignment="1">
      <alignment horizontal="right" vertical="center"/>
      <protection/>
    </xf>
    <xf numFmtId="4" fontId="11" fillId="0" borderId="0" xfId="66" applyNumberFormat="1" applyFont="1" applyFill="1" applyBorder="1" applyAlignment="1">
      <alignment vertical="center"/>
      <protection/>
    </xf>
    <xf numFmtId="0" fontId="10" fillId="0" borderId="37" xfId="66" applyFont="1" applyFill="1" applyBorder="1" applyAlignment="1">
      <alignment vertical="center"/>
      <protection/>
    </xf>
    <xf numFmtId="0" fontId="10" fillId="0" borderId="38" xfId="66" applyFont="1" applyFill="1" applyBorder="1" applyAlignment="1">
      <alignment vertical="center"/>
      <protection/>
    </xf>
    <xf numFmtId="4" fontId="10" fillId="0" borderId="39" xfId="66" applyNumberFormat="1" applyFont="1" applyBorder="1" applyAlignment="1">
      <alignment vertical="center"/>
      <protection/>
    </xf>
    <xf numFmtId="4" fontId="10" fillId="0" borderId="40" xfId="66" applyNumberFormat="1" applyFont="1" applyFill="1" applyBorder="1" applyAlignment="1">
      <alignment horizontal="right" vertical="center"/>
      <protection/>
    </xf>
    <xf numFmtId="0" fontId="10" fillId="0" borderId="19" xfId="66" applyFont="1" applyFill="1" applyBorder="1" applyAlignment="1">
      <alignment vertical="center"/>
      <protection/>
    </xf>
    <xf numFmtId="0" fontId="10" fillId="0" borderId="20" xfId="66" applyFont="1" applyFill="1" applyBorder="1" applyAlignment="1">
      <alignment vertical="center"/>
      <protection/>
    </xf>
    <xf numFmtId="4" fontId="10" fillId="0" borderId="20" xfId="66" applyNumberFormat="1" applyFont="1" applyFill="1" applyBorder="1" applyAlignment="1">
      <alignment horizontal="right" vertical="center"/>
      <protection/>
    </xf>
    <xf numFmtId="4" fontId="10" fillId="0" borderId="21" xfId="66" applyNumberFormat="1" applyFont="1" applyFill="1" applyBorder="1" applyAlignment="1">
      <alignment horizontal="right" vertical="center"/>
      <protection/>
    </xf>
    <xf numFmtId="0" fontId="16" fillId="0" borderId="0" xfId="66" applyFont="1" applyBorder="1" applyAlignment="1">
      <alignment vertical="center"/>
      <protection/>
    </xf>
    <xf numFmtId="3" fontId="16" fillId="0" borderId="0" xfId="66" applyNumberFormat="1" applyFont="1" applyBorder="1" applyAlignment="1">
      <alignment vertical="center"/>
      <protection/>
    </xf>
    <xf numFmtId="4" fontId="16" fillId="0" borderId="0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horizontal="center" vertical="center"/>
      <protection/>
    </xf>
    <xf numFmtId="0" fontId="10" fillId="0" borderId="41" xfId="66" applyFont="1" applyBorder="1" applyAlignment="1">
      <alignment vertical="center"/>
      <protection/>
    </xf>
    <xf numFmtId="0" fontId="10" fillId="0" borderId="38" xfId="66" applyFont="1" applyBorder="1" applyAlignment="1">
      <alignment vertical="center"/>
      <protection/>
    </xf>
    <xf numFmtId="0" fontId="10" fillId="0" borderId="25" xfId="66" applyFont="1" applyBorder="1" applyAlignment="1">
      <alignment vertical="center"/>
      <protection/>
    </xf>
    <xf numFmtId="0" fontId="10" fillId="0" borderId="26" xfId="66" applyFont="1" applyBorder="1" applyAlignment="1">
      <alignment vertical="center"/>
      <protection/>
    </xf>
    <xf numFmtId="0" fontId="10" fillId="0" borderId="22" xfId="66" applyFont="1" applyBorder="1" applyAlignment="1">
      <alignment vertical="center"/>
      <protection/>
    </xf>
    <xf numFmtId="0" fontId="10" fillId="0" borderId="23" xfId="66" applyFont="1" applyBorder="1" applyAlignment="1">
      <alignment vertical="center"/>
      <protection/>
    </xf>
    <xf numFmtId="4" fontId="10" fillId="0" borderId="26" xfId="66" applyNumberFormat="1" applyFont="1" applyBorder="1" applyAlignment="1">
      <alignment vertical="center" wrapText="1"/>
      <protection/>
    </xf>
    <xf numFmtId="4" fontId="10" fillId="0" borderId="42" xfId="66" applyNumberFormat="1" applyFont="1" applyBorder="1" applyAlignment="1">
      <alignment vertical="center"/>
      <protection/>
    </xf>
    <xf numFmtId="4" fontId="10" fillId="0" borderId="43" xfId="66" applyNumberFormat="1" applyFont="1" applyBorder="1" applyAlignment="1">
      <alignment vertical="center"/>
      <protection/>
    </xf>
    <xf numFmtId="4" fontId="10" fillId="0" borderId="15" xfId="66" applyNumberFormat="1" applyFont="1" applyBorder="1">
      <alignment/>
      <protection/>
    </xf>
    <xf numFmtId="4" fontId="10" fillId="0" borderId="44" xfId="66" applyNumberFormat="1" applyFont="1" applyBorder="1">
      <alignment/>
      <protection/>
    </xf>
    <xf numFmtId="4" fontId="10" fillId="0" borderId="45" xfId="66" applyNumberFormat="1" applyFont="1" applyBorder="1">
      <alignment/>
      <protection/>
    </xf>
    <xf numFmtId="4" fontId="10" fillId="0" borderId="46" xfId="66" applyNumberFormat="1" applyFont="1" applyBorder="1">
      <alignment/>
      <protection/>
    </xf>
    <xf numFmtId="0" fontId="14" fillId="7" borderId="32" xfId="66" applyFont="1" applyFill="1" applyBorder="1" applyAlignment="1">
      <alignment vertical="center"/>
      <protection/>
    </xf>
    <xf numFmtId="0" fontId="14" fillId="7" borderId="33" xfId="66" applyFont="1" applyFill="1" applyBorder="1" applyAlignment="1">
      <alignment vertical="center"/>
      <protection/>
    </xf>
    <xf numFmtId="4" fontId="14" fillId="7" borderId="47" xfId="66" applyNumberFormat="1" applyFont="1" applyFill="1" applyBorder="1" applyAlignment="1">
      <alignment vertical="center"/>
      <protection/>
    </xf>
    <xf numFmtId="4" fontId="17" fillId="0" borderId="0" xfId="66" applyNumberFormat="1" applyFont="1" applyFill="1" applyBorder="1" applyAlignment="1">
      <alignment vertical="center"/>
      <protection/>
    </xf>
    <xf numFmtId="4" fontId="17" fillId="0" borderId="0" xfId="66" applyNumberFormat="1" applyFont="1" applyBorder="1" applyAlignment="1">
      <alignment vertical="center"/>
      <protection/>
    </xf>
    <xf numFmtId="0" fontId="16" fillId="0" borderId="0" xfId="66" applyFont="1" applyFill="1" applyBorder="1" applyAlignment="1">
      <alignment vertical="center"/>
      <protection/>
    </xf>
    <xf numFmtId="3" fontId="10" fillId="0" borderId="0" xfId="66" applyNumberFormat="1" applyFont="1" applyFill="1" applyBorder="1" applyAlignment="1">
      <alignment vertical="center"/>
      <protection/>
    </xf>
    <xf numFmtId="4" fontId="16" fillId="0" borderId="0" xfId="66" applyNumberFormat="1" applyFont="1" applyFill="1" applyBorder="1" applyAlignment="1">
      <alignment horizontal="right" vertical="center"/>
      <protection/>
    </xf>
    <xf numFmtId="4" fontId="10" fillId="0" borderId="0" xfId="66" applyNumberFormat="1" applyFont="1" applyFill="1" applyBorder="1" applyAlignment="1">
      <alignment vertical="center"/>
      <protection/>
    </xf>
    <xf numFmtId="0" fontId="14" fillId="7" borderId="19" xfId="66" applyFont="1" applyFill="1" applyBorder="1" applyAlignment="1">
      <alignment vertical="center" wrapText="1"/>
      <protection/>
    </xf>
    <xf numFmtId="0" fontId="14" fillId="7" borderId="20" xfId="66" applyFont="1" applyFill="1" applyBorder="1" applyAlignment="1">
      <alignment horizontal="left" vertical="center" wrapText="1"/>
      <protection/>
    </xf>
    <xf numFmtId="4" fontId="14" fillId="7" borderId="48" xfId="66" applyNumberFormat="1" applyFont="1" applyFill="1" applyBorder="1" applyAlignment="1">
      <alignment vertical="center"/>
      <protection/>
    </xf>
    <xf numFmtId="4" fontId="14" fillId="7" borderId="49" xfId="66" applyNumberFormat="1" applyFont="1" applyFill="1" applyBorder="1" applyAlignment="1">
      <alignment vertical="center"/>
      <protection/>
    </xf>
    <xf numFmtId="4" fontId="14" fillId="7" borderId="21" xfId="66" applyNumberFormat="1" applyFont="1" applyFill="1" applyBorder="1" applyAlignment="1">
      <alignment vertical="center"/>
      <protection/>
    </xf>
    <xf numFmtId="4" fontId="14" fillId="0" borderId="0" xfId="66" applyNumberFormat="1" applyFont="1" applyBorder="1" applyAlignment="1">
      <alignment vertical="center"/>
      <protection/>
    </xf>
    <xf numFmtId="0" fontId="17" fillId="0" borderId="0" xfId="66" applyFont="1" applyBorder="1" applyAlignment="1">
      <alignment vertical="center"/>
      <protection/>
    </xf>
    <xf numFmtId="0" fontId="14" fillId="0" borderId="0" xfId="66" applyFont="1" applyFill="1" applyBorder="1" applyAlignment="1">
      <alignment vertical="center" wrapText="1"/>
      <protection/>
    </xf>
    <xf numFmtId="0" fontId="10" fillId="0" borderId="0" xfId="66" applyFont="1" applyBorder="1" applyAlignment="1">
      <alignment wrapText="1"/>
      <protection/>
    </xf>
    <xf numFmtId="0" fontId="10" fillId="0" borderId="0" xfId="66" applyFont="1" applyAlignment="1">
      <alignment vertical="center" wrapText="1"/>
      <protection/>
    </xf>
    <xf numFmtId="172" fontId="10" fillId="0" borderId="0" xfId="66" applyNumberFormat="1" applyFont="1" applyBorder="1" applyAlignment="1">
      <alignment vertical="center"/>
      <protection/>
    </xf>
    <xf numFmtId="171" fontId="10" fillId="0" borderId="0" xfId="66" applyNumberFormat="1" applyFont="1" applyBorder="1" applyAlignment="1">
      <alignment vertical="center"/>
      <protection/>
    </xf>
    <xf numFmtId="0" fontId="18" fillId="0" borderId="0" xfId="66" applyFont="1" applyBorder="1" applyAlignment="1">
      <alignment vertical="center"/>
      <protection/>
    </xf>
    <xf numFmtId="4" fontId="18" fillId="0" borderId="0" xfId="66" applyNumberFormat="1" applyFont="1" applyBorder="1" applyAlignment="1">
      <alignment vertical="center"/>
      <protection/>
    </xf>
    <xf numFmtId="171" fontId="9" fillId="0" borderId="0" xfId="66" applyNumberFormat="1" applyFont="1" applyBorder="1" applyAlignment="1">
      <alignment vertical="center"/>
      <protection/>
    </xf>
    <xf numFmtId="0" fontId="10" fillId="0" borderId="0" xfId="66" applyFont="1">
      <alignment/>
      <protection/>
    </xf>
    <xf numFmtId="8" fontId="8" fillId="0" borderId="0" xfId="66" applyNumberFormat="1">
      <alignment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37" fillId="0" borderId="0" xfId="67" applyFont="1" applyAlignment="1">
      <alignment horizontal="right"/>
      <protection/>
    </xf>
    <xf numFmtId="0" fontId="37" fillId="0" borderId="0" xfId="67" applyFont="1">
      <alignment/>
      <protection/>
    </xf>
    <xf numFmtId="0" fontId="38" fillId="0" borderId="0" xfId="67" applyFont="1" applyAlignment="1">
      <alignment horizontal="center"/>
      <protection/>
    </xf>
    <xf numFmtId="0" fontId="39" fillId="0" borderId="0" xfId="67" applyFont="1" applyAlignment="1">
      <alignment horizontal="center"/>
      <protection/>
    </xf>
    <xf numFmtId="0" fontId="40" fillId="0" borderId="0" xfId="67" applyFont="1">
      <alignment/>
      <protection/>
    </xf>
    <xf numFmtId="0" fontId="0" fillId="0" borderId="0" xfId="67" applyFont="1" applyAlignment="1">
      <alignment horizontal="right"/>
      <protection/>
    </xf>
    <xf numFmtId="0" fontId="40" fillId="0" borderId="50" xfId="67" applyFont="1" applyBorder="1" applyAlignment="1">
      <alignment horizontal="center" vertical="center" wrapText="1"/>
      <protection/>
    </xf>
    <xf numFmtId="0" fontId="41" fillId="0" borderId="50" xfId="67" applyFont="1" applyBorder="1" applyAlignment="1">
      <alignment horizontal="center" vertical="center" wrapText="1"/>
      <protection/>
    </xf>
    <xf numFmtId="0" fontId="41" fillId="0" borderId="50" xfId="67" applyFont="1" applyBorder="1" applyAlignment="1">
      <alignment horizontal="center" vertical="center" wrapText="1"/>
      <protection/>
    </xf>
    <xf numFmtId="0" fontId="41" fillId="0" borderId="21" xfId="67" applyFont="1" applyFill="1" applyBorder="1" applyAlignment="1">
      <alignment horizontal="center" vertical="center" wrapText="1"/>
      <protection/>
    </xf>
    <xf numFmtId="3" fontId="0" fillId="0" borderId="51" xfId="67" applyNumberFormat="1" applyFont="1" applyBorder="1" applyAlignment="1">
      <alignment horizontal="center" vertical="center"/>
      <protection/>
    </xf>
    <xf numFmtId="4" fontId="0" fillId="0" borderId="51" xfId="67" applyNumberFormat="1" applyFont="1" applyBorder="1" applyAlignment="1">
      <alignment vertical="center"/>
      <protection/>
    </xf>
    <xf numFmtId="4" fontId="0" fillId="0" borderId="36" xfId="67" applyNumberFormat="1" applyFont="1" applyBorder="1" applyAlignment="1">
      <alignment vertical="center"/>
      <protection/>
    </xf>
    <xf numFmtId="0" fontId="42" fillId="0" borderId="0" xfId="67" applyFont="1">
      <alignment/>
      <protection/>
    </xf>
    <xf numFmtId="0" fontId="42" fillId="0" borderId="0" xfId="67" applyFont="1" applyFill="1">
      <alignment/>
      <protection/>
    </xf>
    <xf numFmtId="0" fontId="0" fillId="0" borderId="0" xfId="67" applyFont="1">
      <alignment/>
      <protection/>
    </xf>
    <xf numFmtId="0" fontId="40" fillId="0" borderId="50" xfId="67" applyFont="1" applyBorder="1" applyAlignment="1">
      <alignment horizontal="center" vertical="center" wrapText="1"/>
      <protection/>
    </xf>
    <xf numFmtId="0" fontId="40" fillId="0" borderId="48" xfId="67" applyFont="1" applyBorder="1" applyAlignment="1">
      <alignment horizontal="center" vertical="center" wrapText="1"/>
      <protection/>
    </xf>
    <xf numFmtId="3" fontId="0" fillId="0" borderId="33" xfId="67" applyNumberFormat="1" applyFont="1" applyBorder="1" applyAlignment="1">
      <alignment horizontal="center" vertical="center"/>
      <protection/>
    </xf>
    <xf numFmtId="0" fontId="0" fillId="0" borderId="51" xfId="67" applyFont="1" applyBorder="1" applyAlignment="1">
      <alignment horizontal="center" vertical="center"/>
      <protection/>
    </xf>
    <xf numFmtId="0" fontId="42" fillId="0" borderId="0" xfId="67" applyFont="1" applyFill="1" applyBorder="1" applyAlignment="1" quotePrefix="1">
      <alignment horizontal="left"/>
      <protection/>
    </xf>
    <xf numFmtId="0" fontId="0" fillId="0" borderId="0" xfId="67">
      <alignment/>
      <protection/>
    </xf>
    <xf numFmtId="0" fontId="37" fillId="0" borderId="0" xfId="67" applyFont="1" applyAlignment="1">
      <alignment horizontal="right"/>
      <protection/>
    </xf>
    <xf numFmtId="0" fontId="36" fillId="0" borderId="0" xfId="67" applyFont="1">
      <alignment/>
      <protection/>
    </xf>
    <xf numFmtId="0" fontId="37" fillId="0" borderId="0" xfId="67" applyFont="1">
      <alignment/>
      <protection/>
    </xf>
    <xf numFmtId="2" fontId="36" fillId="4" borderId="50" xfId="67" applyNumberFormat="1" applyFont="1" applyFill="1" applyBorder="1" applyAlignment="1">
      <alignment horizontal="center" vertical="center"/>
      <protection/>
    </xf>
    <xf numFmtId="2" fontId="36" fillId="4" borderId="21" xfId="67" applyNumberFormat="1" applyFont="1" applyFill="1" applyBorder="1" applyAlignment="1">
      <alignment horizontal="center" vertical="center" wrapText="1"/>
      <protection/>
    </xf>
    <xf numFmtId="2" fontId="36" fillId="4" borderId="21" xfId="67" applyNumberFormat="1" applyFont="1" applyFill="1" applyBorder="1" applyAlignment="1">
      <alignment horizontal="center" vertical="center"/>
      <protection/>
    </xf>
    <xf numFmtId="0" fontId="36" fillId="0" borderId="52" xfId="67" applyFont="1" applyFill="1" applyBorder="1" applyAlignment="1">
      <alignment horizontal="left"/>
      <protection/>
    </xf>
    <xf numFmtId="0" fontId="36" fillId="0" borderId="24" xfId="67" applyFont="1" applyFill="1" applyBorder="1" applyAlignment="1">
      <alignment horizontal="left"/>
      <protection/>
    </xf>
    <xf numFmtId="4" fontId="36" fillId="0" borderId="24" xfId="67" applyNumberFormat="1" applyFont="1" applyFill="1" applyBorder="1" applyAlignment="1">
      <alignment horizontal="right"/>
      <protection/>
    </xf>
    <xf numFmtId="0" fontId="37" fillId="0" borderId="52" xfId="67" applyFont="1" applyBorder="1">
      <alignment/>
      <protection/>
    </xf>
    <xf numFmtId="0" fontId="37" fillId="0" borderId="24" xfId="67" applyFont="1" applyBorder="1">
      <alignment/>
      <protection/>
    </xf>
    <xf numFmtId="4" fontId="37" fillId="0" borderId="24" xfId="67" applyNumberFormat="1" applyFont="1" applyBorder="1">
      <alignment/>
      <protection/>
    </xf>
    <xf numFmtId="0" fontId="37" fillId="0" borderId="53" xfId="67" applyFont="1" applyBorder="1">
      <alignment/>
      <protection/>
    </xf>
    <xf numFmtId="0" fontId="37" fillId="0" borderId="27" xfId="67" applyFont="1" applyBorder="1">
      <alignment/>
      <protection/>
    </xf>
    <xf numFmtId="4" fontId="37" fillId="0" borderId="27" xfId="67" applyNumberFormat="1" applyFont="1" applyBorder="1">
      <alignment/>
      <protection/>
    </xf>
    <xf numFmtId="4" fontId="36" fillId="0" borderId="27" xfId="67" applyNumberFormat="1" applyFont="1" applyBorder="1">
      <alignment/>
      <protection/>
    </xf>
    <xf numFmtId="0" fontId="37" fillId="0" borderId="27" xfId="67" applyFont="1" applyBorder="1" applyAlignment="1">
      <alignment horizontal="right"/>
      <protection/>
    </xf>
    <xf numFmtId="0" fontId="37" fillId="0" borderId="53" xfId="67" applyFont="1" applyBorder="1" applyAlignment="1">
      <alignment wrapText="1"/>
      <protection/>
    </xf>
    <xf numFmtId="0" fontId="37" fillId="0" borderId="27" xfId="67" applyFont="1" applyBorder="1" applyAlignment="1">
      <alignment wrapText="1"/>
      <protection/>
    </xf>
    <xf numFmtId="0" fontId="36" fillId="4" borderId="53" xfId="67" applyFont="1" applyFill="1" applyBorder="1">
      <alignment/>
      <protection/>
    </xf>
    <xf numFmtId="0" fontId="36" fillId="4" borderId="27" xfId="67" applyFont="1" applyFill="1" applyBorder="1">
      <alignment/>
      <protection/>
    </xf>
    <xf numFmtId="4" fontId="36" fillId="4" borderId="27" xfId="67" applyNumberFormat="1" applyFont="1" applyFill="1" applyBorder="1">
      <alignment/>
      <protection/>
    </xf>
    <xf numFmtId="0" fontId="36" fillId="4" borderId="54" xfId="67" applyFont="1" applyFill="1" applyBorder="1">
      <alignment/>
      <protection/>
    </xf>
    <xf numFmtId="0" fontId="36" fillId="4" borderId="40" xfId="67" applyFont="1" applyFill="1" applyBorder="1">
      <alignment/>
      <protection/>
    </xf>
    <xf numFmtId="4" fontId="37" fillId="4" borderId="40" xfId="67" applyNumberFormat="1" applyFont="1" applyFill="1" applyBorder="1">
      <alignment/>
      <protection/>
    </xf>
    <xf numFmtId="0" fontId="36" fillId="4" borderId="55" xfId="67" applyFont="1" applyFill="1" applyBorder="1">
      <alignment/>
      <protection/>
    </xf>
    <xf numFmtId="0" fontId="36" fillId="4" borderId="56" xfId="67" applyFont="1" applyFill="1" applyBorder="1">
      <alignment/>
      <protection/>
    </xf>
    <xf numFmtId="4" fontId="37" fillId="4" borderId="56" xfId="67" applyNumberFormat="1" applyFont="1" applyFill="1" applyBorder="1">
      <alignment/>
      <protection/>
    </xf>
    <xf numFmtId="0" fontId="37" fillId="17" borderId="0" xfId="67" applyFont="1" applyFill="1">
      <alignment/>
      <protection/>
    </xf>
    <xf numFmtId="0" fontId="37" fillId="0" borderId="0" xfId="67" applyFont="1" applyFill="1">
      <alignment/>
      <protection/>
    </xf>
    <xf numFmtId="0" fontId="41" fillId="0" borderId="0" xfId="52" applyFont="1" applyAlignment="1">
      <alignment/>
      <protection/>
    </xf>
    <xf numFmtId="0" fontId="44" fillId="0" borderId="0" xfId="52" applyFont="1" applyFill="1">
      <alignment/>
      <protection/>
    </xf>
    <xf numFmtId="0" fontId="41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45" fillId="0" borderId="0" xfId="52" applyFont="1">
      <alignment/>
      <protection/>
    </xf>
    <xf numFmtId="0" fontId="8" fillId="0" borderId="0" xfId="52" applyFont="1" applyFill="1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right"/>
      <protection/>
    </xf>
    <xf numFmtId="0" fontId="12" fillId="0" borderId="50" xfId="52" applyFont="1" applyBorder="1" applyAlignment="1">
      <alignment horizontal="center" vertical="top" wrapText="1"/>
      <protection/>
    </xf>
    <xf numFmtId="0" fontId="12" fillId="0" borderId="21" xfId="52" applyFont="1" applyBorder="1" applyAlignment="1">
      <alignment horizontal="center" vertical="top" wrapText="1"/>
      <protection/>
    </xf>
    <xf numFmtId="0" fontId="8" fillId="0" borderId="50" xfId="52" applyFont="1" applyBorder="1" applyAlignment="1">
      <alignment horizontal="center" vertical="top"/>
      <protection/>
    </xf>
    <xf numFmtId="0" fontId="8" fillId="0" borderId="50" xfId="52" applyFont="1" applyBorder="1" applyAlignment="1">
      <alignment horizontal="center" vertical="top" wrapText="1"/>
      <protection/>
    </xf>
    <xf numFmtId="0" fontId="8" fillId="0" borderId="50" xfId="52" applyFont="1" applyFill="1" applyBorder="1" applyAlignment="1">
      <alignment horizontal="center" vertical="top" wrapText="1"/>
      <protection/>
    </xf>
    <xf numFmtId="0" fontId="8" fillId="0" borderId="0" xfId="52" applyFont="1" applyAlignment="1">
      <alignment vertical="top"/>
      <protection/>
    </xf>
    <xf numFmtId="0" fontId="8" fillId="0" borderId="50" xfId="52" applyFont="1" applyBorder="1" applyAlignment="1">
      <alignment horizontal="center"/>
      <protection/>
    </xf>
    <xf numFmtId="0" fontId="8" fillId="0" borderId="21" xfId="52" applyFont="1" applyBorder="1" applyAlignment="1">
      <alignment horizontal="center"/>
      <protection/>
    </xf>
    <xf numFmtId="0" fontId="48" fillId="0" borderId="50" xfId="52" applyFont="1" applyBorder="1" applyAlignment="1">
      <alignment horizontal="center"/>
      <protection/>
    </xf>
    <xf numFmtId="0" fontId="48" fillId="0" borderId="50" xfId="52" applyFont="1" applyFill="1" applyBorder="1" applyAlignment="1">
      <alignment horizontal="center"/>
      <protection/>
    </xf>
    <xf numFmtId="0" fontId="50" fillId="0" borderId="50" xfId="52" applyFont="1" applyBorder="1" applyAlignment="1">
      <alignment horizontal="center"/>
      <protection/>
    </xf>
    <xf numFmtId="0" fontId="48" fillId="0" borderId="21" xfId="52" applyFont="1" applyBorder="1" applyAlignment="1">
      <alignment horizontal="center"/>
      <protection/>
    </xf>
    <xf numFmtId="0" fontId="8" fillId="0" borderId="50" xfId="52" applyFont="1" applyFill="1" applyBorder="1" applyAlignment="1">
      <alignment vertical="center"/>
      <protection/>
    </xf>
    <xf numFmtId="4" fontId="8" fillId="0" borderId="50" xfId="52" applyNumberFormat="1" applyFont="1" applyBorder="1">
      <alignment/>
      <protection/>
    </xf>
    <xf numFmtId="0" fontId="50" fillId="0" borderId="57" xfId="52" applyFont="1" applyBorder="1" applyAlignment="1">
      <alignment horizontal="center"/>
      <protection/>
    </xf>
    <xf numFmtId="0" fontId="48" fillId="0" borderId="58" xfId="52" applyFont="1" applyBorder="1" applyAlignment="1">
      <alignment horizontal="center"/>
      <protection/>
    </xf>
    <xf numFmtId="0" fontId="8" fillId="0" borderId="57" xfId="52" applyFont="1" applyFill="1" applyBorder="1">
      <alignment/>
      <protection/>
    </xf>
    <xf numFmtId="4" fontId="8" fillId="0" borderId="57" xfId="52" applyNumberFormat="1" applyFont="1" applyBorder="1">
      <alignment/>
      <protection/>
    </xf>
    <xf numFmtId="4" fontId="8" fillId="0" borderId="59" xfId="52" applyNumberFormat="1" applyFont="1" applyBorder="1">
      <alignment/>
      <protection/>
    </xf>
    <xf numFmtId="3" fontId="48" fillId="0" borderId="58" xfId="52" applyNumberFormat="1" applyFont="1" applyBorder="1" applyAlignment="1">
      <alignment horizontal="center"/>
      <protection/>
    </xf>
    <xf numFmtId="0" fontId="8" fillId="0" borderId="57" xfId="52" applyFont="1" applyFill="1" applyBorder="1" applyAlignment="1">
      <alignment vertical="top" wrapText="1"/>
      <protection/>
    </xf>
    <xf numFmtId="0" fontId="8" fillId="0" borderId="57" xfId="52" applyFont="1" applyFill="1" applyBorder="1" applyAlignment="1">
      <alignment wrapText="1"/>
      <protection/>
    </xf>
    <xf numFmtId="0" fontId="8" fillId="0" borderId="51" xfId="52" applyFont="1" applyFill="1" applyBorder="1">
      <alignment/>
      <protection/>
    </xf>
    <xf numFmtId="4" fontId="8" fillId="0" borderId="51" xfId="52" applyNumberFormat="1" applyFont="1" applyBorder="1">
      <alignment/>
      <protection/>
    </xf>
    <xf numFmtId="0" fontId="8" fillId="0" borderId="50" xfId="52" applyFont="1" applyFill="1" applyBorder="1" applyAlignment="1">
      <alignment vertical="center" wrapText="1"/>
      <protection/>
    </xf>
    <xf numFmtId="0" fontId="44" fillId="0" borderId="57" xfId="52" applyFont="1" applyBorder="1" applyAlignment="1">
      <alignment horizontal="center"/>
      <protection/>
    </xf>
    <xf numFmtId="0" fontId="8" fillId="0" borderId="58" xfId="52" applyFont="1" applyBorder="1" applyAlignment="1">
      <alignment horizontal="center"/>
      <protection/>
    </xf>
    <xf numFmtId="0" fontId="8" fillId="0" borderId="50" xfId="52" applyFont="1" applyBorder="1">
      <alignment/>
      <protection/>
    </xf>
    <xf numFmtId="0" fontId="8" fillId="0" borderId="51" xfId="52" applyFont="1" applyFill="1" applyBorder="1" applyAlignment="1">
      <alignment vertical="center" wrapText="1"/>
      <protection/>
    </xf>
    <xf numFmtId="0" fontId="8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Fill="1" applyBorder="1" applyAlignment="1">
      <alignment vertical="center" wrapText="1"/>
      <protection/>
    </xf>
    <xf numFmtId="0" fontId="48" fillId="0" borderId="0" xfId="52" applyFont="1">
      <alignment/>
      <protection/>
    </xf>
    <xf numFmtId="0" fontId="51" fillId="0" borderId="0" xfId="52" applyFont="1" applyAlignment="1">
      <alignment horizontal="left"/>
      <protection/>
    </xf>
    <xf numFmtId="0" fontId="48" fillId="0" borderId="0" xfId="52" applyFont="1" applyFill="1">
      <alignment/>
      <protection/>
    </xf>
    <xf numFmtId="0" fontId="48" fillId="0" borderId="0" xfId="52" applyFont="1">
      <alignment/>
      <protection/>
    </xf>
    <xf numFmtId="0" fontId="8" fillId="0" borderId="0" xfId="52">
      <alignment/>
      <protection/>
    </xf>
    <xf numFmtId="0" fontId="48" fillId="0" borderId="0" xfId="52" applyFont="1" applyAlignment="1">
      <alignment/>
      <protection/>
    </xf>
    <xf numFmtId="14" fontId="8" fillId="0" borderId="0" xfId="52" applyNumberFormat="1" applyFont="1">
      <alignment/>
      <protection/>
    </xf>
    <xf numFmtId="0" fontId="41" fillId="0" borderId="0" xfId="51" applyFont="1" applyAlignment="1">
      <alignment/>
      <protection/>
    </xf>
    <xf numFmtId="0" fontId="44" fillId="0" borderId="0" xfId="51" applyFont="1" applyFill="1">
      <alignment/>
      <protection/>
    </xf>
    <xf numFmtId="0" fontId="41" fillId="0" borderId="0" xfId="51" applyFont="1" applyAlignment="1">
      <alignment horizontal="right"/>
      <protection/>
    </xf>
    <xf numFmtId="0" fontId="8" fillId="0" borderId="0" xfId="51" applyFont="1">
      <alignment/>
      <protection/>
    </xf>
    <xf numFmtId="0" fontId="45" fillId="0" borderId="0" xfId="51" applyFont="1">
      <alignment/>
      <protection/>
    </xf>
    <xf numFmtId="0" fontId="8" fillId="0" borderId="0" xfId="51" applyFont="1" applyFill="1">
      <alignment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right"/>
      <protection/>
    </xf>
    <xf numFmtId="0" fontId="12" fillId="0" borderId="50" xfId="51" applyFont="1" applyBorder="1" applyAlignment="1">
      <alignment horizontal="center" vertical="top" wrapText="1"/>
      <protection/>
    </xf>
    <xf numFmtId="0" fontId="12" fillId="0" borderId="21" xfId="51" applyFont="1" applyBorder="1" applyAlignment="1">
      <alignment horizontal="center" vertical="top" wrapText="1"/>
      <protection/>
    </xf>
    <xf numFmtId="0" fontId="8" fillId="0" borderId="50" xfId="51" applyFont="1" applyBorder="1" applyAlignment="1">
      <alignment horizontal="center" vertical="top"/>
      <protection/>
    </xf>
    <xf numFmtId="0" fontId="8" fillId="0" borderId="50" xfId="51" applyFont="1" applyBorder="1" applyAlignment="1">
      <alignment horizontal="center" vertical="top" wrapText="1"/>
      <protection/>
    </xf>
    <xf numFmtId="0" fontId="8" fillId="0" borderId="50" xfId="51" applyFont="1" applyFill="1" applyBorder="1" applyAlignment="1">
      <alignment horizontal="center" vertical="top" wrapText="1"/>
      <protection/>
    </xf>
    <xf numFmtId="0" fontId="8" fillId="0" borderId="0" xfId="51" applyFont="1" applyAlignment="1">
      <alignment vertical="top"/>
      <protection/>
    </xf>
    <xf numFmtId="0" fontId="8" fillId="0" borderId="50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48" fillId="0" borderId="50" xfId="51" applyFont="1" applyBorder="1" applyAlignment="1">
      <alignment horizontal="center"/>
      <protection/>
    </xf>
    <xf numFmtId="0" fontId="48" fillId="0" borderId="50" xfId="51" applyFont="1" applyFill="1" applyBorder="1" applyAlignment="1">
      <alignment horizontal="center"/>
      <protection/>
    </xf>
    <xf numFmtId="0" fontId="50" fillId="0" borderId="50" xfId="51" applyFont="1" applyBorder="1" applyAlignment="1">
      <alignment horizontal="center"/>
      <protection/>
    </xf>
    <xf numFmtId="0" fontId="48" fillId="0" borderId="21" xfId="51" applyFont="1" applyBorder="1" applyAlignment="1">
      <alignment horizontal="center"/>
      <protection/>
    </xf>
    <xf numFmtId="0" fontId="8" fillId="0" borderId="50" xfId="51" applyFont="1" applyFill="1" applyBorder="1" applyAlignment="1">
      <alignment vertical="center"/>
      <protection/>
    </xf>
    <xf numFmtId="4" fontId="8" fillId="0" borderId="50" xfId="51" applyNumberFormat="1" applyFont="1" applyBorder="1">
      <alignment/>
      <protection/>
    </xf>
    <xf numFmtId="0" fontId="50" fillId="0" borderId="57" xfId="51" applyFont="1" applyBorder="1" applyAlignment="1">
      <alignment horizontal="center"/>
      <protection/>
    </xf>
    <xf numFmtId="0" fontId="48" fillId="0" borderId="58" xfId="51" applyFont="1" applyBorder="1" applyAlignment="1">
      <alignment horizontal="center"/>
      <protection/>
    </xf>
    <xf numFmtId="0" fontId="8" fillId="0" borderId="57" xfId="51" applyFont="1" applyFill="1" applyBorder="1">
      <alignment/>
      <protection/>
    </xf>
    <xf numFmtId="4" fontId="8" fillId="0" borderId="57" xfId="51" applyNumberFormat="1" applyFont="1" applyBorder="1">
      <alignment/>
      <protection/>
    </xf>
    <xf numFmtId="4" fontId="8" fillId="0" borderId="59" xfId="51" applyNumberFormat="1" applyFont="1" applyBorder="1">
      <alignment/>
      <protection/>
    </xf>
    <xf numFmtId="3" fontId="48" fillId="0" borderId="58" xfId="51" applyNumberFormat="1" applyFont="1" applyBorder="1" applyAlignment="1">
      <alignment horizontal="center"/>
      <protection/>
    </xf>
    <xf numFmtId="0" fontId="8" fillId="0" borderId="57" xfId="51" applyFont="1" applyFill="1" applyBorder="1" applyAlignment="1">
      <alignment vertical="top" wrapText="1"/>
      <protection/>
    </xf>
    <xf numFmtId="0" fontId="8" fillId="0" borderId="57" xfId="51" applyFont="1" applyFill="1" applyBorder="1" applyAlignment="1">
      <alignment wrapText="1"/>
      <protection/>
    </xf>
    <xf numFmtId="0" fontId="8" fillId="0" borderId="51" xfId="51" applyFont="1" applyFill="1" applyBorder="1">
      <alignment/>
      <protection/>
    </xf>
    <xf numFmtId="4" fontId="8" fillId="0" borderId="51" xfId="51" applyNumberFormat="1" applyFont="1" applyBorder="1">
      <alignment/>
      <protection/>
    </xf>
    <xf numFmtId="0" fontId="8" fillId="0" borderId="50" xfId="51" applyFont="1" applyFill="1" applyBorder="1" applyAlignment="1">
      <alignment vertical="center" wrapText="1"/>
      <protection/>
    </xf>
    <xf numFmtId="0" fontId="44" fillId="0" borderId="57" xfId="51" applyFont="1" applyBorder="1" applyAlignment="1">
      <alignment horizontal="center"/>
      <protection/>
    </xf>
    <xf numFmtId="0" fontId="8" fillId="0" borderId="58" xfId="51" applyFont="1" applyBorder="1" applyAlignment="1">
      <alignment horizontal="center"/>
      <protection/>
    </xf>
    <xf numFmtId="0" fontId="8" fillId="0" borderId="50" xfId="51" applyFont="1" applyBorder="1">
      <alignment/>
      <protection/>
    </xf>
    <xf numFmtId="0" fontId="8" fillId="0" borderId="51" xfId="51" applyFont="1" applyFill="1" applyBorder="1" applyAlignment="1">
      <alignment vertical="center" wrapText="1"/>
      <protection/>
    </xf>
    <xf numFmtId="0" fontId="8" fillId="0" borderId="0" xfId="51" applyFont="1" applyBorder="1">
      <alignment/>
      <protection/>
    </xf>
    <xf numFmtId="0" fontId="8" fillId="0" borderId="0" xfId="51" applyFont="1" applyBorder="1" applyAlignment="1">
      <alignment horizontal="center"/>
      <protection/>
    </xf>
    <xf numFmtId="0" fontId="8" fillId="0" borderId="0" xfId="51" applyFont="1" applyFill="1" applyBorder="1" applyAlignment="1">
      <alignment vertical="center" wrapText="1"/>
      <protection/>
    </xf>
    <xf numFmtId="0" fontId="48" fillId="0" borderId="0" xfId="51" applyFont="1">
      <alignment/>
      <protection/>
    </xf>
    <xf numFmtId="0" fontId="51" fillId="0" borderId="0" xfId="51" applyFont="1" applyAlignment="1">
      <alignment horizontal="left"/>
      <protection/>
    </xf>
    <xf numFmtId="0" fontId="48" fillId="0" borderId="0" xfId="51" applyFont="1" applyFill="1">
      <alignment/>
      <protection/>
    </xf>
    <xf numFmtId="0" fontId="48" fillId="0" borderId="0" xfId="51" applyFont="1">
      <alignment/>
      <protection/>
    </xf>
    <xf numFmtId="0" fontId="8" fillId="0" borderId="0" xfId="51">
      <alignment/>
      <protection/>
    </xf>
    <xf numFmtId="0" fontId="48" fillId="0" borderId="0" xfId="51" applyFont="1" applyAlignment="1">
      <alignment/>
      <protection/>
    </xf>
    <xf numFmtId="14" fontId="8" fillId="0" borderId="0" xfId="51" applyNumberFormat="1" applyFont="1" applyAlignment="1">
      <alignment horizontal="left"/>
      <protection/>
    </xf>
    <xf numFmtId="0" fontId="41" fillId="0" borderId="0" xfId="53" applyFont="1" applyAlignment="1">
      <alignment/>
      <protection/>
    </xf>
    <xf numFmtId="0" fontId="44" fillId="0" borderId="0" xfId="53" applyFont="1" applyFill="1">
      <alignment/>
      <protection/>
    </xf>
    <xf numFmtId="0" fontId="41" fillId="0" borderId="0" xfId="53" applyFont="1" applyAlignment="1">
      <alignment horizontal="right"/>
      <protection/>
    </xf>
    <xf numFmtId="0" fontId="8" fillId="0" borderId="0" xfId="53" applyFont="1">
      <alignment/>
      <protection/>
    </xf>
    <xf numFmtId="0" fontId="45" fillId="0" borderId="0" xfId="53" applyFont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right"/>
      <protection/>
    </xf>
    <xf numFmtId="0" fontId="12" fillId="0" borderId="50" xfId="53" applyFont="1" applyBorder="1" applyAlignment="1">
      <alignment horizontal="center" vertical="top" wrapText="1"/>
      <protection/>
    </xf>
    <xf numFmtId="0" fontId="12" fillId="0" borderId="21" xfId="53" applyFont="1" applyBorder="1" applyAlignment="1">
      <alignment horizontal="center" vertical="top" wrapText="1"/>
      <protection/>
    </xf>
    <xf numFmtId="0" fontId="8" fillId="0" borderId="50" xfId="53" applyFont="1" applyBorder="1" applyAlignment="1">
      <alignment horizontal="center" vertical="top"/>
      <protection/>
    </xf>
    <xf numFmtId="0" fontId="8" fillId="0" borderId="50" xfId="53" applyFont="1" applyBorder="1" applyAlignment="1">
      <alignment horizontal="center" vertical="top" wrapText="1"/>
      <protection/>
    </xf>
    <xf numFmtId="0" fontId="8" fillId="0" borderId="50" xfId="53" applyFont="1" applyFill="1" applyBorder="1" applyAlignment="1">
      <alignment horizontal="center" vertical="top" wrapText="1"/>
      <protection/>
    </xf>
    <xf numFmtId="0" fontId="8" fillId="0" borderId="0" xfId="53" applyFont="1" applyAlignment="1">
      <alignment vertical="top"/>
      <protection/>
    </xf>
    <xf numFmtId="0" fontId="8" fillId="0" borderId="50" xfId="53" applyFont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0" fontId="48" fillId="0" borderId="50" xfId="53" applyFont="1" applyBorder="1" applyAlignment="1">
      <alignment horizontal="center"/>
      <protection/>
    </xf>
    <xf numFmtId="0" fontId="48" fillId="0" borderId="50" xfId="53" applyFont="1" applyFill="1" applyBorder="1" applyAlignment="1">
      <alignment horizontal="center"/>
      <protection/>
    </xf>
    <xf numFmtId="0" fontId="50" fillId="0" borderId="50" xfId="53" applyFont="1" applyBorder="1" applyAlignment="1">
      <alignment horizontal="center"/>
      <protection/>
    </xf>
    <xf numFmtId="0" fontId="48" fillId="0" borderId="21" xfId="53" applyFont="1" applyBorder="1" applyAlignment="1">
      <alignment horizontal="center"/>
      <protection/>
    </xf>
    <xf numFmtId="0" fontId="8" fillId="0" borderId="50" xfId="53" applyFont="1" applyFill="1" applyBorder="1" applyAlignment="1">
      <alignment vertical="center"/>
      <protection/>
    </xf>
    <xf numFmtId="4" fontId="8" fillId="0" borderId="50" xfId="53" applyNumberFormat="1" applyFont="1" applyBorder="1">
      <alignment/>
      <protection/>
    </xf>
    <xf numFmtId="0" fontId="50" fillId="0" borderId="57" xfId="53" applyFont="1" applyBorder="1" applyAlignment="1">
      <alignment horizontal="center"/>
      <protection/>
    </xf>
    <xf numFmtId="0" fontId="48" fillId="0" borderId="58" xfId="53" applyFont="1" applyBorder="1" applyAlignment="1">
      <alignment horizontal="center"/>
      <protection/>
    </xf>
    <xf numFmtId="0" fontId="8" fillId="0" borderId="57" xfId="53" applyFont="1" applyFill="1" applyBorder="1">
      <alignment/>
      <protection/>
    </xf>
    <xf numFmtId="4" fontId="8" fillId="0" borderId="57" xfId="53" applyNumberFormat="1" applyFont="1" applyBorder="1">
      <alignment/>
      <protection/>
    </xf>
    <xf numFmtId="4" fontId="8" fillId="0" borderId="59" xfId="53" applyNumberFormat="1" applyFont="1" applyBorder="1">
      <alignment/>
      <protection/>
    </xf>
    <xf numFmtId="3" fontId="48" fillId="0" borderId="58" xfId="53" applyNumberFormat="1" applyFont="1" applyBorder="1" applyAlignment="1">
      <alignment horizontal="center"/>
      <protection/>
    </xf>
    <xf numFmtId="0" fontId="8" fillId="0" borderId="57" xfId="53" applyFont="1" applyFill="1" applyBorder="1" applyAlignment="1">
      <alignment vertical="top" wrapText="1"/>
      <protection/>
    </xf>
    <xf numFmtId="0" fontId="8" fillId="0" borderId="57" xfId="53" applyFont="1" applyFill="1" applyBorder="1" applyAlignment="1">
      <alignment wrapText="1"/>
      <protection/>
    </xf>
    <xf numFmtId="0" fontId="8" fillId="0" borderId="51" xfId="53" applyFont="1" applyFill="1" applyBorder="1">
      <alignment/>
      <protection/>
    </xf>
    <xf numFmtId="4" fontId="8" fillId="0" borderId="51" xfId="53" applyNumberFormat="1" applyFont="1" applyBorder="1">
      <alignment/>
      <protection/>
    </xf>
    <xf numFmtId="0" fontId="8" fillId="0" borderId="50" xfId="53" applyFont="1" applyFill="1" applyBorder="1" applyAlignment="1">
      <alignment vertical="center" wrapText="1"/>
      <protection/>
    </xf>
    <xf numFmtId="0" fontId="44" fillId="0" borderId="57" xfId="53" applyFont="1" applyBorder="1" applyAlignment="1">
      <alignment horizontal="center"/>
      <protection/>
    </xf>
    <xf numFmtId="0" fontId="8" fillId="0" borderId="58" xfId="53" applyFont="1" applyBorder="1" applyAlignment="1">
      <alignment horizontal="center"/>
      <protection/>
    </xf>
    <xf numFmtId="0" fontId="8" fillId="0" borderId="50" xfId="53" applyFont="1" applyBorder="1">
      <alignment/>
      <protection/>
    </xf>
    <xf numFmtId="0" fontId="8" fillId="0" borderId="51" xfId="53" applyFont="1" applyFill="1" applyBorder="1" applyAlignment="1">
      <alignment vertical="center" wrapText="1"/>
      <protection/>
    </xf>
    <xf numFmtId="0" fontId="8" fillId="0" borderId="0" xfId="53" applyFont="1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Fill="1" applyBorder="1" applyAlignment="1">
      <alignment vertical="center" wrapText="1"/>
      <protection/>
    </xf>
    <xf numFmtId="0" fontId="48" fillId="0" borderId="0" xfId="53" applyFont="1">
      <alignment/>
      <protection/>
    </xf>
    <xf numFmtId="0" fontId="51" fillId="0" borderId="0" xfId="53" applyFont="1" applyAlignment="1">
      <alignment horizontal="left"/>
      <protection/>
    </xf>
    <xf numFmtId="0" fontId="48" fillId="0" borderId="0" xfId="53" applyFont="1" applyFill="1">
      <alignment/>
      <protection/>
    </xf>
    <xf numFmtId="0" fontId="48" fillId="0" borderId="0" xfId="53" applyFont="1">
      <alignment/>
      <protection/>
    </xf>
    <xf numFmtId="0" fontId="8" fillId="0" borderId="0" xfId="53">
      <alignment/>
      <protection/>
    </xf>
    <xf numFmtId="0" fontId="48" fillId="0" borderId="0" xfId="53" applyFont="1" applyAlignment="1">
      <alignment/>
      <protection/>
    </xf>
    <xf numFmtId="14" fontId="8" fillId="0" borderId="0" xfId="53" applyNumberFormat="1" applyFont="1">
      <alignment/>
      <protection/>
    </xf>
    <xf numFmtId="0" fontId="41" fillId="0" borderId="0" xfId="54" applyFont="1" applyAlignment="1">
      <alignment/>
      <protection/>
    </xf>
    <xf numFmtId="0" fontId="44" fillId="0" borderId="0" xfId="54" applyFont="1" applyFill="1">
      <alignment/>
      <protection/>
    </xf>
    <xf numFmtId="0" fontId="41" fillId="0" borderId="0" xfId="54" applyFont="1" applyAlignment="1">
      <alignment horizontal="right"/>
      <protection/>
    </xf>
    <xf numFmtId="0" fontId="8" fillId="0" borderId="0" xfId="54" applyFont="1">
      <alignment/>
      <protection/>
    </xf>
    <xf numFmtId="0" fontId="45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Alignment="1">
      <alignment horizontal="right"/>
      <protection/>
    </xf>
    <xf numFmtId="0" fontId="12" fillId="0" borderId="50" xfId="54" applyFont="1" applyBorder="1" applyAlignment="1">
      <alignment horizontal="center" vertical="top" wrapText="1"/>
      <protection/>
    </xf>
    <xf numFmtId="0" fontId="12" fillId="0" borderId="21" xfId="54" applyFont="1" applyBorder="1" applyAlignment="1">
      <alignment horizontal="center" vertical="top" wrapText="1"/>
      <protection/>
    </xf>
    <xf numFmtId="0" fontId="8" fillId="0" borderId="50" xfId="54" applyFont="1" applyBorder="1" applyAlignment="1">
      <alignment horizontal="center" vertical="top"/>
      <protection/>
    </xf>
    <xf numFmtId="0" fontId="8" fillId="0" borderId="50" xfId="54" applyFont="1" applyBorder="1" applyAlignment="1">
      <alignment horizontal="center" vertical="top" wrapText="1"/>
      <protection/>
    </xf>
    <xf numFmtId="0" fontId="8" fillId="0" borderId="50" xfId="54" applyFont="1" applyFill="1" applyBorder="1" applyAlignment="1">
      <alignment horizontal="center" vertical="top" wrapText="1"/>
      <protection/>
    </xf>
    <xf numFmtId="0" fontId="8" fillId="0" borderId="0" xfId="54" applyFont="1" applyAlignment="1">
      <alignment vertical="top"/>
      <protection/>
    </xf>
    <xf numFmtId="0" fontId="8" fillId="0" borderId="50" xfId="54" applyFont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0" fontId="48" fillId="0" borderId="50" xfId="54" applyFont="1" applyBorder="1" applyAlignment="1">
      <alignment horizontal="center"/>
      <protection/>
    </xf>
    <xf numFmtId="0" fontId="48" fillId="0" borderId="50" xfId="54" applyFont="1" applyFill="1" applyBorder="1" applyAlignment="1">
      <alignment horizontal="center"/>
      <protection/>
    </xf>
    <xf numFmtId="0" fontId="50" fillId="0" borderId="50" xfId="54" applyFont="1" applyBorder="1" applyAlignment="1">
      <alignment horizontal="center"/>
      <protection/>
    </xf>
    <xf numFmtId="0" fontId="48" fillId="0" borderId="21" xfId="54" applyFont="1" applyBorder="1" applyAlignment="1">
      <alignment horizontal="center"/>
      <protection/>
    </xf>
    <xf numFmtId="0" fontId="8" fillId="0" borderId="50" xfId="54" applyFont="1" applyFill="1" applyBorder="1" applyAlignment="1">
      <alignment vertical="center"/>
      <protection/>
    </xf>
    <xf numFmtId="4" fontId="8" fillId="0" borderId="50" xfId="54" applyNumberFormat="1" applyFont="1" applyBorder="1">
      <alignment/>
      <protection/>
    </xf>
    <xf numFmtId="0" fontId="50" fillId="0" borderId="57" xfId="54" applyFont="1" applyBorder="1" applyAlignment="1">
      <alignment horizontal="center"/>
      <protection/>
    </xf>
    <xf numFmtId="0" fontId="48" fillId="0" borderId="58" xfId="54" applyFont="1" applyBorder="1" applyAlignment="1">
      <alignment horizontal="center"/>
      <protection/>
    </xf>
    <xf numFmtId="0" fontId="8" fillId="0" borderId="57" xfId="54" applyFont="1" applyFill="1" applyBorder="1">
      <alignment/>
      <protection/>
    </xf>
    <xf numFmtId="4" fontId="8" fillId="0" borderId="57" xfId="54" applyNumberFormat="1" applyFont="1" applyBorder="1">
      <alignment/>
      <protection/>
    </xf>
    <xf numFmtId="4" fontId="8" fillId="0" borderId="59" xfId="54" applyNumberFormat="1" applyFont="1" applyBorder="1">
      <alignment/>
      <protection/>
    </xf>
    <xf numFmtId="3" fontId="48" fillId="0" borderId="58" xfId="54" applyNumberFormat="1" applyFont="1" applyBorder="1" applyAlignment="1">
      <alignment horizontal="center"/>
      <protection/>
    </xf>
    <xf numFmtId="0" fontId="8" fillId="0" borderId="57" xfId="54" applyFont="1" applyFill="1" applyBorder="1" applyAlignment="1">
      <alignment vertical="top" wrapText="1"/>
      <protection/>
    </xf>
    <xf numFmtId="0" fontId="8" fillId="0" borderId="57" xfId="54" applyFont="1" applyFill="1" applyBorder="1" applyAlignment="1">
      <alignment wrapText="1"/>
      <protection/>
    </xf>
    <xf numFmtId="0" fontId="8" fillId="0" borderId="51" xfId="54" applyFont="1" applyFill="1" applyBorder="1">
      <alignment/>
      <protection/>
    </xf>
    <xf numFmtId="4" fontId="8" fillId="0" borderId="51" xfId="54" applyNumberFormat="1" applyFont="1" applyBorder="1">
      <alignment/>
      <protection/>
    </xf>
    <xf numFmtId="0" fontId="8" fillId="0" borderId="50" xfId="54" applyFont="1" applyFill="1" applyBorder="1" applyAlignment="1">
      <alignment vertical="center" wrapText="1"/>
      <protection/>
    </xf>
    <xf numFmtId="0" fontId="44" fillId="0" borderId="57" xfId="54" applyFont="1" applyBorder="1" applyAlignment="1">
      <alignment horizontal="center"/>
      <protection/>
    </xf>
    <xf numFmtId="0" fontId="8" fillId="0" borderId="58" xfId="54" applyFont="1" applyBorder="1" applyAlignment="1">
      <alignment horizontal="center"/>
      <protection/>
    </xf>
    <xf numFmtId="0" fontId="8" fillId="0" borderId="50" xfId="54" applyFont="1" applyBorder="1">
      <alignment/>
      <protection/>
    </xf>
    <xf numFmtId="0" fontId="8" fillId="0" borderId="51" xfId="54" applyFont="1" applyFill="1" applyBorder="1" applyAlignment="1">
      <alignment vertical="center" wrapText="1"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center"/>
      <protection/>
    </xf>
    <xf numFmtId="0" fontId="8" fillId="0" borderId="0" xfId="54" applyFont="1" applyFill="1" applyBorder="1" applyAlignment="1">
      <alignment vertical="center" wrapText="1"/>
      <protection/>
    </xf>
    <xf numFmtId="0" fontId="48" fillId="0" borderId="0" xfId="54" applyFont="1">
      <alignment/>
      <protection/>
    </xf>
    <xf numFmtId="0" fontId="51" fillId="0" borderId="0" xfId="54" applyFont="1" applyAlignment="1">
      <alignment horizontal="left"/>
      <protection/>
    </xf>
    <xf numFmtId="0" fontId="48" fillId="0" borderId="0" xfId="54" applyFont="1" applyFill="1">
      <alignment/>
      <protection/>
    </xf>
    <xf numFmtId="0" fontId="48" fillId="0" borderId="0" xfId="54" applyFont="1">
      <alignment/>
      <protection/>
    </xf>
    <xf numFmtId="0" fontId="8" fillId="0" borderId="0" xfId="54">
      <alignment/>
      <protection/>
    </xf>
    <xf numFmtId="0" fontId="48" fillId="0" borderId="0" xfId="54" applyFont="1" applyAlignment="1">
      <alignment/>
      <protection/>
    </xf>
    <xf numFmtId="14" fontId="8" fillId="0" borderId="0" xfId="54" applyNumberFormat="1" applyFont="1" applyAlignment="1">
      <alignment horizontal="left"/>
      <protection/>
    </xf>
    <xf numFmtId="0" fontId="41" fillId="0" borderId="0" xfId="55" applyFont="1" applyAlignment="1">
      <alignment/>
      <protection/>
    </xf>
    <xf numFmtId="0" fontId="44" fillId="0" borderId="0" xfId="55" applyFont="1" applyFill="1">
      <alignment/>
      <protection/>
    </xf>
    <xf numFmtId="0" fontId="41" fillId="0" borderId="0" xfId="55" applyFont="1" applyAlignment="1">
      <alignment horizontal="right"/>
      <protection/>
    </xf>
    <xf numFmtId="0" fontId="8" fillId="0" borderId="0" xfId="55" applyFont="1">
      <alignment/>
      <protection/>
    </xf>
    <xf numFmtId="0" fontId="45" fillId="0" borderId="0" xfId="55" applyFont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 horizontal="right"/>
      <protection/>
    </xf>
    <xf numFmtId="0" fontId="12" fillId="0" borderId="50" xfId="55" applyFont="1" applyBorder="1" applyAlignment="1">
      <alignment horizontal="center" vertical="top" wrapText="1"/>
      <protection/>
    </xf>
    <xf numFmtId="0" fontId="12" fillId="0" borderId="21" xfId="55" applyFont="1" applyBorder="1" applyAlignment="1">
      <alignment horizontal="center" vertical="top" wrapText="1"/>
      <protection/>
    </xf>
    <xf numFmtId="0" fontId="8" fillId="0" borderId="50" xfId="55" applyFont="1" applyBorder="1" applyAlignment="1">
      <alignment horizontal="center" vertical="top"/>
      <protection/>
    </xf>
    <xf numFmtId="0" fontId="8" fillId="0" borderId="50" xfId="55" applyFont="1" applyBorder="1" applyAlignment="1">
      <alignment horizontal="center" vertical="top" wrapText="1"/>
      <protection/>
    </xf>
    <xf numFmtId="0" fontId="8" fillId="0" borderId="50" xfId="55" applyFont="1" applyFill="1" applyBorder="1" applyAlignment="1">
      <alignment horizontal="center" vertical="top" wrapText="1"/>
      <protection/>
    </xf>
    <xf numFmtId="0" fontId="8" fillId="0" borderId="0" xfId="55" applyFont="1" applyAlignment="1">
      <alignment vertical="top"/>
      <protection/>
    </xf>
    <xf numFmtId="0" fontId="8" fillId="0" borderId="50" xfId="55" applyFont="1" applyBorder="1" applyAlignment="1">
      <alignment horizontal="center"/>
      <protection/>
    </xf>
    <xf numFmtId="0" fontId="8" fillId="0" borderId="21" xfId="55" applyFont="1" applyBorder="1" applyAlignment="1">
      <alignment horizontal="center"/>
      <protection/>
    </xf>
    <xf numFmtId="0" fontId="48" fillId="0" borderId="50" xfId="55" applyFont="1" applyBorder="1" applyAlignment="1">
      <alignment horizontal="center"/>
      <protection/>
    </xf>
    <xf numFmtId="0" fontId="48" fillId="0" borderId="50" xfId="55" applyFont="1" applyFill="1" applyBorder="1" applyAlignment="1">
      <alignment horizontal="center"/>
      <protection/>
    </xf>
    <xf numFmtId="0" fontId="50" fillId="0" borderId="50" xfId="55" applyFont="1" applyBorder="1" applyAlignment="1">
      <alignment horizontal="center"/>
      <protection/>
    </xf>
    <xf numFmtId="0" fontId="48" fillId="0" borderId="21" xfId="55" applyFont="1" applyBorder="1" applyAlignment="1">
      <alignment horizontal="center"/>
      <protection/>
    </xf>
    <xf numFmtId="0" fontId="8" fillId="0" borderId="50" xfId="55" applyFont="1" applyFill="1" applyBorder="1" applyAlignment="1">
      <alignment vertical="center"/>
      <protection/>
    </xf>
    <xf numFmtId="4" fontId="8" fillId="0" borderId="50" xfId="55" applyNumberFormat="1" applyFont="1" applyBorder="1">
      <alignment/>
      <protection/>
    </xf>
    <xf numFmtId="0" fontId="50" fillId="0" borderId="57" xfId="55" applyFont="1" applyBorder="1" applyAlignment="1">
      <alignment horizontal="center"/>
      <protection/>
    </xf>
    <xf numFmtId="0" fontId="48" fillId="0" borderId="58" xfId="55" applyFont="1" applyBorder="1" applyAlignment="1">
      <alignment horizontal="center"/>
      <protection/>
    </xf>
    <xf numFmtId="0" fontId="8" fillId="0" borderId="57" xfId="55" applyFont="1" applyFill="1" applyBorder="1">
      <alignment/>
      <protection/>
    </xf>
    <xf numFmtId="4" fontId="8" fillId="0" borderId="57" xfId="55" applyNumberFormat="1" applyFont="1" applyBorder="1">
      <alignment/>
      <protection/>
    </xf>
    <xf numFmtId="4" fontId="8" fillId="0" borderId="59" xfId="55" applyNumberFormat="1" applyFont="1" applyBorder="1">
      <alignment/>
      <protection/>
    </xf>
    <xf numFmtId="3" fontId="48" fillId="0" borderId="58" xfId="55" applyNumberFormat="1" applyFont="1" applyBorder="1" applyAlignment="1">
      <alignment horizontal="center"/>
      <protection/>
    </xf>
    <xf numFmtId="0" fontId="8" fillId="0" borderId="57" xfId="55" applyFont="1" applyFill="1" applyBorder="1" applyAlignment="1">
      <alignment vertical="top" wrapText="1"/>
      <protection/>
    </xf>
    <xf numFmtId="0" fontId="8" fillId="0" borderId="57" xfId="55" applyFont="1" applyFill="1" applyBorder="1" applyAlignment="1">
      <alignment wrapText="1"/>
      <protection/>
    </xf>
    <xf numFmtId="0" fontId="8" fillId="0" borderId="51" xfId="55" applyFont="1" applyFill="1" applyBorder="1">
      <alignment/>
      <protection/>
    </xf>
    <xf numFmtId="4" fontId="8" fillId="0" borderId="51" xfId="55" applyNumberFormat="1" applyFont="1" applyBorder="1">
      <alignment/>
      <protection/>
    </xf>
    <xf numFmtId="0" fontId="8" fillId="0" borderId="50" xfId="55" applyFont="1" applyFill="1" applyBorder="1" applyAlignment="1">
      <alignment vertical="center" wrapText="1"/>
      <protection/>
    </xf>
    <xf numFmtId="0" fontId="44" fillId="0" borderId="57" xfId="55" applyFont="1" applyBorder="1" applyAlignment="1">
      <alignment horizontal="center"/>
      <protection/>
    </xf>
    <xf numFmtId="0" fontId="8" fillId="0" borderId="58" xfId="55" applyFont="1" applyBorder="1" applyAlignment="1">
      <alignment horizontal="center"/>
      <protection/>
    </xf>
    <xf numFmtId="0" fontId="8" fillId="0" borderId="50" xfId="55" applyFont="1" applyBorder="1">
      <alignment/>
      <protection/>
    </xf>
    <xf numFmtId="0" fontId="8" fillId="0" borderId="51" xfId="55" applyFont="1" applyFill="1" applyBorder="1" applyAlignment="1">
      <alignment vertical="center" wrapText="1"/>
      <protection/>
    </xf>
    <xf numFmtId="0" fontId="8" fillId="0" borderId="0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vertical="center" wrapText="1"/>
      <protection/>
    </xf>
    <xf numFmtId="0" fontId="48" fillId="0" borderId="0" xfId="55" applyFont="1">
      <alignment/>
      <protection/>
    </xf>
    <xf numFmtId="0" fontId="51" fillId="0" borderId="0" xfId="55" applyFont="1" applyAlignment="1">
      <alignment horizontal="left"/>
      <protection/>
    </xf>
    <xf numFmtId="0" fontId="48" fillId="0" borderId="0" xfId="55" applyFont="1" applyFill="1">
      <alignment/>
      <protection/>
    </xf>
    <xf numFmtId="0" fontId="48" fillId="0" borderId="0" xfId="55" applyFont="1">
      <alignment/>
      <protection/>
    </xf>
    <xf numFmtId="0" fontId="8" fillId="0" borderId="0" xfId="55">
      <alignment/>
      <protection/>
    </xf>
    <xf numFmtId="0" fontId="48" fillId="0" borderId="0" xfId="55" applyFont="1" applyAlignment="1">
      <alignment/>
      <protection/>
    </xf>
    <xf numFmtId="14" fontId="8" fillId="0" borderId="0" xfId="55" applyNumberFormat="1" applyFont="1" applyAlignment="1">
      <alignment horizontal="left"/>
      <protection/>
    </xf>
    <xf numFmtId="0" fontId="41" fillId="0" borderId="0" xfId="56" applyFont="1" applyAlignment="1">
      <alignment/>
      <protection/>
    </xf>
    <xf numFmtId="0" fontId="44" fillId="0" borderId="0" xfId="56" applyFont="1" applyFill="1">
      <alignment/>
      <protection/>
    </xf>
    <xf numFmtId="0" fontId="41" fillId="0" borderId="0" xfId="56" applyFont="1" applyAlignment="1">
      <alignment horizontal="right"/>
      <protection/>
    </xf>
    <xf numFmtId="0" fontId="8" fillId="0" borderId="0" xfId="56" applyFont="1">
      <alignment/>
      <protection/>
    </xf>
    <xf numFmtId="0" fontId="45" fillId="0" borderId="0" xfId="56" applyFont="1">
      <alignment/>
      <protection/>
    </xf>
    <xf numFmtId="0" fontId="8" fillId="0" borderId="0" xfId="56" applyFont="1" applyFill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right"/>
      <protection/>
    </xf>
    <xf numFmtId="0" fontId="12" fillId="0" borderId="50" xfId="56" applyFont="1" applyBorder="1" applyAlignment="1">
      <alignment horizontal="center" vertical="top" wrapText="1"/>
      <protection/>
    </xf>
    <xf numFmtId="0" fontId="12" fillId="0" borderId="21" xfId="56" applyFont="1" applyBorder="1" applyAlignment="1">
      <alignment horizontal="center" vertical="top" wrapText="1"/>
      <protection/>
    </xf>
    <xf numFmtId="0" fontId="8" fillId="0" borderId="50" xfId="56" applyFont="1" applyBorder="1" applyAlignment="1">
      <alignment horizontal="center" vertical="top"/>
      <protection/>
    </xf>
    <xf numFmtId="0" fontId="8" fillId="0" borderId="50" xfId="56" applyFont="1" applyBorder="1" applyAlignment="1">
      <alignment horizontal="center" vertical="top" wrapText="1"/>
      <protection/>
    </xf>
    <xf numFmtId="0" fontId="8" fillId="0" borderId="50" xfId="56" applyFont="1" applyFill="1" applyBorder="1" applyAlignment="1">
      <alignment horizontal="center" vertical="top" wrapText="1"/>
      <protection/>
    </xf>
    <xf numFmtId="0" fontId="8" fillId="0" borderId="0" xfId="56" applyFont="1" applyAlignment="1">
      <alignment vertical="top"/>
      <protection/>
    </xf>
    <xf numFmtId="0" fontId="8" fillId="0" borderId="50" xfId="56" applyFont="1" applyBorder="1" applyAlignment="1">
      <alignment horizontal="center"/>
      <protection/>
    </xf>
    <xf numFmtId="0" fontId="8" fillId="0" borderId="21" xfId="56" applyFont="1" applyBorder="1" applyAlignment="1">
      <alignment horizontal="center"/>
      <protection/>
    </xf>
    <xf numFmtId="0" fontId="48" fillId="0" borderId="50" xfId="56" applyFont="1" applyBorder="1" applyAlignment="1">
      <alignment horizontal="center"/>
      <protection/>
    </xf>
    <xf numFmtId="0" fontId="48" fillId="0" borderId="50" xfId="56" applyFont="1" applyFill="1" applyBorder="1" applyAlignment="1">
      <alignment horizontal="center"/>
      <protection/>
    </xf>
    <xf numFmtId="0" fontId="50" fillId="0" borderId="50" xfId="56" applyFont="1" applyBorder="1" applyAlignment="1">
      <alignment horizontal="center"/>
      <protection/>
    </xf>
    <xf numFmtId="0" fontId="48" fillId="0" borderId="21" xfId="56" applyFont="1" applyBorder="1" applyAlignment="1">
      <alignment horizontal="center"/>
      <protection/>
    </xf>
    <xf numFmtId="0" fontId="8" fillId="0" borderId="50" xfId="56" applyFont="1" applyFill="1" applyBorder="1" applyAlignment="1">
      <alignment vertical="center"/>
      <protection/>
    </xf>
    <xf numFmtId="4" fontId="8" fillId="0" borderId="50" xfId="56" applyNumberFormat="1" applyFont="1" applyBorder="1">
      <alignment/>
      <protection/>
    </xf>
    <xf numFmtId="4" fontId="8" fillId="0" borderId="50" xfId="56" applyNumberFormat="1" applyFont="1" applyFill="1" applyBorder="1">
      <alignment/>
      <protection/>
    </xf>
    <xf numFmtId="0" fontId="50" fillId="0" borderId="57" xfId="56" applyFont="1" applyBorder="1" applyAlignment="1">
      <alignment horizontal="center"/>
      <protection/>
    </xf>
    <xf numFmtId="0" fontId="48" fillId="0" borderId="58" xfId="56" applyFont="1" applyBorder="1" applyAlignment="1">
      <alignment horizontal="center"/>
      <protection/>
    </xf>
    <xf numFmtId="0" fontId="8" fillId="0" borderId="57" xfId="56" applyFont="1" applyFill="1" applyBorder="1">
      <alignment/>
      <protection/>
    </xf>
    <xf numFmtId="4" fontId="8" fillId="0" borderId="57" xfId="56" applyNumberFormat="1" applyFont="1" applyBorder="1">
      <alignment/>
      <protection/>
    </xf>
    <xf numFmtId="4" fontId="8" fillId="0" borderId="59" xfId="56" applyNumberFormat="1" applyFont="1" applyBorder="1">
      <alignment/>
      <protection/>
    </xf>
    <xf numFmtId="3" fontId="48" fillId="0" borderId="58" xfId="56" applyNumberFormat="1" applyFont="1" applyBorder="1" applyAlignment="1">
      <alignment horizontal="center"/>
      <protection/>
    </xf>
    <xf numFmtId="0" fontId="8" fillId="0" borderId="57" xfId="56" applyFont="1" applyFill="1" applyBorder="1" applyAlignment="1">
      <alignment vertical="top" wrapText="1"/>
      <protection/>
    </xf>
    <xf numFmtId="0" fontId="8" fillId="0" borderId="57" xfId="56" applyFont="1" applyFill="1" applyBorder="1" applyAlignment="1">
      <alignment wrapText="1"/>
      <protection/>
    </xf>
    <xf numFmtId="0" fontId="8" fillId="0" borderId="51" xfId="56" applyFont="1" applyFill="1" applyBorder="1">
      <alignment/>
      <protection/>
    </xf>
    <xf numFmtId="4" fontId="8" fillId="0" borderId="51" xfId="56" applyNumberFormat="1" applyFont="1" applyBorder="1">
      <alignment/>
      <protection/>
    </xf>
    <xf numFmtId="0" fontId="8" fillId="0" borderId="50" xfId="56" applyFont="1" applyFill="1" applyBorder="1" applyAlignment="1">
      <alignment vertical="center" wrapText="1"/>
      <protection/>
    </xf>
    <xf numFmtId="0" fontId="44" fillId="0" borderId="57" xfId="56" applyFont="1" applyBorder="1" applyAlignment="1">
      <alignment horizontal="center"/>
      <protection/>
    </xf>
    <xf numFmtId="0" fontId="8" fillId="0" borderId="58" xfId="56" applyFont="1" applyBorder="1" applyAlignment="1">
      <alignment horizontal="center"/>
      <protection/>
    </xf>
    <xf numFmtId="0" fontId="8" fillId="0" borderId="50" xfId="56" applyFont="1" applyBorder="1">
      <alignment/>
      <protection/>
    </xf>
    <xf numFmtId="0" fontId="8" fillId="0" borderId="51" xfId="56" applyFont="1" applyFill="1" applyBorder="1" applyAlignment="1">
      <alignment vertical="center" wrapText="1"/>
      <protection/>
    </xf>
    <xf numFmtId="0" fontId="48" fillId="0" borderId="0" xfId="56" applyFont="1">
      <alignment/>
      <protection/>
    </xf>
    <xf numFmtId="0" fontId="51" fillId="0" borderId="0" xfId="56" applyFont="1" applyAlignment="1">
      <alignment horizontal="left"/>
      <protection/>
    </xf>
    <xf numFmtId="0" fontId="48" fillId="0" borderId="0" xfId="56" applyFont="1" applyFill="1">
      <alignment/>
      <protection/>
    </xf>
    <xf numFmtId="0" fontId="48" fillId="0" borderId="0" xfId="56" applyFont="1">
      <alignment/>
      <protection/>
    </xf>
    <xf numFmtId="0" fontId="8" fillId="0" borderId="0" xfId="56">
      <alignment/>
      <protection/>
    </xf>
    <xf numFmtId="0" fontId="48" fillId="0" borderId="0" xfId="56" applyFont="1" applyAlignment="1">
      <alignment/>
      <protection/>
    </xf>
    <xf numFmtId="14" fontId="8" fillId="0" borderId="0" xfId="56" applyNumberFormat="1" applyFont="1">
      <alignment/>
      <protection/>
    </xf>
    <xf numFmtId="14" fontId="8" fillId="0" borderId="0" xfId="56" applyNumberFormat="1" applyFont="1" applyAlignment="1">
      <alignment horizontal="left"/>
      <protection/>
    </xf>
    <xf numFmtId="0" fontId="41" fillId="0" borderId="0" xfId="57" applyFont="1" applyAlignment="1">
      <alignment/>
      <protection/>
    </xf>
    <xf numFmtId="0" fontId="44" fillId="0" borderId="0" xfId="57" applyFont="1" applyFill="1">
      <alignment/>
      <protection/>
    </xf>
    <xf numFmtId="0" fontId="41" fillId="0" borderId="0" xfId="57" applyFont="1" applyAlignment="1">
      <alignment horizontal="right"/>
      <protection/>
    </xf>
    <xf numFmtId="0" fontId="8" fillId="0" borderId="0" xfId="57" applyFont="1">
      <alignment/>
      <protection/>
    </xf>
    <xf numFmtId="0" fontId="45" fillId="0" borderId="0" xfId="57" applyFont="1">
      <alignment/>
      <protection/>
    </xf>
    <xf numFmtId="0" fontId="8" fillId="0" borderId="0" xfId="57" applyFont="1" applyFill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right"/>
      <protection/>
    </xf>
    <xf numFmtId="0" fontId="12" fillId="0" borderId="50" xfId="57" applyFont="1" applyBorder="1" applyAlignment="1">
      <alignment horizontal="center" vertical="top" wrapText="1"/>
      <protection/>
    </xf>
    <xf numFmtId="0" fontId="12" fillId="0" borderId="21" xfId="57" applyFont="1" applyBorder="1" applyAlignment="1">
      <alignment horizontal="center" vertical="top" wrapText="1"/>
      <protection/>
    </xf>
    <xf numFmtId="0" fontId="8" fillId="0" borderId="50" xfId="57" applyFont="1" applyBorder="1" applyAlignment="1">
      <alignment horizontal="center" vertical="top"/>
      <protection/>
    </xf>
    <xf numFmtId="0" fontId="8" fillId="0" borderId="50" xfId="57" applyFont="1" applyBorder="1" applyAlignment="1">
      <alignment horizontal="center" vertical="top" wrapText="1"/>
      <protection/>
    </xf>
    <xf numFmtId="0" fontId="8" fillId="0" borderId="50" xfId="57" applyFont="1" applyFill="1" applyBorder="1" applyAlignment="1">
      <alignment horizontal="center" vertical="top" wrapText="1"/>
      <protection/>
    </xf>
    <xf numFmtId="0" fontId="8" fillId="0" borderId="0" xfId="57" applyFont="1" applyAlignment="1">
      <alignment vertical="top"/>
      <protection/>
    </xf>
    <xf numFmtId="0" fontId="8" fillId="0" borderId="5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0" fontId="48" fillId="0" borderId="50" xfId="57" applyFont="1" applyBorder="1" applyAlignment="1">
      <alignment horizontal="center"/>
      <protection/>
    </xf>
    <xf numFmtId="0" fontId="48" fillId="0" borderId="50" xfId="57" applyFont="1" applyFill="1" applyBorder="1" applyAlignment="1">
      <alignment horizontal="center"/>
      <protection/>
    </xf>
    <xf numFmtId="0" fontId="50" fillId="0" borderId="50" xfId="57" applyFont="1" applyBorder="1" applyAlignment="1">
      <alignment horizontal="center"/>
      <protection/>
    </xf>
    <xf numFmtId="0" fontId="48" fillId="0" borderId="21" xfId="57" applyFont="1" applyBorder="1" applyAlignment="1">
      <alignment horizontal="center"/>
      <protection/>
    </xf>
    <xf numFmtId="0" fontId="8" fillId="0" borderId="50" xfId="57" applyFont="1" applyFill="1" applyBorder="1" applyAlignment="1">
      <alignment vertical="center"/>
      <protection/>
    </xf>
    <xf numFmtId="4" fontId="8" fillId="0" borderId="50" xfId="57" applyNumberFormat="1" applyFont="1" applyBorder="1">
      <alignment/>
      <protection/>
    </xf>
    <xf numFmtId="0" fontId="50" fillId="0" borderId="57" xfId="57" applyFont="1" applyBorder="1" applyAlignment="1">
      <alignment horizontal="center"/>
      <protection/>
    </xf>
    <xf numFmtId="0" fontId="48" fillId="0" borderId="58" xfId="57" applyFont="1" applyBorder="1" applyAlignment="1">
      <alignment horizontal="center"/>
      <protection/>
    </xf>
    <xf numFmtId="0" fontId="8" fillId="0" borderId="57" xfId="57" applyFont="1" applyFill="1" applyBorder="1">
      <alignment/>
      <protection/>
    </xf>
    <xf numFmtId="4" fontId="8" fillId="0" borderId="57" xfId="57" applyNumberFormat="1" applyFont="1" applyBorder="1">
      <alignment/>
      <protection/>
    </xf>
    <xf numFmtId="4" fontId="8" fillId="0" borderId="59" xfId="57" applyNumberFormat="1" applyFont="1" applyBorder="1">
      <alignment/>
      <protection/>
    </xf>
    <xf numFmtId="3" fontId="48" fillId="0" borderId="58" xfId="57" applyNumberFormat="1" applyFont="1" applyBorder="1" applyAlignment="1">
      <alignment horizontal="center"/>
      <protection/>
    </xf>
    <xf numFmtId="0" fontId="8" fillId="0" borderId="57" xfId="57" applyFont="1" applyFill="1" applyBorder="1" applyAlignment="1">
      <alignment vertical="top" wrapText="1"/>
      <protection/>
    </xf>
    <xf numFmtId="0" fontId="8" fillId="0" borderId="57" xfId="57" applyFont="1" applyFill="1" applyBorder="1" applyAlignment="1">
      <alignment wrapText="1"/>
      <protection/>
    </xf>
    <xf numFmtId="0" fontId="8" fillId="0" borderId="51" xfId="57" applyFont="1" applyFill="1" applyBorder="1">
      <alignment/>
      <protection/>
    </xf>
    <xf numFmtId="4" fontId="8" fillId="0" borderId="51" xfId="57" applyNumberFormat="1" applyFont="1" applyBorder="1">
      <alignment/>
      <protection/>
    </xf>
    <xf numFmtId="0" fontId="8" fillId="0" borderId="50" xfId="57" applyFont="1" applyFill="1" applyBorder="1" applyAlignment="1">
      <alignment vertical="center" wrapText="1"/>
      <protection/>
    </xf>
    <xf numFmtId="0" fontId="44" fillId="0" borderId="57" xfId="57" applyFont="1" applyBorder="1" applyAlignment="1">
      <alignment horizontal="center"/>
      <protection/>
    </xf>
    <xf numFmtId="0" fontId="8" fillId="0" borderId="58" xfId="57" applyFont="1" applyBorder="1" applyAlignment="1">
      <alignment horizontal="center"/>
      <protection/>
    </xf>
    <xf numFmtId="0" fontId="8" fillId="0" borderId="50" xfId="57" applyFont="1" applyBorder="1">
      <alignment/>
      <protection/>
    </xf>
    <xf numFmtId="0" fontId="8" fillId="0" borderId="51" xfId="57" applyFont="1" applyFill="1" applyBorder="1" applyAlignment="1">
      <alignment vertical="center" wrapText="1"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Fill="1" applyBorder="1" applyAlignment="1">
      <alignment vertical="center" wrapText="1"/>
      <protection/>
    </xf>
    <xf numFmtId="0" fontId="48" fillId="0" borderId="0" xfId="57" applyFont="1">
      <alignment/>
      <protection/>
    </xf>
    <xf numFmtId="0" fontId="51" fillId="0" borderId="0" xfId="57" applyFont="1" applyAlignment="1">
      <alignment horizontal="left"/>
      <protection/>
    </xf>
    <xf numFmtId="0" fontId="48" fillId="0" borderId="0" xfId="57" applyFont="1" applyFill="1">
      <alignment/>
      <protection/>
    </xf>
    <xf numFmtId="0" fontId="48" fillId="0" borderId="0" xfId="57" applyFont="1">
      <alignment/>
      <protection/>
    </xf>
    <xf numFmtId="0" fontId="8" fillId="0" borderId="0" xfId="57">
      <alignment/>
      <protection/>
    </xf>
    <xf numFmtId="0" fontId="48" fillId="0" borderId="0" xfId="57" applyFont="1" applyAlignment="1">
      <alignment/>
      <protection/>
    </xf>
    <xf numFmtId="14" fontId="8" fillId="0" borderId="0" xfId="57" applyNumberFormat="1" applyFont="1" applyAlignment="1">
      <alignment horizontal="left"/>
      <protection/>
    </xf>
    <xf numFmtId="0" fontId="41" fillId="0" borderId="0" xfId="58" applyFont="1" applyAlignment="1">
      <alignment/>
      <protection/>
    </xf>
    <xf numFmtId="0" fontId="44" fillId="0" borderId="0" xfId="58" applyFont="1" applyFill="1">
      <alignment/>
      <protection/>
    </xf>
    <xf numFmtId="0" fontId="41" fillId="0" borderId="0" xfId="58" applyFont="1" applyAlignment="1">
      <alignment horizontal="right"/>
      <protection/>
    </xf>
    <xf numFmtId="0" fontId="8" fillId="0" borderId="0" xfId="58" applyFont="1">
      <alignment/>
      <protection/>
    </xf>
    <xf numFmtId="0" fontId="45" fillId="0" borderId="0" xfId="58" applyFont="1">
      <alignment/>
      <protection/>
    </xf>
    <xf numFmtId="0" fontId="8" fillId="0" borderId="0" xfId="58" applyFont="1" applyFill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right"/>
      <protection/>
    </xf>
    <xf numFmtId="0" fontId="12" fillId="0" borderId="50" xfId="58" applyFont="1" applyBorder="1" applyAlignment="1">
      <alignment horizontal="center" vertical="top" wrapText="1"/>
      <protection/>
    </xf>
    <xf numFmtId="0" fontId="12" fillId="0" borderId="21" xfId="58" applyFont="1" applyBorder="1" applyAlignment="1">
      <alignment horizontal="center" vertical="top" wrapText="1"/>
      <protection/>
    </xf>
    <xf numFmtId="0" fontId="8" fillId="0" borderId="50" xfId="58" applyFont="1" applyBorder="1" applyAlignment="1">
      <alignment horizontal="center" vertical="top"/>
      <protection/>
    </xf>
    <xf numFmtId="0" fontId="8" fillId="0" borderId="50" xfId="58" applyFont="1" applyBorder="1" applyAlignment="1">
      <alignment horizontal="center" vertical="top" wrapText="1"/>
      <protection/>
    </xf>
    <xf numFmtId="0" fontId="8" fillId="0" borderId="50" xfId="58" applyFont="1" applyFill="1" applyBorder="1" applyAlignment="1">
      <alignment horizontal="center" vertical="top" wrapText="1"/>
      <protection/>
    </xf>
    <xf numFmtId="0" fontId="8" fillId="0" borderId="0" xfId="58" applyFont="1" applyAlignment="1">
      <alignment vertical="top"/>
      <protection/>
    </xf>
    <xf numFmtId="0" fontId="8" fillId="0" borderId="5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8" fillId="0" borderId="50" xfId="58" applyFont="1" applyBorder="1" applyAlignment="1">
      <alignment horizontal="center"/>
      <protection/>
    </xf>
    <xf numFmtId="0" fontId="48" fillId="0" borderId="50" xfId="58" applyFont="1" applyFill="1" applyBorder="1" applyAlignment="1">
      <alignment horizontal="center"/>
      <protection/>
    </xf>
    <xf numFmtId="0" fontId="50" fillId="0" borderId="50" xfId="58" applyFont="1" applyBorder="1" applyAlignment="1">
      <alignment horizontal="center"/>
      <protection/>
    </xf>
    <xf numFmtId="0" fontId="48" fillId="0" borderId="21" xfId="58" applyFont="1" applyBorder="1" applyAlignment="1">
      <alignment horizontal="center"/>
      <protection/>
    </xf>
    <xf numFmtId="0" fontId="8" fillId="0" borderId="50" xfId="58" applyFont="1" applyFill="1" applyBorder="1" applyAlignment="1">
      <alignment vertical="center"/>
      <protection/>
    </xf>
    <xf numFmtId="4" fontId="8" fillId="0" borderId="50" xfId="58" applyNumberFormat="1" applyFont="1" applyBorder="1">
      <alignment/>
      <protection/>
    </xf>
    <xf numFmtId="0" fontId="50" fillId="0" borderId="57" xfId="58" applyFont="1" applyBorder="1" applyAlignment="1">
      <alignment horizontal="center"/>
      <protection/>
    </xf>
    <xf numFmtId="0" fontId="48" fillId="0" borderId="58" xfId="58" applyFont="1" applyBorder="1" applyAlignment="1">
      <alignment horizontal="center"/>
      <protection/>
    </xf>
    <xf numFmtId="0" fontId="8" fillId="0" borderId="57" xfId="58" applyFont="1" applyFill="1" applyBorder="1">
      <alignment/>
      <protection/>
    </xf>
    <xf numFmtId="4" fontId="8" fillId="0" borderId="57" xfId="58" applyNumberFormat="1" applyFont="1" applyBorder="1">
      <alignment/>
      <protection/>
    </xf>
    <xf numFmtId="4" fontId="8" fillId="0" borderId="59" xfId="58" applyNumberFormat="1" applyFont="1" applyBorder="1">
      <alignment/>
      <protection/>
    </xf>
    <xf numFmtId="3" fontId="48" fillId="0" borderId="58" xfId="58" applyNumberFormat="1" applyFont="1" applyBorder="1" applyAlignment="1">
      <alignment horizontal="center"/>
      <protection/>
    </xf>
    <xf numFmtId="0" fontId="8" fillId="0" borderId="57" xfId="58" applyFont="1" applyFill="1" applyBorder="1" applyAlignment="1">
      <alignment vertical="top" wrapText="1"/>
      <protection/>
    </xf>
    <xf numFmtId="0" fontId="8" fillId="0" borderId="57" xfId="58" applyFont="1" applyFill="1" applyBorder="1" applyAlignment="1">
      <alignment wrapText="1"/>
      <protection/>
    </xf>
    <xf numFmtId="0" fontId="8" fillId="0" borderId="51" xfId="58" applyFont="1" applyFill="1" applyBorder="1">
      <alignment/>
      <protection/>
    </xf>
    <xf numFmtId="4" fontId="8" fillId="0" borderId="51" xfId="58" applyNumberFormat="1" applyFont="1" applyBorder="1">
      <alignment/>
      <protection/>
    </xf>
    <xf numFmtId="0" fontId="8" fillId="0" borderId="50" xfId="58" applyFont="1" applyFill="1" applyBorder="1" applyAlignment="1">
      <alignment vertical="center" wrapText="1"/>
      <protection/>
    </xf>
    <xf numFmtId="0" fontId="44" fillId="0" borderId="57" xfId="58" applyFont="1" applyBorder="1" applyAlignment="1">
      <alignment horizontal="center"/>
      <protection/>
    </xf>
    <xf numFmtId="0" fontId="8" fillId="0" borderId="58" xfId="58" applyFont="1" applyBorder="1" applyAlignment="1">
      <alignment horizontal="center"/>
      <protection/>
    </xf>
    <xf numFmtId="0" fontId="8" fillId="0" borderId="50" xfId="58" applyFont="1" applyBorder="1">
      <alignment/>
      <protection/>
    </xf>
    <xf numFmtId="0" fontId="8" fillId="0" borderId="51" xfId="58" applyFont="1" applyFill="1" applyBorder="1" applyAlignment="1">
      <alignment vertical="center" wrapText="1"/>
      <protection/>
    </xf>
    <xf numFmtId="0" fontId="8" fillId="0" borderId="0" xfId="58" applyFont="1" applyBorder="1">
      <alignment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Fill="1" applyBorder="1" applyAlignment="1">
      <alignment vertical="center" wrapText="1"/>
      <protection/>
    </xf>
    <xf numFmtId="0" fontId="48" fillId="0" borderId="0" xfId="58" applyFont="1">
      <alignment/>
      <protection/>
    </xf>
    <xf numFmtId="0" fontId="51" fillId="0" borderId="0" xfId="58" applyFont="1" applyAlignment="1">
      <alignment horizontal="left"/>
      <protection/>
    </xf>
    <xf numFmtId="0" fontId="48" fillId="0" borderId="0" xfId="58" applyFont="1" applyFill="1">
      <alignment/>
      <protection/>
    </xf>
    <xf numFmtId="0" fontId="48" fillId="0" borderId="0" xfId="58" applyFont="1">
      <alignment/>
      <protection/>
    </xf>
    <xf numFmtId="0" fontId="8" fillId="0" borderId="0" xfId="58">
      <alignment/>
      <protection/>
    </xf>
    <xf numFmtId="0" fontId="48" fillId="0" borderId="0" xfId="58" applyFont="1" applyAlignment="1">
      <alignment/>
      <protection/>
    </xf>
    <xf numFmtId="14" fontId="8" fillId="0" borderId="0" xfId="58" applyNumberFormat="1" applyFont="1">
      <alignment/>
      <protection/>
    </xf>
    <xf numFmtId="14" fontId="8" fillId="0" borderId="0" xfId="58" applyNumberFormat="1" applyFont="1" applyAlignment="1">
      <alignment horizontal="left"/>
      <protection/>
    </xf>
    <xf numFmtId="0" fontId="41" fillId="0" borderId="0" xfId="59" applyFont="1" applyAlignment="1">
      <alignment/>
      <protection/>
    </xf>
    <xf numFmtId="0" fontId="44" fillId="0" borderId="0" xfId="59" applyFont="1" applyFill="1">
      <alignment/>
      <protection/>
    </xf>
    <xf numFmtId="0" fontId="41" fillId="0" borderId="0" xfId="59" applyFont="1" applyAlignment="1">
      <alignment horizontal="right"/>
      <protection/>
    </xf>
    <xf numFmtId="0" fontId="8" fillId="0" borderId="0" xfId="59" applyFont="1">
      <alignment/>
      <protection/>
    </xf>
    <xf numFmtId="0" fontId="45" fillId="0" borderId="0" xfId="59" applyFont="1">
      <alignment/>
      <protection/>
    </xf>
    <xf numFmtId="0" fontId="8" fillId="0" borderId="0" xfId="59" applyFont="1" applyFill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right"/>
      <protection/>
    </xf>
    <xf numFmtId="0" fontId="12" fillId="0" borderId="50" xfId="59" applyFont="1" applyBorder="1" applyAlignment="1">
      <alignment horizontal="center" vertical="top" wrapText="1"/>
      <protection/>
    </xf>
    <xf numFmtId="0" fontId="12" fillId="0" borderId="21" xfId="59" applyFont="1" applyBorder="1" applyAlignment="1">
      <alignment horizontal="center" vertical="top" wrapText="1"/>
      <protection/>
    </xf>
    <xf numFmtId="0" fontId="8" fillId="0" borderId="50" xfId="59" applyFont="1" applyBorder="1" applyAlignment="1">
      <alignment horizontal="center" vertical="top"/>
      <protection/>
    </xf>
    <xf numFmtId="0" fontId="8" fillId="0" borderId="50" xfId="59" applyFont="1" applyBorder="1" applyAlignment="1">
      <alignment horizontal="center" vertical="top" wrapText="1"/>
      <protection/>
    </xf>
    <xf numFmtId="0" fontId="8" fillId="0" borderId="50" xfId="59" applyFont="1" applyFill="1" applyBorder="1" applyAlignment="1">
      <alignment horizontal="center" vertical="top" wrapText="1"/>
      <protection/>
    </xf>
    <xf numFmtId="0" fontId="8" fillId="0" borderId="0" xfId="59" applyFont="1" applyAlignment="1">
      <alignment vertical="top"/>
      <protection/>
    </xf>
    <xf numFmtId="0" fontId="8" fillId="0" borderId="50" xfId="59" applyFont="1" applyBorder="1" applyAlignment="1">
      <alignment horizontal="center"/>
      <protection/>
    </xf>
    <xf numFmtId="0" fontId="8" fillId="0" borderId="21" xfId="59" applyFont="1" applyBorder="1" applyAlignment="1">
      <alignment horizontal="center"/>
      <protection/>
    </xf>
    <xf numFmtId="0" fontId="48" fillId="0" borderId="50" xfId="59" applyFont="1" applyBorder="1" applyAlignment="1">
      <alignment horizontal="center"/>
      <protection/>
    </xf>
    <xf numFmtId="0" fontId="48" fillId="0" borderId="50" xfId="59" applyFont="1" applyFill="1" applyBorder="1" applyAlignment="1">
      <alignment horizontal="center"/>
      <protection/>
    </xf>
    <xf numFmtId="0" fontId="50" fillId="0" borderId="50" xfId="59" applyFont="1" applyBorder="1" applyAlignment="1">
      <alignment horizontal="center"/>
      <protection/>
    </xf>
    <xf numFmtId="0" fontId="48" fillId="0" borderId="21" xfId="59" applyFont="1" applyBorder="1" applyAlignment="1">
      <alignment horizontal="center"/>
      <protection/>
    </xf>
    <xf numFmtId="0" fontId="8" fillId="0" borderId="50" xfId="59" applyFont="1" applyFill="1" applyBorder="1" applyAlignment="1">
      <alignment vertical="center"/>
      <protection/>
    </xf>
    <xf numFmtId="4" fontId="8" fillId="0" borderId="50" xfId="59" applyNumberFormat="1" applyFont="1" applyBorder="1">
      <alignment/>
      <protection/>
    </xf>
    <xf numFmtId="0" fontId="50" fillId="0" borderId="57" xfId="59" applyFont="1" applyBorder="1" applyAlignment="1">
      <alignment horizontal="center"/>
      <protection/>
    </xf>
    <xf numFmtId="0" fontId="48" fillId="0" borderId="58" xfId="59" applyFont="1" applyBorder="1" applyAlignment="1">
      <alignment horizontal="center"/>
      <protection/>
    </xf>
    <xf numFmtId="0" fontId="8" fillId="0" borderId="57" xfId="59" applyFont="1" applyFill="1" applyBorder="1">
      <alignment/>
      <protection/>
    </xf>
    <xf numFmtId="4" fontId="8" fillId="0" borderId="57" xfId="59" applyNumberFormat="1" applyFont="1" applyBorder="1">
      <alignment/>
      <protection/>
    </xf>
    <xf numFmtId="4" fontId="8" fillId="0" borderId="59" xfId="59" applyNumberFormat="1" applyFont="1" applyBorder="1">
      <alignment/>
      <protection/>
    </xf>
    <xf numFmtId="3" fontId="48" fillId="0" borderId="58" xfId="59" applyNumberFormat="1" applyFont="1" applyBorder="1" applyAlignment="1">
      <alignment horizontal="center"/>
      <protection/>
    </xf>
    <xf numFmtId="0" fontId="8" fillId="0" borderId="57" xfId="59" applyFont="1" applyFill="1" applyBorder="1" applyAlignment="1">
      <alignment vertical="top" wrapText="1"/>
      <protection/>
    </xf>
    <xf numFmtId="0" fontId="8" fillId="0" borderId="57" xfId="59" applyFont="1" applyFill="1" applyBorder="1" applyAlignment="1">
      <alignment wrapText="1"/>
      <protection/>
    </xf>
    <xf numFmtId="0" fontId="8" fillId="0" borderId="51" xfId="59" applyFont="1" applyFill="1" applyBorder="1">
      <alignment/>
      <protection/>
    </xf>
    <xf numFmtId="4" fontId="8" fillId="0" borderId="51" xfId="59" applyNumberFormat="1" applyFont="1" applyBorder="1">
      <alignment/>
      <protection/>
    </xf>
    <xf numFmtId="0" fontId="8" fillId="0" borderId="50" xfId="59" applyFont="1" applyFill="1" applyBorder="1" applyAlignment="1">
      <alignment vertical="center" wrapText="1"/>
      <protection/>
    </xf>
    <xf numFmtId="0" fontId="44" fillId="0" borderId="57" xfId="59" applyFont="1" applyBorder="1" applyAlignment="1">
      <alignment horizontal="center"/>
      <protection/>
    </xf>
    <xf numFmtId="0" fontId="8" fillId="0" borderId="58" xfId="59" applyFont="1" applyBorder="1" applyAlignment="1">
      <alignment horizontal="center"/>
      <protection/>
    </xf>
    <xf numFmtId="0" fontId="8" fillId="0" borderId="50" xfId="59" applyFont="1" applyBorder="1">
      <alignment/>
      <protection/>
    </xf>
    <xf numFmtId="0" fontId="8" fillId="0" borderId="51" xfId="59" applyFont="1" applyFill="1" applyBorder="1" applyAlignment="1">
      <alignment vertical="center" wrapText="1"/>
      <protection/>
    </xf>
    <xf numFmtId="0" fontId="8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8" fillId="0" borderId="0" xfId="59" applyFont="1" applyFill="1" applyBorder="1" applyAlignment="1">
      <alignment vertical="center" wrapText="1"/>
      <protection/>
    </xf>
    <xf numFmtId="0" fontId="48" fillId="0" borderId="0" xfId="59" applyFont="1">
      <alignment/>
      <protection/>
    </xf>
    <xf numFmtId="0" fontId="51" fillId="0" borderId="0" xfId="59" applyFont="1" applyAlignment="1">
      <alignment horizontal="left"/>
      <protection/>
    </xf>
    <xf numFmtId="0" fontId="48" fillId="0" borderId="0" xfId="59" applyFont="1">
      <alignment/>
      <protection/>
    </xf>
    <xf numFmtId="0" fontId="48" fillId="0" borderId="0" xfId="59" applyFont="1" applyFill="1">
      <alignment/>
      <protection/>
    </xf>
    <xf numFmtId="0" fontId="8" fillId="0" borderId="0" xfId="59">
      <alignment/>
      <protection/>
    </xf>
    <xf numFmtId="0" fontId="48" fillId="0" borderId="0" xfId="59" applyFont="1" applyAlignment="1">
      <alignment/>
      <protection/>
    </xf>
    <xf numFmtId="14" fontId="8" fillId="0" borderId="0" xfId="59" applyNumberFormat="1" applyFont="1" applyAlignment="1">
      <alignment horizontal="left"/>
      <protection/>
    </xf>
    <xf numFmtId="0" fontId="41" fillId="0" borderId="0" xfId="62" applyFont="1" applyAlignment="1">
      <alignment/>
      <protection/>
    </xf>
    <xf numFmtId="0" fontId="44" fillId="0" borderId="0" xfId="62" applyFont="1" applyFill="1">
      <alignment/>
      <protection/>
    </xf>
    <xf numFmtId="0" fontId="8" fillId="0" borderId="0" xfId="62" applyFont="1">
      <alignment/>
      <protection/>
    </xf>
    <xf numFmtId="0" fontId="41" fillId="0" borderId="0" xfId="62" applyFont="1" applyAlignment="1">
      <alignment horizontal="center"/>
      <protection/>
    </xf>
    <xf numFmtId="0" fontId="45" fillId="0" borderId="0" xfId="62" applyFont="1">
      <alignment/>
      <protection/>
    </xf>
    <xf numFmtId="0" fontId="53" fillId="0" borderId="0" xfId="62" applyFont="1">
      <alignment/>
      <protection/>
    </xf>
    <xf numFmtId="0" fontId="41" fillId="0" borderId="0" xfId="62" applyFont="1">
      <alignment/>
      <protection/>
    </xf>
    <xf numFmtId="0" fontId="41" fillId="0" borderId="0" xfId="62" applyFont="1" applyFill="1" applyBorder="1" applyAlignment="1">
      <alignment horizontal="center"/>
      <protection/>
    </xf>
    <xf numFmtId="0" fontId="12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8" fillId="0" borderId="0" xfId="62" applyFont="1" applyAlignment="1">
      <alignment horizontal="right"/>
      <protection/>
    </xf>
    <xf numFmtId="0" fontId="12" fillId="0" borderId="50" xfId="62" applyFont="1" applyBorder="1" applyAlignment="1">
      <alignment horizontal="center" vertical="center" wrapText="1"/>
      <protection/>
    </xf>
    <xf numFmtId="0" fontId="8" fillId="0" borderId="50" xfId="62" applyFont="1" applyBorder="1" applyAlignment="1">
      <alignment horizontal="center" vertical="center"/>
      <protection/>
    </xf>
    <xf numFmtId="0" fontId="8" fillId="0" borderId="50" xfId="62" applyFont="1" applyBorder="1" applyAlignment="1">
      <alignment horizontal="center" vertical="center" wrapText="1"/>
      <protection/>
    </xf>
    <xf numFmtId="0" fontId="8" fillId="0" borderId="50" xfId="62" applyFont="1" applyBorder="1" applyAlignment="1">
      <alignment horizontal="center" vertical="center" wrapText="1"/>
      <protection/>
    </xf>
    <xf numFmtId="0" fontId="8" fillId="0" borderId="0" xfId="62" applyFont="1" applyAlignment="1">
      <alignment vertical="top"/>
      <protection/>
    </xf>
    <xf numFmtId="0" fontId="8" fillId="0" borderId="50" xfId="62" applyFont="1" applyBorder="1" applyAlignment="1">
      <alignment horizontal="center"/>
      <protection/>
    </xf>
    <xf numFmtId="0" fontId="48" fillId="0" borderId="50" xfId="62" applyFont="1" applyBorder="1" applyAlignment="1">
      <alignment horizontal="center"/>
      <protection/>
    </xf>
    <xf numFmtId="0" fontId="48" fillId="0" borderId="50" xfId="62" applyFont="1" applyBorder="1" applyAlignment="1">
      <alignment horizontal="center"/>
      <protection/>
    </xf>
    <xf numFmtId="0" fontId="50" fillId="0" borderId="50" xfId="62" applyFont="1" applyBorder="1" applyAlignment="1">
      <alignment horizontal="center"/>
      <protection/>
    </xf>
    <xf numFmtId="0" fontId="8" fillId="0" borderId="50" xfId="62" applyFont="1" applyFill="1" applyBorder="1" applyAlignment="1">
      <alignment vertical="center"/>
      <protection/>
    </xf>
    <xf numFmtId="4" fontId="8" fillId="0" borderId="50" xfId="62" applyNumberFormat="1" applyFont="1" applyBorder="1">
      <alignment/>
      <protection/>
    </xf>
    <xf numFmtId="0" fontId="50" fillId="0" borderId="57" xfId="62" applyFont="1" applyBorder="1" applyAlignment="1">
      <alignment horizontal="center"/>
      <protection/>
    </xf>
    <xf numFmtId="0" fontId="48" fillId="0" borderId="57" xfId="62" applyFont="1" applyBorder="1" applyAlignment="1">
      <alignment horizontal="center"/>
      <protection/>
    </xf>
    <xf numFmtId="0" fontId="8" fillId="0" borderId="57" xfId="62" applyFont="1" applyFill="1" applyBorder="1">
      <alignment/>
      <protection/>
    </xf>
    <xf numFmtId="4" fontId="8" fillId="0" borderId="57" xfId="62" applyNumberFormat="1" applyFont="1" applyBorder="1">
      <alignment/>
      <protection/>
    </xf>
    <xf numFmtId="4" fontId="8" fillId="0" borderId="59" xfId="62" applyNumberFormat="1" applyFont="1" applyBorder="1">
      <alignment/>
      <protection/>
    </xf>
    <xf numFmtId="0" fontId="8" fillId="0" borderId="57" xfId="62" applyFont="1" applyFill="1" applyBorder="1" applyAlignment="1">
      <alignment vertical="top" wrapText="1"/>
      <protection/>
    </xf>
    <xf numFmtId="0" fontId="8" fillId="0" borderId="57" xfId="62" applyFont="1" applyFill="1" applyBorder="1" applyAlignment="1">
      <alignment wrapText="1"/>
      <protection/>
    </xf>
    <xf numFmtId="0" fontId="48" fillId="0" borderId="51" xfId="62" applyFont="1" applyBorder="1" applyAlignment="1">
      <alignment horizontal="center"/>
      <protection/>
    </xf>
    <xf numFmtId="0" fontId="8" fillId="0" borderId="51" xfId="62" applyFont="1" applyFill="1" applyBorder="1">
      <alignment/>
      <protection/>
    </xf>
    <xf numFmtId="4" fontId="8" fillId="0" borderId="51" xfId="62" applyNumberFormat="1" applyFont="1" applyBorder="1">
      <alignment/>
      <protection/>
    </xf>
    <xf numFmtId="0" fontId="8" fillId="0" borderId="50" xfId="62" applyFont="1" applyFill="1" applyBorder="1" applyAlignment="1">
      <alignment vertical="center" wrapText="1"/>
      <protection/>
    </xf>
    <xf numFmtId="0" fontId="48" fillId="0" borderId="57" xfId="62" applyFont="1" applyBorder="1" applyAlignment="1">
      <alignment horizontal="center" vertical="top"/>
      <protection/>
    </xf>
    <xf numFmtId="4" fontId="8" fillId="0" borderId="57" xfId="62" applyNumberFormat="1" applyFont="1" applyBorder="1" applyAlignment="1">
      <alignment vertical="top"/>
      <protection/>
    </xf>
    <xf numFmtId="0" fontId="8" fillId="0" borderId="57" xfId="62" applyFont="1" applyBorder="1" applyAlignment="1">
      <alignment horizontal="center"/>
      <protection/>
    </xf>
    <xf numFmtId="0" fontId="44" fillId="0" borderId="57" xfId="62" applyFont="1" applyBorder="1" applyAlignment="1">
      <alignment horizontal="center"/>
      <protection/>
    </xf>
    <xf numFmtId="0" fontId="8" fillId="0" borderId="51" xfId="62" applyFont="1" applyBorder="1" applyAlignment="1">
      <alignment horizontal="center"/>
      <protection/>
    </xf>
    <xf numFmtId="0" fontId="8" fillId="0" borderId="50" xfId="62" applyFont="1" applyBorder="1">
      <alignment/>
      <protection/>
    </xf>
    <xf numFmtId="0" fontId="8" fillId="0" borderId="51" xfId="62" applyFont="1" applyFill="1" applyBorder="1" applyAlignment="1">
      <alignment vertical="center" wrapText="1"/>
      <protection/>
    </xf>
    <xf numFmtId="0" fontId="48" fillId="0" borderId="0" xfId="62" applyFont="1">
      <alignment/>
      <protection/>
    </xf>
    <xf numFmtId="0" fontId="46" fillId="0" borderId="0" xfId="62" applyFont="1">
      <alignment/>
      <protection/>
    </xf>
    <xf numFmtId="0" fontId="8" fillId="0" borderId="0" xfId="62" applyFont="1" applyFill="1">
      <alignment/>
      <protection/>
    </xf>
    <xf numFmtId="0" fontId="8" fillId="0" borderId="0" xfId="62" applyFont="1" applyAlignment="1">
      <alignment/>
      <protection/>
    </xf>
    <xf numFmtId="0" fontId="12" fillId="0" borderId="0" xfId="62" applyFont="1">
      <alignment/>
      <protection/>
    </xf>
    <xf numFmtId="49" fontId="8" fillId="0" borderId="0" xfId="62" applyNumberFormat="1" applyFont="1">
      <alignment/>
      <protection/>
    </xf>
    <xf numFmtId="0" fontId="55" fillId="0" borderId="0" xfId="65" applyFont="1">
      <alignment/>
      <protection/>
    </xf>
    <xf numFmtId="49" fontId="8" fillId="0" borderId="0" xfId="65" applyNumberFormat="1" applyFont="1" applyBorder="1" applyAlignment="1">
      <alignment horizontal="right"/>
      <protection/>
    </xf>
    <xf numFmtId="0" fontId="55" fillId="0" borderId="0" xfId="65" applyFont="1" applyBorder="1">
      <alignment/>
      <protection/>
    </xf>
    <xf numFmtId="1" fontId="56" fillId="0" borderId="0" xfId="65" applyNumberFormat="1" applyFont="1" applyBorder="1">
      <alignment/>
      <protection/>
    </xf>
    <xf numFmtId="49" fontId="55" fillId="0" borderId="0" xfId="65" applyNumberFormat="1" applyFont="1" applyBorder="1">
      <alignment/>
      <protection/>
    </xf>
    <xf numFmtId="49" fontId="55" fillId="0" borderId="0" xfId="65" applyNumberFormat="1" applyFont="1" applyBorder="1" applyAlignment="1">
      <alignment horizontal="right"/>
      <protection/>
    </xf>
    <xf numFmtId="4" fontId="55" fillId="0" borderId="0" xfId="65" applyNumberFormat="1" applyFont="1" applyBorder="1" applyAlignment="1">
      <alignment horizontal="right"/>
      <protection/>
    </xf>
    <xf numFmtId="0" fontId="8" fillId="0" borderId="0" xfId="65">
      <alignment/>
      <protection/>
    </xf>
    <xf numFmtId="0" fontId="55" fillId="0" borderId="59" xfId="65" applyFont="1" applyBorder="1" applyAlignment="1">
      <alignment horizontal="center"/>
      <protection/>
    </xf>
    <xf numFmtId="0" fontId="55" fillId="0" borderId="60" xfId="65" applyFont="1" applyBorder="1" applyAlignment="1">
      <alignment horizontal="center"/>
      <protection/>
    </xf>
    <xf numFmtId="4" fontId="55" fillId="0" borderId="61" xfId="65" applyNumberFormat="1" applyFont="1" applyBorder="1" applyAlignment="1">
      <alignment horizontal="center"/>
      <protection/>
    </xf>
    <xf numFmtId="0" fontId="55" fillId="0" borderId="62" xfId="65" applyFont="1" applyBorder="1" applyAlignment="1">
      <alignment horizontal="center"/>
      <protection/>
    </xf>
    <xf numFmtId="0" fontId="55" fillId="0" borderId="63" xfId="65" applyFont="1" applyBorder="1">
      <alignment/>
      <protection/>
    </xf>
    <xf numFmtId="4" fontId="55" fillId="0" borderId="62" xfId="65" applyNumberFormat="1" applyFont="1" applyBorder="1" applyAlignment="1">
      <alignment horizontal="center"/>
      <protection/>
    </xf>
    <xf numFmtId="4" fontId="55" fillId="0" borderId="64" xfId="65" applyNumberFormat="1" applyFont="1" applyBorder="1" applyAlignment="1">
      <alignment horizontal="center"/>
      <protection/>
    </xf>
    <xf numFmtId="0" fontId="55" fillId="0" borderId="57" xfId="65" applyFont="1" applyBorder="1" applyAlignment="1">
      <alignment horizontal="center"/>
      <protection/>
    </xf>
    <xf numFmtId="0" fontId="55" fillId="0" borderId="41" xfId="65" applyFont="1" applyBorder="1" applyAlignment="1">
      <alignment horizontal="center"/>
      <protection/>
    </xf>
    <xf numFmtId="4" fontId="55" fillId="0" borderId="37" xfId="65" applyNumberFormat="1" applyFont="1" applyBorder="1" applyAlignment="1">
      <alignment horizontal="center"/>
      <protection/>
    </xf>
    <xf numFmtId="0" fontId="55" fillId="0" borderId="0" xfId="65" applyFont="1" applyBorder="1" applyAlignment="1">
      <alignment horizontal="center"/>
      <protection/>
    </xf>
    <xf numFmtId="2" fontId="55" fillId="0" borderId="65" xfId="65" applyNumberFormat="1" applyFont="1" applyBorder="1" applyAlignment="1">
      <alignment horizontal="center"/>
      <protection/>
    </xf>
    <xf numFmtId="4" fontId="55" fillId="0" borderId="38" xfId="65" applyNumberFormat="1" applyFont="1" applyBorder="1" applyAlignment="1">
      <alignment horizontal="center"/>
      <protection/>
    </xf>
    <xf numFmtId="4" fontId="55" fillId="0" borderId="58" xfId="65" applyNumberFormat="1" applyFont="1" applyBorder="1" applyAlignment="1">
      <alignment horizontal="center"/>
      <protection/>
    </xf>
    <xf numFmtId="4" fontId="55" fillId="0" borderId="66" xfId="65" applyNumberFormat="1" applyFont="1" applyBorder="1" applyAlignment="1">
      <alignment horizontal="center"/>
      <protection/>
    </xf>
    <xf numFmtId="0" fontId="55" fillId="0" borderId="67" xfId="65" applyFont="1" applyBorder="1" applyAlignment="1">
      <alignment horizontal="center"/>
      <protection/>
    </xf>
    <xf numFmtId="2" fontId="55" fillId="0" borderId="47" xfId="65" applyNumberFormat="1" applyFont="1" applyBorder="1" applyAlignment="1">
      <alignment horizontal="center"/>
      <protection/>
    </xf>
    <xf numFmtId="4" fontId="55" fillId="0" borderId="23" xfId="65" applyNumberFormat="1" applyFont="1" applyBorder="1" applyAlignment="1">
      <alignment horizontal="center"/>
      <protection/>
    </xf>
    <xf numFmtId="4" fontId="55" fillId="0" borderId="24" xfId="65" applyNumberFormat="1" applyFont="1" applyBorder="1" applyAlignment="1">
      <alignment horizontal="center"/>
      <protection/>
    </xf>
    <xf numFmtId="0" fontId="55" fillId="0" borderId="59" xfId="65" applyFont="1" applyBorder="1">
      <alignment/>
      <protection/>
    </xf>
    <xf numFmtId="1" fontId="55" fillId="0" borderId="68" xfId="65" applyNumberFormat="1" applyFont="1" applyBorder="1" applyAlignment="1">
      <alignment horizontal="center"/>
      <protection/>
    </xf>
    <xf numFmtId="0" fontId="55" fillId="0" borderId="20" xfId="65" applyFont="1" applyBorder="1" applyAlignment="1">
      <alignment horizontal="center"/>
      <protection/>
    </xf>
    <xf numFmtId="49" fontId="55" fillId="0" borderId="35" xfId="65" applyNumberFormat="1" applyFont="1" applyBorder="1" applyAlignment="1">
      <alignment horizontal="center"/>
      <protection/>
    </xf>
    <xf numFmtId="49" fontId="55" fillId="0" borderId="20" xfId="65" applyNumberFormat="1" applyFont="1" applyBorder="1" applyAlignment="1">
      <alignment horizontal="center"/>
      <protection/>
    </xf>
    <xf numFmtId="3" fontId="55" fillId="0" borderId="20" xfId="65" applyNumberFormat="1" applyFont="1" applyBorder="1" applyAlignment="1">
      <alignment horizontal="center"/>
      <protection/>
    </xf>
    <xf numFmtId="1" fontId="55" fillId="0" borderId="21" xfId="65" applyNumberFormat="1" applyFont="1" applyBorder="1" applyAlignment="1">
      <alignment horizontal="center"/>
      <protection/>
    </xf>
    <xf numFmtId="1" fontId="55" fillId="0" borderId="69" xfId="65" applyNumberFormat="1" applyFont="1" applyBorder="1" applyAlignment="1">
      <alignment horizontal="left"/>
      <protection/>
    </xf>
    <xf numFmtId="1" fontId="55" fillId="0" borderId="70" xfId="65" applyNumberFormat="1" applyFont="1" applyBorder="1" applyAlignment="1">
      <alignment horizontal="center"/>
      <protection/>
    </xf>
    <xf numFmtId="1" fontId="55" fillId="0" borderId="53" xfId="65" applyNumberFormat="1" applyFont="1" applyBorder="1" applyAlignment="1">
      <alignment horizontal="left"/>
      <protection/>
    </xf>
    <xf numFmtId="1" fontId="55" fillId="0" borderId="27" xfId="65" applyNumberFormat="1" applyFont="1" applyBorder="1" applyAlignment="1">
      <alignment horizontal="left"/>
      <protection/>
    </xf>
    <xf numFmtId="4" fontId="55" fillId="0" borderId="23" xfId="65" applyNumberFormat="1" applyFont="1" applyBorder="1" applyAlignment="1">
      <alignment horizontal="right"/>
      <protection/>
    </xf>
    <xf numFmtId="4" fontId="55" fillId="0" borderId="24" xfId="65" applyNumberFormat="1" applyFont="1" applyBorder="1" applyAlignment="1">
      <alignment horizontal="right"/>
      <protection/>
    </xf>
    <xf numFmtId="4" fontId="8" fillId="0" borderId="23" xfId="65" applyNumberFormat="1" applyFont="1" applyBorder="1" applyAlignment="1">
      <alignment horizontal="right"/>
      <protection/>
    </xf>
    <xf numFmtId="1" fontId="55" fillId="0" borderId="51" xfId="65" applyNumberFormat="1" applyFont="1" applyBorder="1" applyAlignment="1">
      <alignment horizontal="left"/>
      <protection/>
    </xf>
    <xf numFmtId="1" fontId="55" fillId="0" borderId="56" xfId="65" applyNumberFormat="1" applyFont="1" applyBorder="1" applyAlignment="1">
      <alignment horizontal="left"/>
      <protection/>
    </xf>
    <xf numFmtId="0" fontId="56" fillId="0" borderId="51" xfId="65" applyFont="1" applyBorder="1" applyAlignment="1">
      <alignment vertical="center"/>
      <protection/>
    </xf>
    <xf numFmtId="0" fontId="56" fillId="0" borderId="32" xfId="65" applyFont="1" applyBorder="1" applyAlignment="1">
      <alignment vertical="center"/>
      <protection/>
    </xf>
    <xf numFmtId="4" fontId="56" fillId="0" borderId="68" xfId="65" applyNumberFormat="1" applyFont="1" applyBorder="1" applyAlignment="1">
      <alignment horizontal="center" vertical="center"/>
      <protection/>
    </xf>
    <xf numFmtId="4" fontId="56" fillId="0" borderId="20" xfId="65" applyNumberFormat="1" applyFont="1" applyBorder="1" applyAlignment="1">
      <alignment horizontal="center" vertical="center"/>
      <protection/>
    </xf>
    <xf numFmtId="4" fontId="56" fillId="0" borderId="21" xfId="65" applyNumberFormat="1" applyFont="1" applyBorder="1" applyAlignment="1">
      <alignment horizontal="center" vertical="center"/>
      <protection/>
    </xf>
    <xf numFmtId="0" fontId="56" fillId="0" borderId="0" xfId="65" applyFont="1">
      <alignment/>
      <protection/>
    </xf>
    <xf numFmtId="0" fontId="56" fillId="0" borderId="0" xfId="65" applyFont="1" applyBorder="1">
      <alignment/>
      <protection/>
    </xf>
    <xf numFmtId="0" fontId="55" fillId="0" borderId="0" xfId="65" applyFont="1" applyAlignment="1">
      <alignment horizontal="left"/>
      <protection/>
    </xf>
    <xf numFmtId="14" fontId="55" fillId="0" borderId="0" xfId="65" applyNumberFormat="1" applyFont="1" applyAlignment="1">
      <alignment horizontal="left"/>
      <protection/>
    </xf>
    <xf numFmtId="3" fontId="55" fillId="0" borderId="0" xfId="65" applyNumberFormat="1" applyFont="1" applyAlignment="1">
      <alignment horizontal="left"/>
      <protection/>
    </xf>
    <xf numFmtId="0" fontId="55" fillId="0" borderId="0" xfId="65" applyFont="1" applyAlignment="1">
      <alignment/>
      <protection/>
    </xf>
    <xf numFmtId="0" fontId="55" fillId="0" borderId="0" xfId="64" applyFont="1">
      <alignment/>
      <protection/>
    </xf>
    <xf numFmtId="49" fontId="8" fillId="0" borderId="0" xfId="64" applyNumberFormat="1" applyFont="1" applyBorder="1" applyAlignment="1">
      <alignment horizontal="right"/>
      <protection/>
    </xf>
    <xf numFmtId="0" fontId="55" fillId="0" borderId="0" xfId="64" applyFont="1" applyBorder="1">
      <alignment/>
      <protection/>
    </xf>
    <xf numFmtId="1" fontId="56" fillId="0" borderId="0" xfId="64" applyNumberFormat="1" applyFont="1" applyBorder="1">
      <alignment/>
      <protection/>
    </xf>
    <xf numFmtId="49" fontId="55" fillId="0" borderId="0" xfId="64" applyNumberFormat="1" applyFont="1" applyBorder="1">
      <alignment/>
      <protection/>
    </xf>
    <xf numFmtId="4" fontId="55" fillId="0" borderId="0" xfId="64" applyNumberFormat="1" applyFont="1" applyBorder="1" applyAlignment="1">
      <alignment horizontal="right"/>
      <protection/>
    </xf>
    <xf numFmtId="49" fontId="55" fillId="0" borderId="0" xfId="64" applyNumberFormat="1" applyFont="1" applyBorder="1" applyAlignment="1">
      <alignment horizontal="right"/>
      <protection/>
    </xf>
    <xf numFmtId="0" fontId="8" fillId="0" borderId="0" xfId="64">
      <alignment/>
      <protection/>
    </xf>
    <xf numFmtId="0" fontId="55" fillId="0" borderId="59" xfId="64" applyFont="1" applyBorder="1" applyAlignment="1">
      <alignment horizontal="center"/>
      <protection/>
    </xf>
    <xf numFmtId="2" fontId="55" fillId="24" borderId="62" xfId="64" applyNumberFormat="1" applyFont="1" applyFill="1" applyBorder="1" applyAlignment="1">
      <alignment horizontal="center"/>
      <protection/>
    </xf>
    <xf numFmtId="4" fontId="55" fillId="24" borderId="64" xfId="64" applyNumberFormat="1" applyFont="1" applyFill="1" applyBorder="1" applyAlignment="1">
      <alignment horizontal="center"/>
      <protection/>
    </xf>
    <xf numFmtId="0" fontId="55" fillId="0" borderId="57" xfId="64" applyFont="1" applyBorder="1" applyAlignment="1">
      <alignment horizontal="center"/>
      <protection/>
    </xf>
    <xf numFmtId="2" fontId="55" fillId="24" borderId="38" xfId="64" applyNumberFormat="1" applyFont="1" applyFill="1" applyBorder="1" applyAlignment="1">
      <alignment horizontal="center"/>
      <protection/>
    </xf>
    <xf numFmtId="4" fontId="55" fillId="24" borderId="58" xfId="64" applyNumberFormat="1" applyFont="1" applyFill="1" applyBorder="1" applyAlignment="1">
      <alignment horizontal="center"/>
      <protection/>
    </xf>
    <xf numFmtId="2" fontId="55" fillId="24" borderId="23" xfId="64" applyNumberFormat="1" applyFont="1" applyFill="1" applyBorder="1" applyAlignment="1">
      <alignment horizontal="center"/>
      <protection/>
    </xf>
    <xf numFmtId="4" fontId="55" fillId="24" borderId="24" xfId="64" applyNumberFormat="1" applyFont="1" applyFill="1" applyBorder="1" applyAlignment="1">
      <alignment horizontal="center"/>
      <protection/>
    </xf>
    <xf numFmtId="0" fontId="55" fillId="0" borderId="59" xfId="64" applyFont="1" applyBorder="1">
      <alignment/>
      <protection/>
    </xf>
    <xf numFmtId="49" fontId="55" fillId="0" borderId="68" xfId="64" applyNumberFormat="1" applyFont="1" applyBorder="1" applyAlignment="1">
      <alignment horizontal="center"/>
      <protection/>
    </xf>
    <xf numFmtId="1" fontId="55" fillId="0" borderId="20" xfId="64" applyNumberFormat="1" applyFont="1" applyBorder="1" applyAlignment="1">
      <alignment horizontal="center"/>
      <protection/>
    </xf>
    <xf numFmtId="49" fontId="55" fillId="0" borderId="20" xfId="64" applyNumberFormat="1" applyFont="1" applyBorder="1" applyAlignment="1">
      <alignment horizontal="center"/>
      <protection/>
    </xf>
    <xf numFmtId="3" fontId="55" fillId="0" borderId="20" xfId="64" applyNumberFormat="1" applyFont="1" applyBorder="1" applyAlignment="1">
      <alignment horizontal="center"/>
      <protection/>
    </xf>
    <xf numFmtId="1" fontId="55" fillId="0" borderId="21" xfId="64" applyNumberFormat="1" applyFont="1" applyBorder="1" applyAlignment="1">
      <alignment horizontal="center"/>
      <protection/>
    </xf>
    <xf numFmtId="1" fontId="55" fillId="0" borderId="69" xfId="64" applyNumberFormat="1" applyFont="1" applyBorder="1" applyAlignment="1">
      <alignment horizontal="left" vertical="center"/>
      <protection/>
    </xf>
    <xf numFmtId="1" fontId="55" fillId="0" borderId="66" xfId="64" applyNumberFormat="1" applyFont="1" applyBorder="1" applyAlignment="1">
      <alignment horizontal="center" vertical="center"/>
      <protection/>
    </xf>
    <xf numFmtId="4" fontId="55" fillId="0" borderId="23" xfId="64" applyNumberFormat="1" applyFont="1" applyBorder="1" applyAlignment="1">
      <alignment horizontal="right" vertical="center"/>
      <protection/>
    </xf>
    <xf numFmtId="4" fontId="55" fillId="0" borderId="23" xfId="64" applyNumberFormat="1" applyFont="1" applyBorder="1" applyAlignment="1">
      <alignment horizontal="center" vertical="center"/>
      <protection/>
    </xf>
    <xf numFmtId="1" fontId="55" fillId="0" borderId="23" xfId="64" applyNumberFormat="1" applyFont="1" applyBorder="1" applyAlignment="1">
      <alignment horizontal="center" vertical="center"/>
      <protection/>
    </xf>
    <xf numFmtId="174" fontId="55" fillId="0" borderId="23" xfId="64" applyNumberFormat="1" applyFont="1" applyBorder="1" applyAlignment="1">
      <alignment horizontal="center" vertical="center"/>
      <protection/>
    </xf>
    <xf numFmtId="4" fontId="55" fillId="0" borderId="24" xfId="64" applyNumberFormat="1" applyFont="1" applyBorder="1" applyAlignment="1">
      <alignment horizontal="center" vertical="center"/>
      <protection/>
    </xf>
    <xf numFmtId="1" fontId="55" fillId="0" borderId="53" xfId="64" applyNumberFormat="1" applyFont="1" applyBorder="1" applyAlignment="1">
      <alignment horizontal="left" vertical="center"/>
      <protection/>
    </xf>
    <xf numFmtId="4" fontId="55" fillId="0" borderId="23" xfId="64" applyNumberFormat="1" applyFont="1" applyBorder="1" applyAlignment="1">
      <alignment horizontal="center" vertical="center" wrapText="1"/>
      <protection/>
    </xf>
    <xf numFmtId="1" fontId="55" fillId="0" borderId="53" xfId="64" applyNumberFormat="1" applyFont="1" applyBorder="1" applyAlignment="1">
      <alignment horizontal="left"/>
      <protection/>
    </xf>
    <xf numFmtId="1" fontId="55" fillId="0" borderId="66" xfId="64" applyNumberFormat="1" applyFont="1" applyBorder="1" applyAlignment="1">
      <alignment horizontal="left"/>
      <protection/>
    </xf>
    <xf numFmtId="4" fontId="55" fillId="0" borderId="23" xfId="64" applyNumberFormat="1" applyFont="1" applyBorder="1" applyAlignment="1">
      <alignment horizontal="right"/>
      <protection/>
    </xf>
    <xf numFmtId="4" fontId="55" fillId="0" borderId="24" xfId="64" applyNumberFormat="1" applyFont="1" applyBorder="1" applyAlignment="1">
      <alignment horizontal="right"/>
      <protection/>
    </xf>
    <xf numFmtId="1" fontId="55" fillId="0" borderId="51" xfId="64" applyNumberFormat="1" applyFont="1" applyBorder="1" applyAlignment="1">
      <alignment horizontal="left"/>
      <protection/>
    </xf>
    <xf numFmtId="1" fontId="55" fillId="0" borderId="37" xfId="64" applyNumberFormat="1" applyFont="1" applyBorder="1" applyAlignment="1">
      <alignment horizontal="left"/>
      <protection/>
    </xf>
    <xf numFmtId="0" fontId="56" fillId="0" borderId="50" xfId="64" applyFont="1" applyBorder="1" applyAlignment="1">
      <alignment vertical="center"/>
      <protection/>
    </xf>
    <xf numFmtId="0" fontId="56" fillId="0" borderId="68" xfId="64" applyFont="1" applyBorder="1" applyAlignment="1">
      <alignment vertical="center"/>
      <protection/>
    </xf>
    <xf numFmtId="4" fontId="56" fillId="0" borderId="20" xfId="64" applyNumberFormat="1" applyFont="1" applyBorder="1" applyAlignment="1">
      <alignment horizontal="right" vertical="center"/>
      <protection/>
    </xf>
    <xf numFmtId="4" fontId="56" fillId="0" borderId="21" xfId="64" applyNumberFormat="1" applyFont="1" applyBorder="1" applyAlignment="1">
      <alignment horizontal="right" vertical="center"/>
      <protection/>
    </xf>
    <xf numFmtId="0" fontId="56" fillId="0" borderId="0" xfId="64" applyFont="1">
      <alignment/>
      <protection/>
    </xf>
    <xf numFmtId="0" fontId="56" fillId="0" borderId="0" xfId="64" applyFont="1" applyBorder="1">
      <alignment/>
      <protection/>
    </xf>
    <xf numFmtId="0" fontId="48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horizontal="left"/>
      <protection/>
    </xf>
    <xf numFmtId="0" fontId="8" fillId="0" borderId="0" xfId="64" applyFont="1" applyAlignment="1">
      <alignment horizontal="right"/>
      <protection/>
    </xf>
    <xf numFmtId="14" fontId="8" fillId="0" borderId="0" xfId="64" applyNumberFormat="1" applyFont="1">
      <alignment/>
      <protection/>
    </xf>
    <xf numFmtId="0" fontId="19" fillId="0" borderId="0" xfId="49">
      <alignment/>
      <protection/>
    </xf>
    <xf numFmtId="0" fontId="19" fillId="0" borderId="0" xfId="49" applyAlignment="1">
      <alignment horizontal="right"/>
      <protection/>
    </xf>
    <xf numFmtId="0" fontId="60" fillId="0" borderId="0" xfId="49" applyFont="1">
      <alignment/>
      <protection/>
    </xf>
    <xf numFmtId="0" fontId="19" fillId="0" borderId="68" xfId="49" applyBorder="1" applyAlignment="1">
      <alignment horizontal="center" vertical="center"/>
      <protection/>
    </xf>
    <xf numFmtId="0" fontId="19" fillId="0" borderId="49" xfId="49" applyBorder="1" applyAlignment="1">
      <alignment horizontal="center" vertical="center"/>
      <protection/>
    </xf>
    <xf numFmtId="0" fontId="19" fillId="0" borderId="71" xfId="49" applyBorder="1" applyAlignment="1">
      <alignment horizontal="center" vertical="center"/>
      <protection/>
    </xf>
    <xf numFmtId="14" fontId="19" fillId="0" borderId="72" xfId="49" applyNumberFormat="1" applyBorder="1" applyAlignment="1">
      <alignment horizontal="center" vertical="center"/>
      <protection/>
    </xf>
    <xf numFmtId="173" fontId="19" fillId="0" borderId="72" xfId="49" applyNumberFormat="1" applyBorder="1" applyAlignment="1">
      <alignment horizontal="center" vertical="center"/>
      <protection/>
    </xf>
    <xf numFmtId="173" fontId="19" fillId="0" borderId="73" xfId="49" applyNumberFormat="1" applyBorder="1" applyAlignment="1">
      <alignment horizontal="center" vertical="center"/>
      <protection/>
    </xf>
    <xf numFmtId="0" fontId="21" fillId="0" borderId="68" xfId="49" applyFont="1" applyBorder="1" applyAlignment="1">
      <alignment vertical="center"/>
      <protection/>
    </xf>
    <xf numFmtId="0" fontId="19" fillId="0" borderId="49" xfId="49" applyBorder="1">
      <alignment/>
      <protection/>
    </xf>
    <xf numFmtId="173" fontId="19" fillId="0" borderId="49" xfId="49" applyNumberFormat="1" applyBorder="1" applyAlignment="1">
      <alignment horizontal="center" vertical="center"/>
      <protection/>
    </xf>
    <xf numFmtId="173" fontId="19" fillId="0" borderId="71" xfId="49" applyNumberFormat="1" applyBorder="1" applyAlignment="1">
      <alignment horizontal="center" vertical="center"/>
      <protection/>
    </xf>
    <xf numFmtId="0" fontId="61" fillId="0" borderId="74" xfId="0" applyFont="1" applyBorder="1" applyAlignment="1">
      <alignment wrapText="1"/>
    </xf>
    <xf numFmtId="0" fontId="62" fillId="7" borderId="12" xfId="0" applyFont="1" applyBorder="1" applyAlignment="1" applyProtection="1">
      <alignment horizontal="center" vertical="center" wrapText="1"/>
      <protection/>
    </xf>
    <xf numFmtId="0" fontId="62" fillId="7" borderId="11" xfId="0" applyFont="1" applyBorder="1" applyAlignment="1" applyProtection="1">
      <alignment horizontal="center" vertical="center" wrapText="1"/>
      <protection/>
    </xf>
    <xf numFmtId="0" fontId="62" fillId="24" borderId="13" xfId="0" applyFont="1" applyBorder="1" applyAlignment="1" applyProtection="1">
      <alignment horizontal="left" vertical="center" wrapText="1"/>
      <protection/>
    </xf>
    <xf numFmtId="4" fontId="63" fillId="24" borderId="10" xfId="0" applyNumberFormat="1" applyFont="1" applyBorder="1" applyAlignment="1" applyProtection="1">
      <alignment horizontal="right" vertical="center" wrapText="1"/>
      <protection/>
    </xf>
    <xf numFmtId="4" fontId="63" fillId="7" borderId="10" xfId="0" applyNumberFormat="1" applyFont="1" applyBorder="1" applyAlignment="1" applyProtection="1">
      <alignment horizontal="right" vertical="center" wrapText="1"/>
      <protection/>
    </xf>
    <xf numFmtId="4" fontId="63" fillId="7" borderId="1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62" fillId="19" borderId="10" xfId="0" applyNumberFormat="1" applyFont="1" applyBorder="1" applyAlignment="1" applyProtection="1">
      <alignment horizontal="right" vertical="center" wrapText="1"/>
      <protection/>
    </xf>
    <xf numFmtId="0" fontId="64" fillId="0" borderId="0" xfId="63" applyFont="1">
      <alignment/>
      <protection/>
    </xf>
    <xf numFmtId="0" fontId="0" fillId="0" borderId="0" xfId="63">
      <alignment/>
      <protection/>
    </xf>
    <xf numFmtId="0" fontId="38" fillId="0" borderId="0" xfId="63" applyFont="1">
      <alignment/>
      <protection/>
    </xf>
    <xf numFmtId="0" fontId="65" fillId="0" borderId="0" xfId="63" applyFont="1">
      <alignment/>
      <protection/>
    </xf>
    <xf numFmtId="0" fontId="66" fillId="0" borderId="0" xfId="63" applyFont="1">
      <alignment/>
      <protection/>
    </xf>
    <xf numFmtId="0" fontId="64" fillId="0" borderId="0" xfId="63" applyFont="1">
      <alignment/>
      <protection/>
    </xf>
    <xf numFmtId="0" fontId="66" fillId="0" borderId="0" xfId="63" applyFont="1" applyAlignment="1">
      <alignment horizontal="justify" wrapText="1"/>
      <protection/>
    </xf>
    <xf numFmtId="0" fontId="66" fillId="0" borderId="0" xfId="63" applyFont="1">
      <alignment/>
      <protection/>
    </xf>
    <xf numFmtId="170" fontId="4" fillId="25" borderId="10" xfId="50" applyFont="1" applyFill="1" applyBorder="1" applyAlignment="1">
      <alignment horizontal="right" vertical="center" wrapText="1"/>
      <protection/>
    </xf>
    <xf numFmtId="3" fontId="1" fillId="24" borderId="10" xfId="50" applyFont="1" applyBorder="1" applyAlignment="1">
      <alignment horizontal="right" vertical="center" wrapText="1"/>
      <protection/>
    </xf>
    <xf numFmtId="170" fontId="1" fillId="24" borderId="10" xfId="50" applyFont="1" applyBorder="1" applyAlignment="1">
      <alignment horizontal="right" vertical="center" wrapText="1"/>
      <protection/>
    </xf>
    <xf numFmtId="0" fontId="2" fillId="24" borderId="75" xfId="50" applyFont="1" applyBorder="1" applyAlignment="1">
      <alignment horizontal="left" vertical="center" wrapText="1"/>
      <protection/>
    </xf>
    <xf numFmtId="0" fontId="1" fillId="24" borderId="10" xfId="50" applyFont="1" applyBorder="1" applyAlignment="1">
      <alignment horizontal="left" vertical="center" wrapText="1"/>
      <protection/>
    </xf>
    <xf numFmtId="170" fontId="2" fillId="24" borderId="10" xfId="50" applyFont="1" applyBorder="1" applyAlignment="1">
      <alignment horizontal="right" vertical="center" wrapText="1"/>
      <protection/>
    </xf>
    <xf numFmtId="0" fontId="2" fillId="24" borderId="13" xfId="50" applyFont="1" applyBorder="1" applyAlignment="1">
      <alignment horizontal="left" vertical="center" wrapText="1"/>
      <protection/>
    </xf>
    <xf numFmtId="3" fontId="2" fillId="24" borderId="10" xfId="50" applyFont="1" applyBorder="1" applyAlignment="1">
      <alignment horizontal="right" vertical="center" wrapText="1"/>
      <protection/>
    </xf>
    <xf numFmtId="170" fontId="2" fillId="19" borderId="10" xfId="50" applyFont="1" applyBorder="1" applyAlignment="1">
      <alignment horizontal="right" vertical="center" wrapText="1"/>
      <protection/>
    </xf>
    <xf numFmtId="0" fontId="2" fillId="19" borderId="13" xfId="50" applyFont="1" applyBorder="1" applyAlignment="1">
      <alignment horizontal="left" vertical="center" wrapText="1"/>
      <protection/>
    </xf>
    <xf numFmtId="0" fontId="4" fillId="7" borderId="76" xfId="50" applyFont="1" applyBorder="1" applyAlignment="1">
      <alignment horizontal="center" vertical="center" wrapText="1"/>
      <protection/>
    </xf>
    <xf numFmtId="0" fontId="4" fillId="7" borderId="12" xfId="50" applyFont="1" applyBorder="1" applyAlignment="1">
      <alignment horizontal="center" vertical="center" wrapText="1"/>
      <protection/>
    </xf>
    <xf numFmtId="0" fontId="4" fillId="24" borderId="10" xfId="50" applyFont="1" applyBorder="1" applyAlignment="1">
      <alignment horizontal="left" vertical="center" wrapText="1"/>
      <protection/>
    </xf>
    <xf numFmtId="3" fontId="4" fillId="24" borderId="10" xfId="50" applyFont="1" applyBorder="1" applyAlignment="1">
      <alignment horizontal="right" vertical="center" wrapText="1"/>
      <protection/>
    </xf>
    <xf numFmtId="170" fontId="4" fillId="24" borderId="10" xfId="50" applyFont="1" applyBorder="1" applyAlignment="1">
      <alignment horizontal="right" vertical="center" wrapText="1"/>
      <protection/>
    </xf>
    <xf numFmtId="3" fontId="4" fillId="25" borderId="10" xfId="50" applyFont="1" applyFill="1" applyBorder="1" applyAlignment="1">
      <alignment horizontal="right" vertical="center" wrapText="1"/>
      <protection/>
    </xf>
    <xf numFmtId="170" fontId="3" fillId="24" borderId="10" xfId="50" applyFont="1" applyBorder="1" applyAlignment="1">
      <alignment horizontal="right" vertical="center" wrapText="1"/>
      <protection/>
    </xf>
    <xf numFmtId="0" fontId="4" fillId="19" borderId="75" xfId="50" applyFont="1" applyBorder="1" applyAlignment="1">
      <alignment horizontal="left" vertical="center" wrapText="1"/>
      <protection/>
    </xf>
    <xf numFmtId="0" fontId="4" fillId="24" borderId="75" xfId="50" applyFont="1" applyBorder="1" applyAlignment="1">
      <alignment horizontal="left" vertical="center" wrapText="1"/>
      <protection/>
    </xf>
    <xf numFmtId="0" fontId="3" fillId="24" borderId="10" xfId="50" applyFont="1" applyBorder="1" applyAlignment="1">
      <alignment horizontal="left" vertical="center" wrapText="1"/>
      <protection/>
    </xf>
    <xf numFmtId="0" fontId="3" fillId="24" borderId="77" xfId="50" applyFont="1" applyBorder="1" applyAlignment="1">
      <alignment horizontal="left" vertical="center" wrapText="1"/>
      <protection/>
    </xf>
    <xf numFmtId="3" fontId="4" fillId="19" borderId="10" xfId="50" applyFont="1" applyBorder="1" applyAlignment="1">
      <alignment horizontal="right" vertical="center" wrapText="1"/>
      <protection/>
    </xf>
    <xf numFmtId="0" fontId="1" fillId="24" borderId="77" xfId="50" applyFont="1" applyBorder="1" applyAlignment="1">
      <alignment horizontal="left" vertical="center" wrapText="1"/>
      <protection/>
    </xf>
    <xf numFmtId="3" fontId="3" fillId="19" borderId="10" xfId="50" applyFont="1" applyBorder="1" applyAlignment="1">
      <alignment horizontal="right" vertical="center" wrapText="1"/>
      <protection/>
    </xf>
    <xf numFmtId="170" fontId="3" fillId="19" borderId="10" xfId="50" applyFont="1" applyBorder="1" applyAlignment="1">
      <alignment horizontal="right" vertical="center" wrapText="1"/>
      <protection/>
    </xf>
    <xf numFmtId="0" fontId="4" fillId="24" borderId="13" xfId="50" applyFont="1" applyBorder="1" applyAlignment="1">
      <alignment horizontal="left" vertical="center" wrapText="1"/>
      <protection/>
    </xf>
    <xf numFmtId="3" fontId="3" fillId="24" borderId="10" xfId="50" applyFont="1" applyBorder="1" applyAlignment="1">
      <alignment horizontal="right" vertical="center" wrapText="1"/>
      <protection/>
    </xf>
    <xf numFmtId="4" fontId="4" fillId="25" borderId="10" xfId="0" applyFont="1" applyFill="1" applyBorder="1" applyAlignment="1">
      <alignment horizontal="right" vertical="center" wrapText="1"/>
    </xf>
    <xf numFmtId="168" fontId="4" fillId="25" borderId="10" xfId="0" applyFont="1" applyFill="1" applyBorder="1" applyAlignment="1">
      <alignment horizontal="right" vertical="center" wrapText="1"/>
    </xf>
    <xf numFmtId="0" fontId="3" fillId="24" borderId="0" xfId="0" applyFont="1" applyBorder="1" applyAlignment="1">
      <alignment horizontal="center" wrapText="1"/>
    </xf>
    <xf numFmtId="4" fontId="3" fillId="24" borderId="10" xfId="0" applyFont="1" applyBorder="1" applyAlignment="1">
      <alignment horizontal="right" vertical="center" wrapText="1"/>
    </xf>
    <xf numFmtId="168" fontId="3" fillId="24" borderId="10" xfId="0" applyFont="1" applyBorder="1" applyAlignment="1">
      <alignment horizontal="right" vertical="center" wrapText="1"/>
    </xf>
    <xf numFmtId="168" fontId="4" fillId="25" borderId="78" xfId="0" applyFont="1" applyFill="1" applyBorder="1" applyAlignment="1">
      <alignment horizontal="right" vertical="center" wrapText="1"/>
    </xf>
    <xf numFmtId="168" fontId="4" fillId="25" borderId="79" xfId="0" applyFont="1" applyFill="1" applyBorder="1" applyAlignment="1">
      <alignment horizontal="right" vertical="center" wrapText="1"/>
    </xf>
    <xf numFmtId="4" fontId="4" fillId="25" borderId="78" xfId="0" applyFont="1" applyFill="1" applyBorder="1" applyAlignment="1">
      <alignment horizontal="right" vertical="center" wrapText="1"/>
    </xf>
    <xf numFmtId="4" fontId="4" fillId="25" borderId="79" xfId="0" applyFont="1" applyFill="1" applyBorder="1" applyAlignment="1">
      <alignment horizontal="right" vertical="center" wrapText="1"/>
    </xf>
    <xf numFmtId="0" fontId="2" fillId="24" borderId="0" xfId="0" applyFont="1" applyBorder="1" applyAlignment="1">
      <alignment horizontal="center" vertical="top" wrapText="1"/>
    </xf>
    <xf numFmtId="0" fontId="3" fillId="24" borderId="0" xfId="0" applyFont="1" applyBorder="1" applyAlignment="1">
      <alignment horizontal="center" vertical="top" wrapText="1"/>
    </xf>
    <xf numFmtId="0" fontId="4" fillId="24" borderId="10" xfId="0" applyFont="1" applyBorder="1" applyAlignment="1">
      <alignment horizontal="center" vertical="center" wrapText="1"/>
    </xf>
    <xf numFmtId="170" fontId="4" fillId="19" borderId="10" xfId="50" applyFont="1" applyBorder="1" applyAlignment="1">
      <alignment horizontal="right" vertical="center" wrapText="1"/>
      <protection/>
    </xf>
    <xf numFmtId="0" fontId="1" fillId="19" borderId="77" xfId="50" applyFont="1" applyBorder="1" applyAlignment="1">
      <alignment horizontal="left" vertical="center" wrapText="1"/>
      <protection/>
    </xf>
    <xf numFmtId="0" fontId="4" fillId="19" borderId="13" xfId="50" applyFont="1" applyBorder="1" applyAlignment="1">
      <alignment horizontal="left" vertical="center" wrapText="1"/>
      <protection/>
    </xf>
    <xf numFmtId="3" fontId="2" fillId="19" borderId="10" xfId="50" applyFont="1" applyBorder="1" applyAlignment="1">
      <alignment horizontal="right" vertical="center" wrapText="1"/>
      <protection/>
    </xf>
    <xf numFmtId="0" fontId="62" fillId="19" borderId="13" xfId="0" applyFont="1" applyBorder="1" applyAlignment="1" applyProtection="1">
      <alignment horizontal="left" vertical="center" wrapText="1"/>
      <protection/>
    </xf>
    <xf numFmtId="0" fontId="21" fillId="19" borderId="77" xfId="0" applyFont="1" applyBorder="1" applyAlignment="1" applyProtection="1">
      <alignment horizontal="left" vertical="center" wrapText="1"/>
      <protection/>
    </xf>
    <xf numFmtId="0" fontId="62" fillId="24" borderId="13" xfId="0" applyFont="1" applyBorder="1" applyAlignment="1" applyProtection="1">
      <alignment horizontal="left" vertical="center" wrapText="1"/>
      <protection/>
    </xf>
    <xf numFmtId="0" fontId="62" fillId="24" borderId="75" xfId="0" applyFont="1" applyBorder="1" applyAlignment="1" applyProtection="1">
      <alignment horizontal="left" vertical="center" wrapText="1"/>
      <protection/>
    </xf>
    <xf numFmtId="0" fontId="63" fillId="24" borderId="10" xfId="0" applyFont="1" applyBorder="1" applyAlignment="1" applyProtection="1">
      <alignment horizontal="left" vertical="center" wrapText="1"/>
      <protection/>
    </xf>
    <xf numFmtId="0" fontId="63" fillId="24" borderId="77" xfId="0" applyFont="1" applyBorder="1" applyAlignment="1" applyProtection="1">
      <alignment horizontal="left" vertical="center" wrapText="1"/>
      <protection/>
    </xf>
    <xf numFmtId="0" fontId="21" fillId="24" borderId="77" xfId="0" applyFont="1" applyBorder="1" applyAlignment="1" applyProtection="1">
      <alignment horizontal="left" vertical="center" wrapText="1"/>
      <protection/>
    </xf>
    <xf numFmtId="0" fontId="63" fillId="24" borderId="77" xfId="0" applyFont="1" applyBorder="1" applyAlignment="1" applyProtection="1">
      <alignment horizontal="left" vertical="center" wrapText="1"/>
      <protection/>
    </xf>
    <xf numFmtId="0" fontId="62" fillId="24" borderId="80" xfId="0" applyFont="1" applyBorder="1" applyAlignment="1" applyProtection="1">
      <alignment horizontal="left" vertical="center" wrapText="1"/>
      <protection/>
    </xf>
    <xf numFmtId="0" fontId="62" fillId="24" borderId="81" xfId="0" applyFont="1" applyBorder="1" applyAlignment="1" applyProtection="1">
      <alignment horizontal="left" vertical="center" wrapText="1"/>
      <protection/>
    </xf>
    <xf numFmtId="0" fontId="62" fillId="24" borderId="82" xfId="0" applyFont="1" applyBorder="1" applyAlignment="1" applyProtection="1">
      <alignment horizontal="left" vertical="center" wrapText="1"/>
      <protection/>
    </xf>
    <xf numFmtId="0" fontId="62" fillId="7" borderId="12" xfId="0" applyFont="1" applyBorder="1" applyAlignment="1" applyProtection="1">
      <alignment horizontal="center" vertical="center" wrapText="1"/>
      <protection/>
    </xf>
    <xf numFmtId="0" fontId="62" fillId="7" borderId="76" xfId="0" applyFont="1" applyBorder="1" applyAlignment="1" applyProtection="1">
      <alignment horizontal="center" vertical="center" wrapText="1"/>
      <protection/>
    </xf>
    <xf numFmtId="49" fontId="10" fillId="0" borderId="0" xfId="66" applyNumberFormat="1" applyFont="1" applyBorder="1" applyAlignment="1">
      <alignment vertical="center"/>
      <protection/>
    </xf>
    <xf numFmtId="0" fontId="8" fillId="0" borderId="0" xfId="66" applyAlignment="1">
      <alignment vertical="center"/>
      <protection/>
    </xf>
    <xf numFmtId="0" fontId="8" fillId="0" borderId="0" xfId="66" applyAlignment="1">
      <alignment/>
      <protection/>
    </xf>
    <xf numFmtId="49" fontId="10" fillId="0" borderId="0" xfId="66" applyNumberFormat="1" applyFont="1" applyAlignment="1">
      <alignment/>
      <protection/>
    </xf>
    <xf numFmtId="0" fontId="10" fillId="0" borderId="0" xfId="66" applyFont="1" applyBorder="1" applyAlignment="1">
      <alignment horizontal="justify" vertical="center" wrapText="1"/>
      <protection/>
    </xf>
    <xf numFmtId="0" fontId="10" fillId="0" borderId="33" xfId="66" applyFont="1" applyBorder="1" applyAlignment="1">
      <alignment horizontal="justify" vertical="center" wrapText="1"/>
      <protection/>
    </xf>
    <xf numFmtId="0" fontId="17" fillId="0" borderId="0" xfId="66" applyFont="1" applyBorder="1" applyAlignment="1">
      <alignment wrapText="1"/>
      <protection/>
    </xf>
    <xf numFmtId="4" fontId="10" fillId="0" borderId="28" xfId="66" applyNumberFormat="1" applyFont="1" applyBorder="1" applyAlignment="1">
      <alignment vertical="center"/>
      <protection/>
    </xf>
    <xf numFmtId="0" fontId="8" fillId="0" borderId="83" xfId="66" applyFont="1" applyBorder="1" applyAlignment="1">
      <alignment vertical="center"/>
      <protection/>
    </xf>
    <xf numFmtId="0" fontId="2" fillId="24" borderId="17" xfId="50" applyFont="1" applyBorder="1" applyAlignment="1">
      <alignment horizontal="left"/>
      <protection/>
    </xf>
    <xf numFmtId="0" fontId="2" fillId="24" borderId="18" xfId="50" applyFont="1" applyBorder="1" applyAlignment="1">
      <alignment horizontal="left"/>
      <protection/>
    </xf>
    <xf numFmtId="0" fontId="38" fillId="0" borderId="0" xfId="67" applyFont="1" applyAlignment="1">
      <alignment horizontal="center"/>
      <protection/>
    </xf>
    <xf numFmtId="0" fontId="38" fillId="0" borderId="19" xfId="67" applyFont="1" applyBorder="1" applyAlignment="1">
      <alignment horizontal="center" vertical="center"/>
      <protection/>
    </xf>
    <xf numFmtId="0" fontId="38" fillId="0" borderId="48" xfId="67" applyFont="1" applyBorder="1" applyAlignment="1">
      <alignment horizontal="center" vertical="center"/>
      <protection/>
    </xf>
    <xf numFmtId="0" fontId="38" fillId="0" borderId="21" xfId="67" applyFont="1" applyBorder="1" applyAlignment="1">
      <alignment horizontal="center" vertical="center"/>
      <protection/>
    </xf>
    <xf numFmtId="0" fontId="8" fillId="0" borderId="0" xfId="52" applyFont="1" applyFill="1" applyAlignment="1">
      <alignment horizontal="right"/>
      <protection/>
    </xf>
    <xf numFmtId="0" fontId="49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47" fillId="0" borderId="0" xfId="52" applyFont="1" applyAlignment="1">
      <alignment horizontal="right"/>
      <protection/>
    </xf>
    <xf numFmtId="0" fontId="8" fillId="0" borderId="0" xfId="51" applyFont="1" applyFill="1" applyAlignment="1">
      <alignment horizontal="right"/>
      <protection/>
    </xf>
    <xf numFmtId="0" fontId="49" fillId="0" borderId="0" xfId="51" applyFont="1" applyAlignment="1">
      <alignment horizontal="center"/>
      <protection/>
    </xf>
    <xf numFmtId="0" fontId="48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47" fillId="0" borderId="0" xfId="51" applyFont="1" applyAlignment="1">
      <alignment horizontal="right"/>
      <protection/>
    </xf>
    <xf numFmtId="0" fontId="8" fillId="0" borderId="0" xfId="53" applyFont="1" applyFill="1" applyAlignment="1">
      <alignment horizontal="right"/>
      <protection/>
    </xf>
    <xf numFmtId="0" fontId="49" fillId="0" borderId="0" xfId="53" applyFont="1" applyAlignment="1">
      <alignment horizontal="center"/>
      <protection/>
    </xf>
    <xf numFmtId="0" fontId="48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47" fillId="0" borderId="0" xfId="53" applyFont="1" applyAlignment="1">
      <alignment horizontal="right"/>
      <protection/>
    </xf>
    <xf numFmtId="0" fontId="8" fillId="0" borderId="0" xfId="54" applyFont="1" applyFill="1" applyAlignment="1">
      <alignment horizontal="right"/>
      <protection/>
    </xf>
    <xf numFmtId="0" fontId="49" fillId="0" borderId="0" xfId="54" applyFont="1" applyAlignment="1">
      <alignment horizontal="center"/>
      <protection/>
    </xf>
    <xf numFmtId="0" fontId="48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47" fillId="0" borderId="0" xfId="54" applyFont="1" applyAlignment="1">
      <alignment horizontal="right"/>
      <protection/>
    </xf>
    <xf numFmtId="0" fontId="8" fillId="0" borderId="0" xfId="55" applyFont="1" applyFill="1" applyAlignment="1">
      <alignment horizontal="right"/>
      <protection/>
    </xf>
    <xf numFmtId="0" fontId="49" fillId="0" borderId="0" xfId="55" applyFont="1" applyAlignment="1">
      <alignment horizontal="center"/>
      <protection/>
    </xf>
    <xf numFmtId="0" fontId="48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47" fillId="0" borderId="0" xfId="55" applyFont="1" applyAlignment="1">
      <alignment horizontal="right"/>
      <protection/>
    </xf>
    <xf numFmtId="0" fontId="8" fillId="0" borderId="0" xfId="56" applyFont="1" applyFill="1" applyAlignment="1">
      <alignment horizontal="right"/>
      <protection/>
    </xf>
    <xf numFmtId="0" fontId="49" fillId="0" borderId="0" xfId="56" applyFont="1" applyAlignment="1">
      <alignment horizontal="center"/>
      <protection/>
    </xf>
    <xf numFmtId="0" fontId="48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47" fillId="0" borderId="0" xfId="56" applyFont="1" applyAlignment="1">
      <alignment horizontal="right"/>
      <protection/>
    </xf>
    <xf numFmtId="0" fontId="8" fillId="0" borderId="0" xfId="57" applyFont="1" applyFill="1" applyAlignment="1">
      <alignment horizontal="right"/>
      <protection/>
    </xf>
    <xf numFmtId="0" fontId="49" fillId="0" borderId="0" xfId="57" applyFont="1" applyAlignment="1">
      <alignment horizontal="center"/>
      <protection/>
    </xf>
    <xf numFmtId="0" fontId="48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47" fillId="0" borderId="0" xfId="57" applyFont="1" applyAlignment="1">
      <alignment horizontal="right"/>
      <protection/>
    </xf>
    <xf numFmtId="0" fontId="8" fillId="0" borderId="0" xfId="58" applyFont="1" applyFill="1" applyAlignment="1">
      <alignment horizontal="right"/>
      <protection/>
    </xf>
    <xf numFmtId="0" fontId="49" fillId="0" borderId="0" xfId="58" applyFont="1" applyAlignment="1">
      <alignment horizontal="center"/>
      <protection/>
    </xf>
    <xf numFmtId="0" fontId="48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47" fillId="0" borderId="0" xfId="58" applyFont="1" applyAlignment="1">
      <alignment horizontal="right"/>
      <protection/>
    </xf>
    <xf numFmtId="0" fontId="8" fillId="0" borderId="0" xfId="59" applyFont="1" applyFill="1" applyAlignment="1">
      <alignment horizontal="right"/>
      <protection/>
    </xf>
    <xf numFmtId="0" fontId="49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52" fillId="0" borderId="0" xfId="59" applyFont="1" applyAlignment="1">
      <alignment horizontal="right"/>
      <protection/>
    </xf>
    <xf numFmtId="0" fontId="8" fillId="0" borderId="0" xfId="62" applyFont="1" applyFill="1" applyBorder="1" applyAlignment="1">
      <alignment horizontal="center"/>
      <protection/>
    </xf>
    <xf numFmtId="0" fontId="8" fillId="0" borderId="0" xfId="62" applyFont="1" applyFill="1" applyAlignment="1">
      <alignment horizontal="left"/>
      <protection/>
    </xf>
    <xf numFmtId="0" fontId="8" fillId="0" borderId="0" xfId="62" applyFont="1" applyAlignment="1">
      <alignment horizontal="center" vertical="top"/>
      <protection/>
    </xf>
    <xf numFmtId="0" fontId="41" fillId="0" borderId="0" xfId="62" applyFont="1" applyFill="1" applyBorder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57" fillId="0" borderId="0" xfId="65" applyFont="1" applyAlignment="1">
      <alignment horizontal="right"/>
      <protection/>
    </xf>
    <xf numFmtId="3" fontId="55" fillId="0" borderId="0" xfId="65" applyNumberFormat="1" applyFont="1" applyAlignment="1">
      <alignment horizontal="left"/>
      <protection/>
    </xf>
    <xf numFmtId="0" fontId="8" fillId="0" borderId="0" xfId="65" applyAlignment="1">
      <alignment/>
      <protection/>
    </xf>
    <xf numFmtId="49" fontId="56" fillId="0" borderId="0" xfId="65" applyNumberFormat="1" applyFont="1" applyBorder="1" applyAlignment="1">
      <alignment horizontal="center"/>
      <protection/>
    </xf>
    <xf numFmtId="0" fontId="55" fillId="0" borderId="0" xfId="65" applyFont="1" applyAlignment="1">
      <alignment horizontal="center"/>
      <protection/>
    </xf>
    <xf numFmtId="2" fontId="55" fillId="0" borderId="63" xfId="65" applyNumberFormat="1" applyFont="1" applyBorder="1" applyAlignment="1">
      <alignment horizontal="center" vertical="center" wrapText="1"/>
      <protection/>
    </xf>
    <xf numFmtId="0" fontId="8" fillId="0" borderId="65" xfId="65" applyBorder="1" applyAlignment="1">
      <alignment horizontal="center" vertical="center" wrapText="1"/>
      <protection/>
    </xf>
    <xf numFmtId="0" fontId="8" fillId="0" borderId="47" xfId="65" applyBorder="1" applyAlignment="1">
      <alignment horizontal="center" vertical="center" wrapText="1"/>
      <protection/>
    </xf>
    <xf numFmtId="2" fontId="55" fillId="0" borderId="61" xfId="64" applyNumberFormat="1" applyFont="1" applyBorder="1" applyAlignment="1">
      <alignment horizontal="center" vertical="center" wrapText="1"/>
      <protection/>
    </xf>
    <xf numFmtId="0" fontId="8" fillId="0" borderId="37" xfId="64" applyBorder="1" applyAlignment="1">
      <alignment horizontal="center" vertical="center" wrapText="1"/>
      <protection/>
    </xf>
    <xf numFmtId="0" fontId="8" fillId="0" borderId="84" xfId="64" applyBorder="1" applyAlignment="1">
      <alignment horizontal="center" vertical="center" wrapText="1"/>
      <protection/>
    </xf>
    <xf numFmtId="49" fontId="56" fillId="0" borderId="0" xfId="64" applyNumberFormat="1" applyFont="1" applyFill="1" applyBorder="1" applyAlignment="1">
      <alignment horizontal="center" wrapText="1"/>
      <protection/>
    </xf>
    <xf numFmtId="0" fontId="57" fillId="0" borderId="0" xfId="64" applyFont="1" applyAlignment="1">
      <alignment horizontal="right"/>
      <protection/>
    </xf>
    <xf numFmtId="4" fontId="55" fillId="0" borderId="62" xfId="64" applyNumberFormat="1" applyFont="1" applyBorder="1" applyAlignment="1">
      <alignment horizontal="center" vertical="center" wrapText="1"/>
      <protection/>
    </xf>
    <xf numFmtId="0" fontId="8" fillId="0" borderId="38" xfId="64" applyBorder="1" applyAlignment="1">
      <alignment horizontal="center" vertical="center" wrapText="1"/>
      <protection/>
    </xf>
    <xf numFmtId="0" fontId="8" fillId="0" borderId="35" xfId="64" applyBorder="1" applyAlignment="1">
      <alignment horizontal="center" vertical="center" wrapText="1"/>
      <protection/>
    </xf>
    <xf numFmtId="2" fontId="55" fillId="0" borderId="63" xfId="64" applyNumberFormat="1" applyFont="1" applyBorder="1" applyAlignment="1">
      <alignment horizontal="center" vertical="center" wrapText="1"/>
      <protection/>
    </xf>
    <xf numFmtId="0" fontId="8" fillId="0" borderId="65" xfId="64" applyBorder="1" applyAlignment="1">
      <alignment horizontal="center" vertical="center" wrapText="1"/>
      <protection/>
    </xf>
    <xf numFmtId="0" fontId="8" fillId="0" borderId="47" xfId="64" applyBorder="1" applyAlignment="1">
      <alignment horizontal="center" vertical="center" wrapText="1"/>
      <protection/>
    </xf>
    <xf numFmtId="4" fontId="55" fillId="0" borderId="63" xfId="64" applyNumberFormat="1" applyFont="1" applyBorder="1" applyAlignment="1">
      <alignment horizontal="center" vertical="center" wrapText="1"/>
      <protection/>
    </xf>
    <xf numFmtId="0" fontId="19" fillId="0" borderId="85" xfId="49" applyBorder="1" applyAlignment="1">
      <alignment horizontal="center" vertical="center" wrapText="1"/>
      <protection/>
    </xf>
    <xf numFmtId="0" fontId="19" fillId="0" borderId="44" xfId="49" applyBorder="1" applyAlignment="1">
      <alignment horizontal="center" vertical="center" wrapText="1"/>
      <protection/>
    </xf>
    <xf numFmtId="0" fontId="19" fillId="0" borderId="86" xfId="49" applyBorder="1" applyAlignment="1">
      <alignment horizontal="center" vertical="center" wrapText="1"/>
      <protection/>
    </xf>
    <xf numFmtId="0" fontId="59" fillId="0" borderId="0" xfId="49" applyFont="1" applyAlignment="1">
      <alignment horizontal="center"/>
      <protection/>
    </xf>
    <xf numFmtId="0" fontId="19" fillId="0" borderId="87" xfId="49" applyBorder="1" applyAlignment="1">
      <alignment horizontal="center" vertical="center" wrapText="1"/>
      <protection/>
    </xf>
    <xf numFmtId="0" fontId="19" fillId="0" borderId="15" xfId="49" applyBorder="1" applyAlignment="1">
      <alignment horizontal="center" vertical="center" wrapText="1"/>
      <protection/>
    </xf>
    <xf numFmtId="0" fontId="19" fillId="0" borderId="88" xfId="49" applyBorder="1" applyAlignment="1">
      <alignment horizontal="center" vertical="center" wrapText="1"/>
      <protection/>
    </xf>
    <xf numFmtId="0" fontId="19" fillId="0" borderId="89" xfId="49" applyBorder="1" applyAlignment="1">
      <alignment horizontal="center" wrapText="1"/>
      <protection/>
    </xf>
    <xf numFmtId="0" fontId="19" fillId="0" borderId="90" xfId="49" applyBorder="1" applyAlignment="1">
      <alignment horizontal="center" wrapText="1"/>
      <protection/>
    </xf>
    <xf numFmtId="0" fontId="19" fillId="0" borderId="91" xfId="49" applyBorder="1" applyAlignment="1">
      <alignment horizontal="center" wrapText="1"/>
      <protection/>
    </xf>
    <xf numFmtId="0" fontId="19" fillId="0" borderId="87" xfId="49" applyBorder="1" applyAlignment="1">
      <alignment horizontal="center"/>
      <protection/>
    </xf>
    <xf numFmtId="0" fontId="19" fillId="0" borderId="15" xfId="49" applyBorder="1" applyAlignment="1">
      <alignment horizontal="center" vertical="center"/>
      <protection/>
    </xf>
    <xf numFmtId="0" fontId="19" fillId="0" borderId="88" xfId="49" applyBorder="1" applyAlignment="1">
      <alignment horizontal="center" vertical="center"/>
      <protection/>
    </xf>
    <xf numFmtId="0" fontId="1" fillId="24" borderId="77" xfId="0" applyFont="1" applyBorder="1" applyAlignment="1">
      <alignment horizontal="left" vertical="center" wrapText="1"/>
    </xf>
    <xf numFmtId="0" fontId="1" fillId="24" borderId="13" xfId="0" applyFont="1" applyBorder="1" applyAlignment="1">
      <alignment horizontal="left" vertical="center" wrapText="1"/>
    </xf>
    <xf numFmtId="3" fontId="1" fillId="24" borderId="10" xfId="0" applyFont="1" applyBorder="1" applyAlignment="1">
      <alignment horizontal="right" vertical="center" wrapText="1"/>
    </xf>
    <xf numFmtId="170" fontId="1" fillId="24" borderId="10" xfId="0" applyFont="1" applyBorder="1" applyAlignment="1">
      <alignment horizontal="right" vertical="center" wrapText="1"/>
    </xf>
    <xf numFmtId="170" fontId="1" fillId="19" borderId="10" xfId="0" applyFont="1" applyBorder="1" applyAlignment="1">
      <alignment horizontal="right" vertical="center" wrapText="1"/>
    </xf>
    <xf numFmtId="0" fontId="1" fillId="19" borderId="77" xfId="0" applyFont="1" applyBorder="1" applyAlignment="1">
      <alignment horizontal="left" vertical="center" wrapText="1"/>
    </xf>
    <xf numFmtId="0" fontId="1" fillId="19" borderId="13" xfId="0" applyFont="1" applyBorder="1" applyAlignment="1">
      <alignment horizontal="left" vertical="center" wrapText="1"/>
    </xf>
    <xf numFmtId="3" fontId="1" fillId="19" borderId="10" xfId="0" applyFont="1" applyBorder="1" applyAlignment="1">
      <alignment horizontal="right" vertical="center" wrapText="1"/>
    </xf>
    <xf numFmtId="170" fontId="2" fillId="19" borderId="10" xfId="0" applyFont="1" applyBorder="1" applyAlignment="1">
      <alignment horizontal="right" vertical="center" wrapText="1"/>
    </xf>
    <xf numFmtId="0" fontId="2" fillId="19" borderId="13" xfId="0" applyFont="1" applyBorder="1" applyAlignment="1">
      <alignment horizontal="left" vertical="center" wrapText="1"/>
    </xf>
    <xf numFmtId="3" fontId="2" fillId="19" borderId="10" xfId="0" applyFont="1" applyBorder="1" applyAlignment="1">
      <alignment horizontal="right" vertical="center" wrapText="1"/>
    </xf>
    <xf numFmtId="0" fontId="2" fillId="24" borderId="13" xfId="0" applyFont="1" applyBorder="1" applyAlignment="1">
      <alignment horizontal="left" vertical="center" wrapText="1"/>
    </xf>
    <xf numFmtId="0" fontId="2" fillId="24" borderId="75" xfId="0" applyFont="1" applyBorder="1" applyAlignment="1">
      <alignment horizontal="left" vertical="center" wrapText="1"/>
    </xf>
    <xf numFmtId="0" fontId="1" fillId="24" borderId="10" xfId="0" applyFont="1" applyBorder="1" applyAlignment="1">
      <alignment horizontal="left" vertical="center" wrapText="1"/>
    </xf>
    <xf numFmtId="0" fontId="2" fillId="19" borderId="75" xfId="0" applyFont="1" applyBorder="1" applyAlignment="1">
      <alignment horizontal="left" vertical="center" wrapText="1"/>
    </xf>
    <xf numFmtId="0" fontId="2" fillId="24" borderId="92" xfId="0" applyFont="1" applyBorder="1" applyAlignment="1">
      <alignment horizontal="left" vertical="center" wrapText="1"/>
    </xf>
    <xf numFmtId="3" fontId="2" fillId="19" borderId="15" xfId="0" applyFont="1" applyBorder="1" applyAlignment="1">
      <alignment horizontal="right" vertical="center" wrapText="1"/>
    </xf>
    <xf numFmtId="0" fontId="1" fillId="24" borderId="93" xfId="0" applyFont="1" applyBorder="1" applyAlignment="1">
      <alignment horizontal="left" vertical="center" wrapText="1"/>
    </xf>
    <xf numFmtId="170" fontId="2" fillId="19" borderId="15" xfId="0" applyFont="1" applyBorder="1" applyAlignment="1">
      <alignment horizontal="right" vertical="center" wrapText="1"/>
    </xf>
    <xf numFmtId="0" fontId="1" fillId="19" borderId="15" xfId="0" applyFont="1" applyBorder="1" applyAlignment="1">
      <alignment horizontal="left" vertical="center" wrapText="1"/>
    </xf>
    <xf numFmtId="0" fontId="1" fillId="19" borderId="94" xfId="0" applyFont="1" applyBorder="1" applyAlignment="1">
      <alignment horizontal="left" vertical="center" wrapText="1"/>
    </xf>
    <xf numFmtId="0" fontId="2" fillId="24" borderId="95" xfId="0" applyFont="1" applyBorder="1" applyAlignment="1">
      <alignment horizontal="left" vertical="center" wrapText="1"/>
    </xf>
    <xf numFmtId="3" fontId="1" fillId="24" borderId="14" xfId="0" applyFont="1" applyBorder="1" applyAlignment="1">
      <alignment horizontal="right" vertical="center" wrapText="1"/>
    </xf>
    <xf numFmtId="170" fontId="1" fillId="24" borderId="14" xfId="0" applyFont="1" applyBorder="1" applyAlignment="1">
      <alignment horizontal="right" vertical="center" wrapText="1"/>
    </xf>
    <xf numFmtId="0" fontId="2" fillId="19" borderId="15" xfId="0" applyFont="1" applyBorder="1" applyAlignment="1">
      <alignment horizontal="left" vertical="center" wrapText="1"/>
    </xf>
    <xf numFmtId="0" fontId="2" fillId="8" borderId="12" xfId="0" applyFont="1" applyBorder="1" applyAlignment="1">
      <alignment horizontal="center" vertical="center" wrapText="1"/>
    </xf>
    <xf numFmtId="0" fontId="2" fillId="8" borderId="76" xfId="0" applyFont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Fondy2012" xfId="48"/>
    <cellStyle name="normální_Hlášení k FV aquapark" xfId="49"/>
    <cellStyle name="normální_List1" xfId="50"/>
    <cellStyle name="normální_MPSV ČR - příloha č  9" xfId="51"/>
    <cellStyle name="normální_Olomouc - 13 305" xfId="52"/>
    <cellStyle name="normální_Olomouc MF" xfId="53"/>
    <cellStyle name="normální_Olomouc MK" xfId="54"/>
    <cellStyle name="normální_Olomouc MPO" xfId="55"/>
    <cellStyle name="normální_Olomouc MVnová" xfId="56"/>
    <cellStyle name="normální_Olomouc MZE" xfId="57"/>
    <cellStyle name="normální_Olomouc MŽP" xfId="58"/>
    <cellStyle name="normální_Olomouc odevzdáno" xfId="59"/>
    <cellStyle name="normální_OVS 2011" xfId="60"/>
    <cellStyle name="normální_PO 2011" xfId="61"/>
    <cellStyle name="normální_regenarace pr" xfId="62"/>
    <cellStyle name="normální_Soupis příloh 2008" xfId="63"/>
    <cellStyle name="normální_SZU 2010 tab 1b pro KRAJ" xfId="64"/>
    <cellStyle name="normální_SZU 2010 tab 1d" xfId="65"/>
    <cellStyle name="normální_Tabulka tř  8 (výsledek r  2011)" xfId="66"/>
    <cellStyle name="normální_všeFinancni-vyporadani_2011_MF 5" xfId="67"/>
    <cellStyle name="Poznámka" xfId="68"/>
    <cellStyle name="Percent" xfId="69"/>
    <cellStyle name="Propojená buňka" xfId="70"/>
    <cellStyle name="Followed Hyperlink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4.7109375" style="798" customWidth="1"/>
    <col min="2" max="2" width="77.7109375" style="798" customWidth="1"/>
    <col min="3" max="16384" width="9.140625" style="798" customWidth="1"/>
  </cols>
  <sheetData>
    <row r="1" ht="15">
      <c r="B1" s="797"/>
    </row>
    <row r="2" ht="15.75">
      <c r="B2" s="799"/>
    </row>
    <row r="3" ht="15.75">
      <c r="A3" s="800" t="s">
        <v>882</v>
      </c>
    </row>
    <row r="4" spans="1:2" ht="15">
      <c r="A4" s="797" t="s">
        <v>883</v>
      </c>
      <c r="B4" s="801" t="s">
        <v>884</v>
      </c>
    </row>
    <row r="5" spans="1:2" ht="15">
      <c r="A5" s="797"/>
      <c r="B5" s="802" t="s">
        <v>48</v>
      </c>
    </row>
    <row r="6" spans="1:2" ht="15">
      <c r="A6" s="797"/>
      <c r="B6" s="802"/>
    </row>
    <row r="7" spans="1:2" ht="15">
      <c r="A7" s="797" t="s">
        <v>885</v>
      </c>
      <c r="B7" s="801" t="s">
        <v>886</v>
      </c>
    </row>
    <row r="8" spans="1:2" ht="15">
      <c r="A8" s="797"/>
      <c r="B8" s="802" t="s">
        <v>49</v>
      </c>
    </row>
    <row r="9" spans="1:2" ht="15">
      <c r="A9" s="797"/>
      <c r="B9" s="802"/>
    </row>
    <row r="10" spans="1:2" ht="15">
      <c r="A10" s="797" t="s">
        <v>887</v>
      </c>
      <c r="B10" s="801" t="s">
        <v>888</v>
      </c>
    </row>
    <row r="11" spans="1:2" ht="15">
      <c r="A11" s="797"/>
      <c r="B11" s="802" t="s">
        <v>50</v>
      </c>
    </row>
    <row r="12" spans="1:2" ht="15">
      <c r="A12" s="797"/>
      <c r="B12" s="802"/>
    </row>
    <row r="13" spans="1:2" ht="15">
      <c r="A13" s="797" t="s">
        <v>889</v>
      </c>
      <c r="B13" s="801" t="s">
        <v>890</v>
      </c>
    </row>
    <row r="14" spans="1:2" ht="15">
      <c r="A14" s="797"/>
      <c r="B14" s="802" t="s">
        <v>51</v>
      </c>
    </row>
    <row r="15" spans="1:2" ht="15">
      <c r="A15" s="797"/>
      <c r="B15" s="802"/>
    </row>
    <row r="16" spans="1:2" ht="15">
      <c r="A16" s="797" t="s">
        <v>891</v>
      </c>
      <c r="B16" s="801" t="s">
        <v>892</v>
      </c>
    </row>
    <row r="17" spans="1:2" ht="15">
      <c r="A17" s="797"/>
      <c r="B17" s="802" t="s">
        <v>52</v>
      </c>
    </row>
    <row r="18" spans="1:2" ht="15">
      <c r="A18" s="797"/>
      <c r="B18" s="802"/>
    </row>
    <row r="19" spans="1:2" ht="15.75" customHeight="1">
      <c r="A19" s="797" t="s">
        <v>893</v>
      </c>
      <c r="B19" s="803" t="s">
        <v>894</v>
      </c>
    </row>
    <row r="20" spans="1:2" ht="15">
      <c r="A20" s="797"/>
      <c r="B20" s="802" t="s">
        <v>53</v>
      </c>
    </row>
    <row r="21" spans="1:2" ht="15">
      <c r="A21" s="797"/>
      <c r="B21" s="802"/>
    </row>
    <row r="22" spans="1:2" ht="15">
      <c r="A22" s="797" t="s">
        <v>895</v>
      </c>
      <c r="B22" s="801" t="s">
        <v>896</v>
      </c>
    </row>
    <row r="23" spans="1:2" ht="15">
      <c r="A23" s="797"/>
      <c r="B23" s="802" t="s">
        <v>54</v>
      </c>
    </row>
    <row r="24" spans="1:2" ht="15">
      <c r="A24" s="797"/>
      <c r="B24" s="802"/>
    </row>
    <row r="25" spans="1:2" ht="15.75">
      <c r="A25" s="800" t="s">
        <v>897</v>
      </c>
      <c r="B25" s="802"/>
    </row>
    <row r="26" spans="1:2" ht="15">
      <c r="A26" s="797" t="s">
        <v>898</v>
      </c>
      <c r="B26" s="801" t="s">
        <v>899</v>
      </c>
    </row>
    <row r="27" spans="1:2" ht="15">
      <c r="A27" s="797"/>
      <c r="B27" s="802" t="s">
        <v>55</v>
      </c>
    </row>
    <row r="28" spans="1:2" ht="15">
      <c r="A28" s="797"/>
      <c r="B28" s="802"/>
    </row>
    <row r="29" spans="1:2" ht="15">
      <c r="A29" s="797"/>
      <c r="B29" s="802"/>
    </row>
    <row r="30" spans="1:2" ht="15">
      <c r="A30" s="797"/>
      <c r="B30" s="802"/>
    </row>
    <row r="31" spans="1:2" ht="15">
      <c r="A31" s="797"/>
      <c r="B31" s="802"/>
    </row>
    <row r="32" spans="1:2" ht="15">
      <c r="A32" s="797"/>
      <c r="B32" s="804"/>
    </row>
  </sheetData>
  <printOptions/>
  <pageMargins left="0.57" right="0.19" top="0.984251968503937" bottom="0.984251968503937" header="0.61" footer="0.5118110236220472"/>
  <pageSetup horizontalDpi="600" verticalDpi="600" orientation="portrait" paperSize="9" r:id="rId1"/>
  <headerFooter alignWithMargins="0">
    <oddHeader>&amp;C&amp;"Arial,Tučné"&amp;12Výsledky hospodaření SMOl za rok 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C45"/>
  <sheetViews>
    <sheetView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8" sqref="I18"/>
    </sheetView>
  </sheetViews>
  <sheetFormatPr defaultColWidth="9.140625" defaultRowHeight="12.75"/>
  <cols>
    <col min="1" max="1" width="57.8515625" style="173" customWidth="1"/>
    <col min="2" max="2" width="11.7109375" style="173" customWidth="1"/>
    <col min="3" max="3" width="28.8515625" style="173" customWidth="1"/>
    <col min="4" max="16384" width="9.140625" style="173" customWidth="1"/>
  </cols>
  <sheetData>
    <row r="1" ht="14.25">
      <c r="C1" s="174" t="s">
        <v>752</v>
      </c>
    </row>
    <row r="2" spans="1:3" ht="18" customHeight="1">
      <c r="A2" s="175" t="s">
        <v>753</v>
      </c>
      <c r="B2" s="175"/>
      <c r="C2" s="176"/>
    </row>
    <row r="3" spans="1:3" ht="18" customHeight="1">
      <c r="A3" s="175" t="s">
        <v>979</v>
      </c>
      <c r="B3" s="175"/>
      <c r="C3" s="176"/>
    </row>
    <row r="4" spans="1:3" ht="15" thickBot="1">
      <c r="A4" s="176"/>
      <c r="B4" s="176"/>
      <c r="C4" s="176"/>
    </row>
    <row r="5" spans="1:3" ht="33" customHeight="1" thickBot="1">
      <c r="A5" s="873" t="s">
        <v>754</v>
      </c>
      <c r="B5" s="874"/>
      <c r="C5" s="875"/>
    </row>
    <row r="6" spans="1:3" ht="33" customHeight="1" thickBot="1">
      <c r="A6" s="177" t="s">
        <v>755</v>
      </c>
      <c r="B6" s="178" t="s">
        <v>756</v>
      </c>
      <c r="C6" s="179" t="s">
        <v>757</v>
      </c>
    </row>
    <row r="7" spans="1:3" ht="18.75" customHeight="1">
      <c r="A7" s="180" t="s">
        <v>758</v>
      </c>
      <c r="B7" s="181"/>
      <c r="C7" s="182">
        <f>C8+C9+C10</f>
        <v>8591059.96</v>
      </c>
    </row>
    <row r="8" spans="1:3" ht="18" customHeight="1">
      <c r="A8" s="183" t="s">
        <v>759</v>
      </c>
      <c r="B8" s="184">
        <v>5011</v>
      </c>
      <c r="C8" s="185">
        <v>6411239.96</v>
      </c>
    </row>
    <row r="9" spans="1:3" ht="18" customHeight="1">
      <c r="A9" s="186" t="s">
        <v>760</v>
      </c>
      <c r="B9" s="187">
        <v>5031</v>
      </c>
      <c r="C9" s="188">
        <v>1602810</v>
      </c>
    </row>
    <row r="10" spans="1:3" ht="18" customHeight="1">
      <c r="A10" s="186" t="s">
        <v>761</v>
      </c>
      <c r="B10" s="187">
        <v>5032</v>
      </c>
      <c r="C10" s="188">
        <v>577010</v>
      </c>
    </row>
    <row r="11" spans="1:3" ht="18" customHeight="1">
      <c r="A11" s="186"/>
      <c r="B11" s="187"/>
      <c r="C11" s="188"/>
    </row>
    <row r="12" spans="1:3" ht="18" customHeight="1">
      <c r="A12" s="186"/>
      <c r="B12" s="187"/>
      <c r="C12" s="188"/>
    </row>
    <row r="13" spans="1:3" ht="18" customHeight="1">
      <c r="A13" s="180" t="s">
        <v>762</v>
      </c>
      <c r="B13" s="187"/>
      <c r="C13" s="189">
        <f>C15+C16+C17+C19+C20+C21+C23+C24+C25+C27+C28+C22</f>
        <v>2501347.04</v>
      </c>
    </row>
    <row r="14" spans="1:3" ht="18" customHeight="1">
      <c r="A14" s="186" t="s">
        <v>785</v>
      </c>
      <c r="B14" s="190" t="s">
        <v>763</v>
      </c>
      <c r="C14" s="188"/>
    </row>
    <row r="15" spans="1:3" ht="18" customHeight="1">
      <c r="A15" s="191" t="s">
        <v>764</v>
      </c>
      <c r="B15" s="190">
        <v>5139</v>
      </c>
      <c r="C15" s="188">
        <v>503700</v>
      </c>
    </row>
    <row r="16" spans="1:3" ht="18" customHeight="1">
      <c r="A16" s="186" t="s">
        <v>765</v>
      </c>
      <c r="B16" s="190">
        <v>5136</v>
      </c>
      <c r="C16" s="188">
        <v>3947</v>
      </c>
    </row>
    <row r="17" spans="1:3" ht="18" customHeight="1">
      <c r="A17" s="186" t="s">
        <v>766</v>
      </c>
      <c r="B17" s="187">
        <v>5137</v>
      </c>
      <c r="C17" s="188">
        <v>89542</v>
      </c>
    </row>
    <row r="18" spans="1:3" ht="18" customHeight="1">
      <c r="A18" s="186" t="s">
        <v>170</v>
      </c>
      <c r="B18" s="190" t="s">
        <v>767</v>
      </c>
      <c r="C18" s="188"/>
    </row>
    <row r="19" spans="1:3" ht="18" customHeight="1">
      <c r="A19" s="186" t="s">
        <v>768</v>
      </c>
      <c r="B19" s="190">
        <v>5151</v>
      </c>
      <c r="C19" s="188">
        <v>13000</v>
      </c>
    </row>
    <row r="20" spans="1:3" ht="18" customHeight="1">
      <c r="A20" s="186" t="s">
        <v>769</v>
      </c>
      <c r="B20" s="190">
        <v>5154</v>
      </c>
      <c r="C20" s="188">
        <v>124000</v>
      </c>
    </row>
    <row r="21" spans="1:3" ht="18" customHeight="1">
      <c r="A21" s="186" t="s">
        <v>150</v>
      </c>
      <c r="B21" s="187">
        <v>5156</v>
      </c>
      <c r="C21" s="188">
        <v>74119.04</v>
      </c>
    </row>
    <row r="22" spans="1:3" ht="18" customHeight="1">
      <c r="A22" s="186" t="s">
        <v>770</v>
      </c>
      <c r="B22" s="187">
        <v>5173</v>
      </c>
      <c r="C22" s="188">
        <v>17039</v>
      </c>
    </row>
    <row r="23" spans="1:3" ht="18" customHeight="1">
      <c r="A23" s="186" t="s">
        <v>771</v>
      </c>
      <c r="B23" s="187">
        <v>5166</v>
      </c>
      <c r="C23" s="188">
        <v>40000</v>
      </c>
    </row>
    <row r="24" spans="1:3" ht="18" customHeight="1">
      <c r="A24" s="186" t="s">
        <v>772</v>
      </c>
      <c r="B24" s="187">
        <v>5167</v>
      </c>
      <c r="C24" s="188">
        <v>250000</v>
      </c>
    </row>
    <row r="25" spans="1:3" ht="18" customHeight="1">
      <c r="A25" s="186" t="s">
        <v>773</v>
      </c>
      <c r="B25" s="187">
        <v>5169</v>
      </c>
      <c r="C25" s="188">
        <v>724000</v>
      </c>
    </row>
    <row r="26" spans="1:3" ht="18" customHeight="1" hidden="1">
      <c r="A26" s="191" t="s">
        <v>774</v>
      </c>
      <c r="B26" s="192">
        <v>5164</v>
      </c>
      <c r="C26" s="188"/>
    </row>
    <row r="27" spans="1:3" ht="18" customHeight="1">
      <c r="A27" s="186" t="s">
        <v>775</v>
      </c>
      <c r="B27" s="187">
        <v>5162</v>
      </c>
      <c r="C27" s="188">
        <v>144000</v>
      </c>
    </row>
    <row r="28" spans="1:3" ht="18" customHeight="1">
      <c r="A28" s="186" t="s">
        <v>776</v>
      </c>
      <c r="B28" s="187">
        <v>5161</v>
      </c>
      <c r="C28" s="188">
        <v>518000</v>
      </c>
    </row>
    <row r="29" spans="1:3" ht="18" customHeight="1" hidden="1">
      <c r="A29" s="186" t="s">
        <v>777</v>
      </c>
      <c r="B29" s="187"/>
      <c r="C29" s="188"/>
    </row>
    <row r="30" spans="1:3" ht="18" customHeight="1" hidden="1">
      <c r="A30" s="186" t="s">
        <v>778</v>
      </c>
      <c r="B30" s="187"/>
      <c r="C30" s="188"/>
    </row>
    <row r="31" spans="1:3" ht="18" customHeight="1">
      <c r="A31" s="186"/>
      <c r="B31" s="187"/>
      <c r="C31" s="188"/>
    </row>
    <row r="32" spans="1:3" ht="18" customHeight="1">
      <c r="A32" s="186"/>
      <c r="B32" s="187"/>
      <c r="C32" s="188"/>
    </row>
    <row r="33" spans="1:3" ht="18" customHeight="1">
      <c r="A33" s="186"/>
      <c r="B33" s="187"/>
      <c r="C33" s="188"/>
    </row>
    <row r="34" spans="1:3" ht="18" customHeight="1">
      <c r="A34" s="186"/>
      <c r="B34" s="187"/>
      <c r="C34" s="188"/>
    </row>
    <row r="35" spans="1:3" ht="18" customHeight="1">
      <c r="A35" s="186"/>
      <c r="B35" s="187"/>
      <c r="C35" s="188"/>
    </row>
    <row r="36" spans="1:3" ht="18" customHeight="1">
      <c r="A36" s="186"/>
      <c r="B36" s="187"/>
      <c r="C36" s="188"/>
    </row>
    <row r="37" spans="1:3" ht="18" customHeight="1">
      <c r="A37" s="193" t="s">
        <v>779</v>
      </c>
      <c r="B37" s="194"/>
      <c r="C37" s="195">
        <f>C13+C7</f>
        <v>11092407</v>
      </c>
    </row>
    <row r="38" spans="1:3" ht="18" customHeight="1">
      <c r="A38" s="196" t="s">
        <v>780</v>
      </c>
      <c r="B38" s="197"/>
      <c r="C38" s="198">
        <v>11092407</v>
      </c>
    </row>
    <row r="39" spans="1:3" ht="18" customHeight="1" thickBot="1">
      <c r="A39" s="199" t="s">
        <v>781</v>
      </c>
      <c r="B39" s="200"/>
      <c r="C39" s="201">
        <v>0</v>
      </c>
    </row>
    <row r="40" spans="1:3" ht="14.25">
      <c r="A40" s="176"/>
      <c r="B40" s="176"/>
      <c r="C40" s="176"/>
    </row>
    <row r="41" spans="1:3" ht="14.25">
      <c r="A41" s="202" t="s">
        <v>782</v>
      </c>
      <c r="B41" s="202"/>
      <c r="C41" s="202"/>
    </row>
    <row r="42" spans="1:3" ht="14.25">
      <c r="A42" s="203"/>
      <c r="B42" s="203"/>
      <c r="C42" s="176"/>
    </row>
    <row r="43" spans="1:3" ht="14.25">
      <c r="A43" s="176" t="s">
        <v>750</v>
      </c>
      <c r="B43" s="176"/>
      <c r="C43" s="176" t="s">
        <v>751</v>
      </c>
    </row>
    <row r="44" spans="1:3" ht="14.25">
      <c r="A44" s="176" t="s">
        <v>783</v>
      </c>
      <c r="B44" s="176"/>
      <c r="C44" s="176"/>
    </row>
    <row r="45" spans="1:3" ht="14.25">
      <c r="A45" s="176" t="s">
        <v>784</v>
      </c>
      <c r="B45" s="176"/>
      <c r="C45" s="176"/>
    </row>
  </sheetData>
  <sheetProtection/>
  <mergeCells count="1">
    <mergeCell ref="A5:C5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4" sqref="A4"/>
    </sheetView>
  </sheetViews>
  <sheetFormatPr defaultColWidth="9.140625" defaultRowHeight="12.75"/>
  <cols>
    <col min="1" max="1" width="17.421875" style="207" customWidth="1"/>
    <col min="2" max="2" width="6.7109375" style="207" customWidth="1"/>
    <col min="3" max="3" width="50.7109375" style="207" customWidth="1"/>
    <col min="4" max="6" width="15.57421875" style="207" customWidth="1"/>
    <col min="7" max="7" width="16.28125" style="207" customWidth="1"/>
    <col min="8" max="8" width="15.57421875" style="207" customWidth="1"/>
    <col min="9" max="16384" width="9.140625" style="207" customWidth="1"/>
  </cols>
  <sheetData>
    <row r="1" spans="1:8" ht="12.75">
      <c r="A1" s="204"/>
      <c r="B1" s="205"/>
      <c r="C1" s="206"/>
      <c r="H1" s="204"/>
    </row>
    <row r="2" spans="2:8" ht="12.75">
      <c r="B2" s="208"/>
      <c r="C2" s="209"/>
      <c r="G2" s="876" t="s">
        <v>171</v>
      </c>
      <c r="H2" s="876"/>
    </row>
    <row r="3" ht="12.75">
      <c r="A3" s="207" t="s">
        <v>172</v>
      </c>
    </row>
    <row r="4" spans="1:8" ht="14.25">
      <c r="A4" s="207" t="s">
        <v>210</v>
      </c>
      <c r="G4" s="881" t="s">
        <v>173</v>
      </c>
      <c r="H4" s="881"/>
    </row>
    <row r="5" ht="12.75">
      <c r="A5" s="207" t="s">
        <v>174</v>
      </c>
    </row>
    <row r="7" spans="1:8" ht="12.75">
      <c r="A7" s="879" t="s">
        <v>175</v>
      </c>
      <c r="B7" s="879"/>
      <c r="C7" s="879"/>
      <c r="D7" s="879"/>
      <c r="E7" s="879"/>
      <c r="F7" s="879"/>
      <c r="G7" s="879"/>
      <c r="H7" s="879"/>
    </row>
    <row r="8" spans="1:8" ht="12.75">
      <c r="A8" s="880" t="s">
        <v>176</v>
      </c>
      <c r="B8" s="880"/>
      <c r="C8" s="880"/>
      <c r="D8" s="880"/>
      <c r="E8" s="880"/>
      <c r="F8" s="880"/>
      <c r="G8" s="880"/>
      <c r="H8" s="880"/>
    </row>
    <row r="9" spans="1:8" ht="12.75">
      <c r="A9" s="877" t="s">
        <v>211</v>
      </c>
      <c r="B9" s="878"/>
      <c r="C9" s="878"/>
      <c r="D9" s="878"/>
      <c r="E9" s="878"/>
      <c r="F9" s="878"/>
      <c r="G9" s="878"/>
      <c r="H9" s="878"/>
    </row>
    <row r="10" spans="1:8" ht="12.75">
      <c r="A10" s="880" t="s">
        <v>177</v>
      </c>
      <c r="B10" s="880"/>
      <c r="C10" s="880"/>
      <c r="D10" s="880"/>
      <c r="E10" s="880"/>
      <c r="F10" s="880"/>
      <c r="G10" s="880"/>
      <c r="H10" s="880"/>
    </row>
    <row r="11" spans="1:8" ht="12.75">
      <c r="A11" s="210"/>
      <c r="B11" s="210"/>
      <c r="C11" s="879"/>
      <c r="D11" s="879"/>
      <c r="E11" s="879"/>
      <c r="F11" s="879"/>
      <c r="G11" s="879"/>
      <c r="H11" s="210"/>
    </row>
    <row r="12" ht="13.5" thickBot="1">
      <c r="H12" s="211" t="s">
        <v>178</v>
      </c>
    </row>
    <row r="13" spans="1:8" s="217" customFormat="1" ht="90" thickBot="1">
      <c r="A13" s="212" t="s">
        <v>179</v>
      </c>
      <c r="B13" s="213" t="s">
        <v>180</v>
      </c>
      <c r="C13" s="214" t="s">
        <v>181</v>
      </c>
      <c r="D13" s="215" t="s">
        <v>182</v>
      </c>
      <c r="E13" s="215" t="s">
        <v>183</v>
      </c>
      <c r="F13" s="216" t="s">
        <v>212</v>
      </c>
      <c r="G13" s="215" t="s">
        <v>184</v>
      </c>
      <c r="H13" s="215" t="s">
        <v>185</v>
      </c>
    </row>
    <row r="14" spans="1:8" ht="13.5" thickBot="1">
      <c r="A14" s="218" t="s">
        <v>186</v>
      </c>
      <c r="B14" s="219" t="s">
        <v>187</v>
      </c>
      <c r="C14" s="220" t="s">
        <v>188</v>
      </c>
      <c r="D14" s="220">
        <v>1</v>
      </c>
      <c r="E14" s="220">
        <v>2</v>
      </c>
      <c r="F14" s="221">
        <v>3</v>
      </c>
      <c r="G14" s="220">
        <v>4</v>
      </c>
      <c r="H14" s="220" t="s">
        <v>189</v>
      </c>
    </row>
    <row r="15" spans="1:8" ht="13.5" thickBot="1">
      <c r="A15" s="222"/>
      <c r="B15" s="223"/>
      <c r="C15" s="224" t="s">
        <v>190</v>
      </c>
      <c r="D15" s="225">
        <f>SUM(D17:D21)</f>
        <v>760000</v>
      </c>
      <c r="E15" s="225">
        <f>SUM(E17:E21)</f>
        <v>760000</v>
      </c>
      <c r="F15" s="225">
        <f>SUM(F17:F21)</f>
        <v>0</v>
      </c>
      <c r="G15" s="225">
        <f>SUM(G17:G21)</f>
        <v>760000</v>
      </c>
      <c r="H15" s="225">
        <f>SUM(H17:H21)</f>
        <v>0</v>
      </c>
    </row>
    <row r="16" spans="1:8" ht="12.75">
      <c r="A16" s="226"/>
      <c r="B16" s="227"/>
      <c r="C16" s="228" t="s">
        <v>191</v>
      </c>
      <c r="D16" s="229"/>
      <c r="E16" s="229"/>
      <c r="F16" s="229"/>
      <c r="G16" s="229"/>
      <c r="H16" s="230"/>
    </row>
    <row r="17" spans="1:8" ht="12.75">
      <c r="A17" s="226"/>
      <c r="B17" s="231">
        <v>13305</v>
      </c>
      <c r="C17" s="232" t="s">
        <v>192</v>
      </c>
      <c r="D17" s="229">
        <v>251000</v>
      </c>
      <c r="E17" s="229">
        <v>251000</v>
      </c>
      <c r="F17" s="229"/>
      <c r="G17" s="229">
        <v>251000</v>
      </c>
      <c r="H17" s="229"/>
    </row>
    <row r="18" spans="1:8" ht="12.75">
      <c r="A18" s="226"/>
      <c r="B18" s="231">
        <v>13305</v>
      </c>
      <c r="C18" s="233" t="s">
        <v>193</v>
      </c>
      <c r="D18" s="229">
        <v>300000</v>
      </c>
      <c r="E18" s="229">
        <v>300000</v>
      </c>
      <c r="F18" s="229"/>
      <c r="G18" s="229">
        <v>300000</v>
      </c>
      <c r="H18" s="229"/>
    </row>
    <row r="19" spans="1:8" ht="12.75">
      <c r="A19" s="226"/>
      <c r="B19" s="231">
        <v>13305</v>
      </c>
      <c r="C19" s="233" t="s">
        <v>194</v>
      </c>
      <c r="D19" s="229">
        <v>209000</v>
      </c>
      <c r="E19" s="229">
        <v>209000</v>
      </c>
      <c r="F19" s="229"/>
      <c r="G19" s="229">
        <v>209000</v>
      </c>
      <c r="H19" s="229"/>
    </row>
    <row r="20" spans="1:8" ht="12.75">
      <c r="A20" s="226"/>
      <c r="B20" s="231"/>
      <c r="C20" s="233"/>
      <c r="D20" s="229"/>
      <c r="E20" s="229"/>
      <c r="F20" s="229"/>
      <c r="G20" s="229"/>
      <c r="H20" s="229"/>
    </row>
    <row r="21" spans="1:8" ht="13.5" thickBot="1">
      <c r="A21" s="226"/>
      <c r="B21" s="231"/>
      <c r="C21" s="234"/>
      <c r="D21" s="235"/>
      <c r="E21" s="235"/>
      <c r="F21" s="235"/>
      <c r="G21" s="235"/>
      <c r="H21" s="235"/>
    </row>
    <row r="22" spans="1:8" ht="13.5" thickBot="1">
      <c r="A22" s="222"/>
      <c r="B22" s="219"/>
      <c r="C22" s="236" t="s">
        <v>213</v>
      </c>
      <c r="D22" s="225">
        <f>SUM(D24:D26)</f>
        <v>0</v>
      </c>
      <c r="E22" s="225">
        <f>SUM(E24:E26)</f>
        <v>0</v>
      </c>
      <c r="F22" s="225">
        <f>SUM(F24:F26)</f>
        <v>0</v>
      </c>
      <c r="G22" s="225">
        <f>SUM(G24:G26)</f>
        <v>0</v>
      </c>
      <c r="H22" s="225">
        <f>SUM(H24:H26)</f>
        <v>0</v>
      </c>
    </row>
    <row r="23" spans="1:8" ht="12.75">
      <c r="A23" s="226"/>
      <c r="B23" s="227"/>
      <c r="C23" s="228" t="s">
        <v>191</v>
      </c>
      <c r="D23" s="229"/>
      <c r="E23" s="229"/>
      <c r="F23" s="229"/>
      <c r="G23" s="229"/>
      <c r="H23" s="229"/>
    </row>
    <row r="24" spans="1:8" ht="12.75">
      <c r="A24" s="226"/>
      <c r="B24" s="227"/>
      <c r="C24" s="233"/>
      <c r="D24" s="229"/>
      <c r="E24" s="229"/>
      <c r="F24" s="229"/>
      <c r="G24" s="229"/>
      <c r="H24" s="229"/>
    </row>
    <row r="25" spans="1:8" ht="12.75">
      <c r="A25" s="226"/>
      <c r="B25" s="227"/>
      <c r="C25" s="233"/>
      <c r="D25" s="229"/>
      <c r="E25" s="229"/>
      <c r="F25" s="229"/>
      <c r="G25" s="229"/>
      <c r="H25" s="229"/>
    </row>
    <row r="26" spans="1:8" ht="13.5" thickBot="1">
      <c r="A26" s="237"/>
      <c r="B26" s="238"/>
      <c r="C26" s="233"/>
      <c r="D26" s="229"/>
      <c r="E26" s="229"/>
      <c r="F26" s="229"/>
      <c r="G26" s="229"/>
      <c r="H26" s="235"/>
    </row>
    <row r="27" spans="1:8" ht="13.5" thickBot="1">
      <c r="A27" s="222"/>
      <c r="B27" s="219"/>
      <c r="C27" s="236" t="s">
        <v>214</v>
      </c>
      <c r="D27" s="225">
        <f>SUM(D29:D31)</f>
        <v>0</v>
      </c>
      <c r="E27" s="225">
        <f>SUM(E29:E31)</f>
        <v>0</v>
      </c>
      <c r="F27" s="225">
        <f>SUM(F29:F31)</f>
        <v>0</v>
      </c>
      <c r="G27" s="225">
        <f>SUM(G29:G31)</f>
        <v>0</v>
      </c>
      <c r="H27" s="225">
        <f>SUM(H29:H31)</f>
        <v>0</v>
      </c>
    </row>
    <row r="28" spans="1:8" ht="12.75">
      <c r="A28" s="226"/>
      <c r="B28" s="238"/>
      <c r="C28" s="232" t="s">
        <v>191</v>
      </c>
      <c r="D28" s="229"/>
      <c r="E28" s="229"/>
      <c r="F28" s="229"/>
      <c r="G28" s="229"/>
      <c r="H28" s="229"/>
    </row>
    <row r="29" spans="1:8" ht="12.75">
      <c r="A29" s="226"/>
      <c r="B29" s="238"/>
      <c r="C29" s="232"/>
      <c r="D29" s="229"/>
      <c r="E29" s="229"/>
      <c r="F29" s="229"/>
      <c r="G29" s="229"/>
      <c r="H29" s="229"/>
    </row>
    <row r="30" spans="1:8" ht="12.75">
      <c r="A30" s="237"/>
      <c r="B30" s="238"/>
      <c r="C30" s="233"/>
      <c r="D30" s="229"/>
      <c r="E30" s="229"/>
      <c r="F30" s="229"/>
      <c r="G30" s="229"/>
      <c r="H30" s="229"/>
    </row>
    <row r="31" spans="1:8" ht="13.5" thickBot="1">
      <c r="A31" s="237"/>
      <c r="B31" s="238"/>
      <c r="C31" s="234"/>
      <c r="D31" s="235"/>
      <c r="E31" s="235"/>
      <c r="F31" s="235"/>
      <c r="G31" s="235"/>
      <c r="H31" s="235"/>
    </row>
    <row r="32" spans="1:8" ht="26.25" thickBot="1">
      <c r="A32" s="239"/>
      <c r="B32" s="219"/>
      <c r="C32" s="240" t="s">
        <v>195</v>
      </c>
      <c r="D32" s="235">
        <f>D15+D22+D27</f>
        <v>760000</v>
      </c>
      <c r="E32" s="235">
        <f>E15+E22+E27</f>
        <v>760000</v>
      </c>
      <c r="F32" s="235">
        <f>F15+F22+F27</f>
        <v>0</v>
      </c>
      <c r="G32" s="235">
        <f>G15+G22+G27</f>
        <v>760000</v>
      </c>
      <c r="H32" s="235">
        <f>H15+H22+H27</f>
        <v>0</v>
      </c>
    </row>
    <row r="33" spans="1:8" ht="12.75">
      <c r="A33" s="241"/>
      <c r="B33" s="242"/>
      <c r="C33" s="243"/>
      <c r="D33" s="241"/>
      <c r="E33" s="241"/>
      <c r="F33" s="241"/>
      <c r="G33" s="241"/>
      <c r="H33" s="241"/>
    </row>
    <row r="34" ht="12.75">
      <c r="A34" s="244" t="s">
        <v>196</v>
      </c>
    </row>
    <row r="35" spans="1:8" ht="13.5">
      <c r="A35" s="245" t="s">
        <v>215</v>
      </c>
      <c r="C35" s="244"/>
      <c r="D35" s="209"/>
      <c r="E35" s="209"/>
      <c r="F35" s="209"/>
      <c r="G35" s="209"/>
      <c r="H35" s="209"/>
    </row>
    <row r="36" spans="1:8" ht="12.75">
      <c r="A36" s="244" t="s">
        <v>197</v>
      </c>
      <c r="C36" s="244"/>
      <c r="D36" s="209"/>
      <c r="E36" s="209"/>
      <c r="F36" s="209"/>
      <c r="G36" s="209"/>
      <c r="H36" s="209"/>
    </row>
    <row r="37" spans="1:8" ht="12.75">
      <c r="A37" s="246" t="s">
        <v>198</v>
      </c>
      <c r="C37" s="244"/>
      <c r="D37" s="209"/>
      <c r="E37" s="209"/>
      <c r="F37" s="209"/>
      <c r="G37" s="209"/>
      <c r="H37" s="209"/>
    </row>
    <row r="38" ht="12.75">
      <c r="A38" s="244" t="s">
        <v>199</v>
      </c>
    </row>
    <row r="39" spans="1:3" ht="12.75">
      <c r="A39" s="247" t="s">
        <v>200</v>
      </c>
      <c r="C39" s="244"/>
    </row>
    <row r="40" spans="1:7" ht="12.75">
      <c r="A40" s="246" t="s">
        <v>201</v>
      </c>
      <c r="B40" s="209"/>
      <c r="C40" s="246"/>
      <c r="D40" s="209"/>
      <c r="E40" s="209"/>
      <c r="F40" s="209"/>
      <c r="G40" s="209"/>
    </row>
    <row r="41" spans="1:3" ht="12.75">
      <c r="A41" s="246" t="s">
        <v>202</v>
      </c>
      <c r="B41" s="209"/>
      <c r="C41" s="246"/>
    </row>
    <row r="42" spans="1:3" ht="12.75">
      <c r="A42" s="244" t="s">
        <v>203</v>
      </c>
      <c r="C42" s="244"/>
    </row>
    <row r="43" spans="1:3" ht="12.75">
      <c r="A43" s="244" t="s">
        <v>204</v>
      </c>
      <c r="C43" s="244"/>
    </row>
    <row r="44" spans="1:3" ht="12.75">
      <c r="A44" s="248"/>
      <c r="C44" s="244"/>
    </row>
    <row r="45" spans="1:3" ht="12.75">
      <c r="A45" s="249" t="s">
        <v>205</v>
      </c>
      <c r="C45" s="244"/>
    </row>
    <row r="47" spans="1:8" ht="12.75">
      <c r="A47" s="207" t="s">
        <v>206</v>
      </c>
      <c r="G47" s="207" t="s">
        <v>207</v>
      </c>
      <c r="H47" s="207" t="s">
        <v>208</v>
      </c>
    </row>
    <row r="48" spans="1:8" ht="12.75">
      <c r="A48" s="207" t="s">
        <v>751</v>
      </c>
      <c r="G48" s="207" t="s">
        <v>209</v>
      </c>
      <c r="H48" s="250">
        <v>40940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54" sqref="F54:F55"/>
    </sheetView>
  </sheetViews>
  <sheetFormatPr defaultColWidth="9.140625" defaultRowHeight="12.75"/>
  <cols>
    <col min="1" max="1" width="17.421875" style="254" customWidth="1"/>
    <col min="2" max="2" width="6.7109375" style="254" customWidth="1"/>
    <col min="3" max="3" width="50.7109375" style="254" customWidth="1"/>
    <col min="4" max="6" width="15.57421875" style="254" customWidth="1"/>
    <col min="7" max="7" width="16.28125" style="254" customWidth="1"/>
    <col min="8" max="8" width="15.57421875" style="254" customWidth="1"/>
    <col min="9" max="16384" width="9.140625" style="254" customWidth="1"/>
  </cols>
  <sheetData>
    <row r="1" spans="1:8" ht="12.75">
      <c r="A1" s="251"/>
      <c r="B1" s="252"/>
      <c r="C1" s="253"/>
      <c r="H1" s="251"/>
    </row>
    <row r="2" spans="2:8" ht="12.75">
      <c r="B2" s="255"/>
      <c r="C2" s="256"/>
      <c r="G2" s="882" t="s">
        <v>171</v>
      </c>
      <c r="H2" s="882"/>
    </row>
    <row r="3" ht="12.75">
      <c r="A3" s="254" t="s">
        <v>223</v>
      </c>
    </row>
    <row r="4" spans="1:8" ht="14.25">
      <c r="A4" s="254" t="s">
        <v>224</v>
      </c>
      <c r="G4" s="887" t="s">
        <v>173</v>
      </c>
      <c r="H4" s="887"/>
    </row>
    <row r="5" ht="12.75">
      <c r="A5" s="254" t="s">
        <v>225</v>
      </c>
    </row>
    <row r="7" spans="1:8" ht="12.75">
      <c r="A7" s="885" t="s">
        <v>175</v>
      </c>
      <c r="B7" s="885"/>
      <c r="C7" s="885"/>
      <c r="D7" s="885"/>
      <c r="E7" s="885"/>
      <c r="F7" s="885"/>
      <c r="G7" s="885"/>
      <c r="H7" s="885"/>
    </row>
    <row r="8" spans="1:8" ht="12.75">
      <c r="A8" s="886" t="s">
        <v>176</v>
      </c>
      <c r="B8" s="886"/>
      <c r="C8" s="886"/>
      <c r="D8" s="886"/>
      <c r="E8" s="886"/>
      <c r="F8" s="886"/>
      <c r="G8" s="886"/>
      <c r="H8" s="886"/>
    </row>
    <row r="9" spans="1:8" ht="12.75">
      <c r="A9" s="883" t="s">
        <v>211</v>
      </c>
      <c r="B9" s="884"/>
      <c r="C9" s="884"/>
      <c r="D9" s="884"/>
      <c r="E9" s="884"/>
      <c r="F9" s="884"/>
      <c r="G9" s="884"/>
      <c r="H9" s="884"/>
    </row>
    <row r="10" spans="1:8" ht="12.75">
      <c r="A10" s="886" t="s">
        <v>177</v>
      </c>
      <c r="B10" s="886"/>
      <c r="C10" s="886"/>
      <c r="D10" s="886"/>
      <c r="E10" s="886"/>
      <c r="F10" s="886"/>
      <c r="G10" s="886"/>
      <c r="H10" s="886"/>
    </row>
    <row r="11" spans="1:8" ht="12.75">
      <c r="A11" s="257"/>
      <c r="B11" s="257"/>
      <c r="C11" s="885"/>
      <c r="D11" s="885"/>
      <c r="E11" s="885"/>
      <c r="F11" s="885"/>
      <c r="G11" s="885"/>
      <c r="H11" s="257"/>
    </row>
    <row r="12" ht="13.5" thickBot="1">
      <c r="H12" s="258" t="s">
        <v>178</v>
      </c>
    </row>
    <row r="13" spans="1:8" s="264" customFormat="1" ht="90" thickBot="1">
      <c r="A13" s="259" t="s">
        <v>179</v>
      </c>
      <c r="B13" s="260" t="s">
        <v>180</v>
      </c>
      <c r="C13" s="261" t="s">
        <v>181</v>
      </c>
      <c r="D13" s="262" t="s">
        <v>735</v>
      </c>
      <c r="E13" s="262" t="s">
        <v>216</v>
      </c>
      <c r="F13" s="263" t="s">
        <v>212</v>
      </c>
      <c r="G13" s="262" t="s">
        <v>217</v>
      </c>
      <c r="H13" s="262" t="s">
        <v>185</v>
      </c>
    </row>
    <row r="14" spans="1:8" ht="13.5" thickBot="1">
      <c r="A14" s="265" t="s">
        <v>186</v>
      </c>
      <c r="B14" s="266" t="s">
        <v>187</v>
      </c>
      <c r="C14" s="267" t="s">
        <v>188</v>
      </c>
      <c r="D14" s="267">
        <v>1</v>
      </c>
      <c r="E14" s="267">
        <v>2</v>
      </c>
      <c r="F14" s="268">
        <v>3</v>
      </c>
      <c r="G14" s="267">
        <v>4</v>
      </c>
      <c r="H14" s="267" t="s">
        <v>189</v>
      </c>
    </row>
    <row r="15" spans="1:8" ht="13.5" thickBot="1">
      <c r="A15" s="269"/>
      <c r="B15" s="270"/>
      <c r="C15" s="271" t="s">
        <v>190</v>
      </c>
      <c r="D15" s="272">
        <f>SUM(D17:D21)</f>
        <v>271540700</v>
      </c>
      <c r="E15" s="272">
        <f>SUM(E17:E21)</f>
        <v>271540700</v>
      </c>
      <c r="F15" s="272">
        <f>SUM(F17:F21)</f>
        <v>0</v>
      </c>
      <c r="G15" s="272">
        <f>SUM(G17:G21)</f>
        <v>268174112</v>
      </c>
      <c r="H15" s="272">
        <f>E15-F15-G15</f>
        <v>3366588</v>
      </c>
    </row>
    <row r="16" spans="1:8" ht="12.75">
      <c r="A16" s="273"/>
      <c r="B16" s="274"/>
      <c r="C16" s="275" t="s">
        <v>191</v>
      </c>
      <c r="D16" s="276"/>
      <c r="E16" s="276"/>
      <c r="F16" s="276"/>
      <c r="G16" s="276"/>
      <c r="H16" s="277"/>
    </row>
    <row r="17" spans="1:8" ht="12.75">
      <c r="A17" s="273"/>
      <c r="B17" s="278"/>
      <c r="C17" s="279" t="s">
        <v>218</v>
      </c>
      <c r="D17" s="276"/>
      <c r="E17" s="276"/>
      <c r="F17" s="276"/>
      <c r="G17" s="276"/>
      <c r="H17" s="276"/>
    </row>
    <row r="18" spans="1:8" ht="12.75">
      <c r="A18" s="273"/>
      <c r="B18" s="278">
        <v>13306</v>
      </c>
      <c r="C18" s="280" t="s">
        <v>219</v>
      </c>
      <c r="D18" s="276">
        <v>90000000</v>
      </c>
      <c r="E18" s="276">
        <v>90000000</v>
      </c>
      <c r="F18" s="276">
        <v>0</v>
      </c>
      <c r="G18" s="276">
        <v>87764228</v>
      </c>
      <c r="H18" s="276">
        <v>2235772</v>
      </c>
    </row>
    <row r="19" spans="1:8" ht="12.75">
      <c r="A19" s="273"/>
      <c r="B19" s="278">
        <v>13235</v>
      </c>
      <c r="C19" s="280" t="s">
        <v>220</v>
      </c>
      <c r="D19" s="276">
        <v>181505000</v>
      </c>
      <c r="E19" s="276">
        <v>181505000</v>
      </c>
      <c r="F19" s="276">
        <v>0</v>
      </c>
      <c r="G19" s="276">
        <v>180374184</v>
      </c>
      <c r="H19" s="276">
        <f>E19-F19-G19</f>
        <v>1130816</v>
      </c>
    </row>
    <row r="20" spans="1:8" ht="12.75">
      <c r="A20" s="273"/>
      <c r="B20" s="278">
        <v>13002</v>
      </c>
      <c r="C20" s="280" t="s">
        <v>221</v>
      </c>
      <c r="D20" s="276">
        <v>35700</v>
      </c>
      <c r="E20" s="276">
        <v>35700</v>
      </c>
      <c r="F20" s="276">
        <v>0</v>
      </c>
      <c r="G20" s="276">
        <v>35700</v>
      </c>
      <c r="H20" s="276">
        <f>E20-F20-G20</f>
        <v>0</v>
      </c>
    </row>
    <row r="21" spans="1:8" ht="13.5" thickBot="1">
      <c r="A21" s="273"/>
      <c r="B21" s="278"/>
      <c r="C21" s="281"/>
      <c r="D21" s="282"/>
      <c r="E21" s="282"/>
      <c r="F21" s="282"/>
      <c r="G21" s="282"/>
      <c r="H21" s="282"/>
    </row>
    <row r="22" spans="1:8" ht="13.5" thickBot="1">
      <c r="A22" s="269"/>
      <c r="B22" s="266"/>
      <c r="C22" s="283" t="s">
        <v>213</v>
      </c>
      <c r="D22" s="272">
        <f>SUM(D24:D26)</f>
        <v>0</v>
      </c>
      <c r="E22" s="272">
        <f>SUM(E24:E26)</f>
        <v>0</v>
      </c>
      <c r="F22" s="272">
        <f>SUM(F24:F26)</f>
        <v>0</v>
      </c>
      <c r="G22" s="272">
        <f>SUM(G24:G26)</f>
        <v>0</v>
      </c>
      <c r="H22" s="272">
        <f>E22-F22-G22</f>
        <v>0</v>
      </c>
    </row>
    <row r="23" spans="1:8" ht="12.75">
      <c r="A23" s="273"/>
      <c r="B23" s="274"/>
      <c r="C23" s="275" t="s">
        <v>191</v>
      </c>
      <c r="D23" s="276"/>
      <c r="E23" s="276"/>
      <c r="F23" s="276"/>
      <c r="G23" s="276"/>
      <c r="H23" s="276"/>
    </row>
    <row r="24" spans="1:8" ht="12.75">
      <c r="A24" s="273"/>
      <c r="B24" s="274"/>
      <c r="C24" s="280"/>
      <c r="D24" s="276"/>
      <c r="E24" s="276"/>
      <c r="F24" s="276"/>
      <c r="G24" s="276"/>
      <c r="H24" s="276"/>
    </row>
    <row r="25" spans="1:8" ht="12.75">
      <c r="A25" s="273"/>
      <c r="B25" s="274"/>
      <c r="C25" s="280"/>
      <c r="D25" s="276"/>
      <c r="E25" s="276"/>
      <c r="F25" s="276"/>
      <c r="G25" s="276"/>
      <c r="H25" s="276"/>
    </row>
    <row r="26" spans="1:8" ht="13.5" thickBot="1">
      <c r="A26" s="284"/>
      <c r="B26" s="285"/>
      <c r="C26" s="280"/>
      <c r="D26" s="276"/>
      <c r="E26" s="276"/>
      <c r="F26" s="276"/>
      <c r="G26" s="276"/>
      <c r="H26" s="282"/>
    </row>
    <row r="27" spans="1:8" ht="13.5" thickBot="1">
      <c r="A27" s="269"/>
      <c r="B27" s="266"/>
      <c r="C27" s="283" t="s">
        <v>214</v>
      </c>
      <c r="D27" s="272">
        <f>SUM(D29:D31)</f>
        <v>0</v>
      </c>
      <c r="E27" s="272">
        <f>SUM(E29:E31)</f>
        <v>0</v>
      </c>
      <c r="F27" s="272">
        <f>SUM(F29:F31)</f>
        <v>0</v>
      </c>
      <c r="G27" s="272">
        <f>SUM(G29:G31)</f>
        <v>0</v>
      </c>
      <c r="H27" s="272">
        <f>E27-F27-G27</f>
        <v>0</v>
      </c>
    </row>
    <row r="28" spans="1:8" ht="12.75">
      <c r="A28" s="273"/>
      <c r="B28" s="285"/>
      <c r="C28" s="279" t="s">
        <v>191</v>
      </c>
      <c r="D28" s="276"/>
      <c r="E28" s="276"/>
      <c r="F28" s="276"/>
      <c r="G28" s="276"/>
      <c r="H28" s="276"/>
    </row>
    <row r="29" spans="1:8" ht="12.75">
      <c r="A29" s="273"/>
      <c r="B29" s="285"/>
      <c r="C29" s="279"/>
      <c r="D29" s="276"/>
      <c r="E29" s="276"/>
      <c r="F29" s="276"/>
      <c r="G29" s="276"/>
      <c r="H29" s="276"/>
    </row>
    <row r="30" spans="1:8" ht="12.75">
      <c r="A30" s="284"/>
      <c r="B30" s="285"/>
      <c r="C30" s="280"/>
      <c r="D30" s="276"/>
      <c r="E30" s="276"/>
      <c r="F30" s="276"/>
      <c r="G30" s="276"/>
      <c r="H30" s="276"/>
    </row>
    <row r="31" spans="1:8" ht="13.5" thickBot="1">
      <c r="A31" s="284"/>
      <c r="B31" s="285"/>
      <c r="C31" s="281"/>
      <c r="D31" s="282"/>
      <c r="E31" s="282"/>
      <c r="F31" s="282"/>
      <c r="G31" s="282"/>
      <c r="H31" s="282"/>
    </row>
    <row r="32" spans="1:8" ht="26.25" thickBot="1">
      <c r="A32" s="286"/>
      <c r="B32" s="266"/>
      <c r="C32" s="287" t="s">
        <v>195</v>
      </c>
      <c r="D32" s="282">
        <f>D15+D22+D27</f>
        <v>271540700</v>
      </c>
      <c r="E32" s="282">
        <f>E15+E22+E27</f>
        <v>271540700</v>
      </c>
      <c r="F32" s="282">
        <f>F15+F22+F27</f>
        <v>0</v>
      </c>
      <c r="G32" s="282">
        <f>G15+G22+G27</f>
        <v>268174112</v>
      </c>
      <c r="H32" s="282">
        <f>E32-F32-G32</f>
        <v>3366588</v>
      </c>
    </row>
    <row r="33" spans="1:8" ht="12.75">
      <c r="A33" s="288"/>
      <c r="B33" s="289"/>
      <c r="C33" s="290"/>
      <c r="D33" s="288"/>
      <c r="E33" s="288"/>
      <c r="F33" s="288"/>
      <c r="G33" s="288"/>
      <c r="H33" s="288"/>
    </row>
    <row r="34" ht="12.75">
      <c r="A34" s="291" t="s">
        <v>196</v>
      </c>
    </row>
    <row r="35" spans="1:8" ht="13.5">
      <c r="A35" s="292" t="s">
        <v>215</v>
      </c>
      <c r="C35" s="291"/>
      <c r="D35" s="256"/>
      <c r="E35" s="256"/>
      <c r="F35" s="256"/>
      <c r="G35" s="256"/>
      <c r="H35" s="256"/>
    </row>
    <row r="36" spans="1:8" ht="12.75">
      <c r="A36" s="291" t="s">
        <v>197</v>
      </c>
      <c r="C36" s="291"/>
      <c r="D36" s="256"/>
      <c r="E36" s="256"/>
      <c r="F36" s="256"/>
      <c r="G36" s="256"/>
      <c r="H36" s="256"/>
    </row>
    <row r="37" spans="1:8" ht="12.75">
      <c r="A37" s="293" t="s">
        <v>198</v>
      </c>
      <c r="C37" s="291"/>
      <c r="D37" s="256"/>
      <c r="E37" s="256"/>
      <c r="F37" s="256"/>
      <c r="G37" s="256"/>
      <c r="H37" s="256"/>
    </row>
    <row r="38" ht="12.75">
      <c r="A38" s="291" t="s">
        <v>199</v>
      </c>
    </row>
    <row r="39" spans="1:3" ht="12.75">
      <c r="A39" s="294" t="s">
        <v>222</v>
      </c>
      <c r="C39" s="291"/>
    </row>
    <row r="40" spans="1:7" ht="12.75">
      <c r="A40" s="293" t="s">
        <v>201</v>
      </c>
      <c r="B40" s="256"/>
      <c r="C40" s="293"/>
      <c r="D40" s="256"/>
      <c r="E40" s="256"/>
      <c r="F40" s="256"/>
      <c r="G40" s="256"/>
    </row>
    <row r="41" spans="1:3" ht="12.75">
      <c r="A41" s="293" t="s">
        <v>202</v>
      </c>
      <c r="B41" s="256"/>
      <c r="C41" s="293"/>
    </row>
    <row r="42" spans="1:3" ht="12.75">
      <c r="A42" s="291" t="s">
        <v>203</v>
      </c>
      <c r="C42" s="291"/>
    </row>
    <row r="43" spans="1:3" ht="12.75">
      <c r="A43" s="291" t="s">
        <v>204</v>
      </c>
      <c r="C43" s="291"/>
    </row>
    <row r="44" spans="1:3" ht="12.75">
      <c r="A44" s="295"/>
      <c r="C44" s="291"/>
    </row>
    <row r="45" spans="1:3" ht="12.75">
      <c r="A45" s="296" t="s">
        <v>205</v>
      </c>
      <c r="C45" s="291"/>
    </row>
    <row r="47" spans="1:7" ht="12.75">
      <c r="A47" s="254" t="s">
        <v>750</v>
      </c>
      <c r="F47" s="254" t="s">
        <v>207</v>
      </c>
      <c r="G47" s="254" t="s">
        <v>208</v>
      </c>
    </row>
    <row r="48" spans="1:7" ht="12.75">
      <c r="A48" s="254" t="s">
        <v>751</v>
      </c>
      <c r="C48" s="297"/>
      <c r="F48" s="254" t="s">
        <v>209</v>
      </c>
      <c r="G48" s="297">
        <v>40940</v>
      </c>
    </row>
  </sheetData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2" sqref="D2"/>
    </sheetView>
  </sheetViews>
  <sheetFormatPr defaultColWidth="9.140625" defaultRowHeight="12.75"/>
  <cols>
    <col min="1" max="1" width="17.421875" style="301" customWidth="1"/>
    <col min="2" max="2" width="6.7109375" style="301" customWidth="1"/>
    <col min="3" max="3" width="50.7109375" style="301" customWidth="1"/>
    <col min="4" max="6" width="15.57421875" style="301" customWidth="1"/>
    <col min="7" max="7" width="16.28125" style="301" customWidth="1"/>
    <col min="8" max="8" width="15.57421875" style="301" customWidth="1"/>
    <col min="9" max="16384" width="9.140625" style="301" customWidth="1"/>
  </cols>
  <sheetData>
    <row r="1" spans="1:8" ht="12.75">
      <c r="A1" s="298"/>
      <c r="B1" s="299"/>
      <c r="C1" s="300"/>
      <c r="H1" s="298"/>
    </row>
    <row r="2" spans="2:8" ht="12.75">
      <c r="B2" s="302"/>
      <c r="C2" s="303"/>
      <c r="G2" s="888" t="s">
        <v>171</v>
      </c>
      <c r="H2" s="888"/>
    </row>
    <row r="3" spans="1:3" ht="12.75">
      <c r="A3" s="301" t="s">
        <v>233</v>
      </c>
      <c r="C3" s="301" t="s">
        <v>226</v>
      </c>
    </row>
    <row r="4" spans="1:8" ht="14.25">
      <c r="A4" s="301" t="s">
        <v>234</v>
      </c>
      <c r="G4" s="893" t="s">
        <v>227</v>
      </c>
      <c r="H4" s="893"/>
    </row>
    <row r="5" spans="1:3" ht="12.75">
      <c r="A5" s="301" t="s">
        <v>228</v>
      </c>
      <c r="C5" s="301" t="s">
        <v>727</v>
      </c>
    </row>
    <row r="7" spans="1:8" ht="12.75">
      <c r="A7" s="891" t="s">
        <v>175</v>
      </c>
      <c r="B7" s="891"/>
      <c r="C7" s="891"/>
      <c r="D7" s="891"/>
      <c r="E7" s="891"/>
      <c r="F7" s="891"/>
      <c r="G7" s="891"/>
      <c r="H7" s="891"/>
    </row>
    <row r="8" spans="1:8" ht="12.75">
      <c r="A8" s="892" t="s">
        <v>176</v>
      </c>
      <c r="B8" s="892"/>
      <c r="C8" s="892"/>
      <c r="D8" s="892"/>
      <c r="E8" s="892"/>
      <c r="F8" s="892"/>
      <c r="G8" s="892"/>
      <c r="H8" s="892"/>
    </row>
    <row r="9" spans="1:8" ht="12.75">
      <c r="A9" s="889" t="s">
        <v>211</v>
      </c>
      <c r="B9" s="890"/>
      <c r="C9" s="890"/>
      <c r="D9" s="890"/>
      <c r="E9" s="890"/>
      <c r="F9" s="890"/>
      <c r="G9" s="890"/>
      <c r="H9" s="890"/>
    </row>
    <row r="10" spans="1:8" ht="12.75">
      <c r="A10" s="892" t="s">
        <v>177</v>
      </c>
      <c r="B10" s="892"/>
      <c r="C10" s="892"/>
      <c r="D10" s="892"/>
      <c r="E10" s="892"/>
      <c r="F10" s="892"/>
      <c r="G10" s="892"/>
      <c r="H10" s="892"/>
    </row>
    <row r="11" spans="1:8" ht="12.75">
      <c r="A11" s="304"/>
      <c r="B11" s="304"/>
      <c r="C11" s="891"/>
      <c r="D11" s="891"/>
      <c r="E11" s="891"/>
      <c r="F11" s="891"/>
      <c r="G11" s="891"/>
      <c r="H11" s="304"/>
    </row>
    <row r="12" ht="13.5" thickBot="1">
      <c r="H12" s="305" t="s">
        <v>178</v>
      </c>
    </row>
    <row r="13" spans="1:8" s="311" customFormat="1" ht="90" thickBot="1">
      <c r="A13" s="306" t="s">
        <v>179</v>
      </c>
      <c r="B13" s="307" t="s">
        <v>180</v>
      </c>
      <c r="C13" s="308" t="s">
        <v>181</v>
      </c>
      <c r="D13" s="309" t="s">
        <v>182</v>
      </c>
      <c r="E13" s="309" t="s">
        <v>183</v>
      </c>
      <c r="F13" s="310" t="s">
        <v>212</v>
      </c>
      <c r="G13" s="309" t="s">
        <v>184</v>
      </c>
      <c r="H13" s="309" t="s">
        <v>185</v>
      </c>
    </row>
    <row r="14" spans="1:8" ht="13.5" thickBot="1">
      <c r="A14" s="312" t="s">
        <v>186</v>
      </c>
      <c r="B14" s="313" t="s">
        <v>187</v>
      </c>
      <c r="C14" s="314" t="s">
        <v>188</v>
      </c>
      <c r="D14" s="314">
        <v>1</v>
      </c>
      <c r="E14" s="314">
        <v>2</v>
      </c>
      <c r="F14" s="315">
        <v>3</v>
      </c>
      <c r="G14" s="314">
        <v>4</v>
      </c>
      <c r="H14" s="314" t="s">
        <v>189</v>
      </c>
    </row>
    <row r="15" spans="1:8" ht="13.5" thickBot="1">
      <c r="A15" s="316"/>
      <c r="B15" s="317"/>
      <c r="C15" s="318" t="s">
        <v>190</v>
      </c>
      <c r="D15" s="319">
        <f>SUM(D17:D21)</f>
        <v>14106006</v>
      </c>
      <c r="E15" s="319">
        <f>SUM(E17:E21)</f>
        <v>14106006</v>
      </c>
      <c r="F15" s="319">
        <f>SUM(F17:F21)</f>
        <v>0</v>
      </c>
      <c r="G15" s="319">
        <f>SUM(G17:G21)</f>
        <v>13962871</v>
      </c>
      <c r="H15" s="319">
        <f>SUM(H17:H21)</f>
        <v>143135</v>
      </c>
    </row>
    <row r="16" spans="1:8" ht="12.75">
      <c r="A16" s="320"/>
      <c r="B16" s="321"/>
      <c r="C16" s="322" t="s">
        <v>191</v>
      </c>
      <c r="D16" s="323"/>
      <c r="E16" s="323"/>
      <c r="F16" s="323"/>
      <c r="G16" s="323"/>
      <c r="H16" s="324"/>
    </row>
    <row r="17" spans="1:8" ht="12.75">
      <c r="A17" s="320"/>
      <c r="B17" s="325">
        <v>98005</v>
      </c>
      <c r="C17" s="326" t="s">
        <v>229</v>
      </c>
      <c r="D17" s="323">
        <v>540126</v>
      </c>
      <c r="E17" s="323">
        <v>540126</v>
      </c>
      <c r="F17" s="323"/>
      <c r="G17" s="323">
        <v>396991</v>
      </c>
      <c r="H17" s="323">
        <f>E17-G17</f>
        <v>143135</v>
      </c>
    </row>
    <row r="18" spans="1:8" ht="12.75">
      <c r="A18" s="320"/>
      <c r="B18" s="325">
        <v>98216</v>
      </c>
      <c r="C18" s="327" t="s">
        <v>230</v>
      </c>
      <c r="D18" s="323">
        <v>11092407</v>
      </c>
      <c r="E18" s="323">
        <v>11092407</v>
      </c>
      <c r="F18" s="323"/>
      <c r="G18" s="323">
        <v>11092407</v>
      </c>
      <c r="H18" s="323"/>
    </row>
    <row r="19" spans="1:8" ht="12.75">
      <c r="A19" s="320"/>
      <c r="B19" s="325">
        <v>98116</v>
      </c>
      <c r="C19" s="327" t="s">
        <v>231</v>
      </c>
      <c r="D19" s="323">
        <v>2404900</v>
      </c>
      <c r="E19" s="323">
        <v>2404900</v>
      </c>
      <c r="F19" s="323"/>
      <c r="G19" s="323">
        <v>2404900</v>
      </c>
      <c r="H19" s="323"/>
    </row>
    <row r="20" spans="1:8" ht="12.75">
      <c r="A20" s="320"/>
      <c r="B20" s="325">
        <v>98278</v>
      </c>
      <c r="C20" s="327" t="s">
        <v>232</v>
      </c>
      <c r="D20" s="323">
        <v>68573</v>
      </c>
      <c r="E20" s="323">
        <v>68573</v>
      </c>
      <c r="F20" s="323"/>
      <c r="G20" s="323">
        <v>68573</v>
      </c>
      <c r="H20" s="323"/>
    </row>
    <row r="21" spans="1:8" ht="13.5" thickBot="1">
      <c r="A21" s="320"/>
      <c r="B21" s="325"/>
      <c r="C21" s="328"/>
      <c r="D21" s="329"/>
      <c r="E21" s="329"/>
      <c r="F21" s="329"/>
      <c r="G21" s="329"/>
      <c r="H21" s="329"/>
    </row>
    <row r="22" spans="1:8" ht="13.5" thickBot="1">
      <c r="A22" s="316"/>
      <c r="B22" s="313"/>
      <c r="C22" s="330" t="s">
        <v>213</v>
      </c>
      <c r="D22" s="319">
        <f>SUM(D24:D26)</f>
        <v>0</v>
      </c>
      <c r="E22" s="319">
        <f>SUM(E24:E26)</f>
        <v>0</v>
      </c>
      <c r="F22" s="319">
        <f>SUM(F24:F26)</f>
        <v>0</v>
      </c>
      <c r="G22" s="319">
        <f>SUM(G24:G26)</f>
        <v>0</v>
      </c>
      <c r="H22" s="319">
        <f>SUM(H24:H26)</f>
        <v>0</v>
      </c>
    </row>
    <row r="23" spans="1:8" ht="12.75">
      <c r="A23" s="320"/>
      <c r="B23" s="321"/>
      <c r="C23" s="322" t="s">
        <v>191</v>
      </c>
      <c r="D23" s="323"/>
      <c r="E23" s="323"/>
      <c r="F23" s="323"/>
      <c r="G23" s="323"/>
      <c r="H23" s="323"/>
    </row>
    <row r="24" spans="1:8" ht="12.75">
      <c r="A24" s="320"/>
      <c r="B24" s="321"/>
      <c r="C24" s="327"/>
      <c r="D24" s="323"/>
      <c r="E24" s="323"/>
      <c r="F24" s="323"/>
      <c r="G24" s="323"/>
      <c r="H24" s="323"/>
    </row>
    <row r="25" spans="1:8" ht="12.75">
      <c r="A25" s="320"/>
      <c r="B25" s="321"/>
      <c r="C25" s="327"/>
      <c r="D25" s="323"/>
      <c r="E25" s="323"/>
      <c r="F25" s="323"/>
      <c r="G25" s="323"/>
      <c r="H25" s="323"/>
    </row>
    <row r="26" spans="1:8" ht="13.5" thickBot="1">
      <c r="A26" s="331"/>
      <c r="B26" s="332"/>
      <c r="C26" s="327"/>
      <c r="D26" s="323"/>
      <c r="E26" s="323"/>
      <c r="F26" s="323"/>
      <c r="G26" s="323"/>
      <c r="H26" s="329"/>
    </row>
    <row r="27" spans="1:8" ht="13.5" thickBot="1">
      <c r="A27" s="316"/>
      <c r="B27" s="313"/>
      <c r="C27" s="330" t="s">
        <v>214</v>
      </c>
      <c r="D27" s="319">
        <f>SUM(D29:D31)</f>
        <v>0</v>
      </c>
      <c r="E27" s="319">
        <f>SUM(E29:E31)</f>
        <v>0</v>
      </c>
      <c r="F27" s="319">
        <f>SUM(F29:F31)</f>
        <v>0</v>
      </c>
      <c r="G27" s="319">
        <f>SUM(G29:G31)</f>
        <v>0</v>
      </c>
      <c r="H27" s="319">
        <f>SUM(H29:H31)</f>
        <v>0</v>
      </c>
    </row>
    <row r="28" spans="1:8" ht="12.75">
      <c r="A28" s="320"/>
      <c r="B28" s="332"/>
      <c r="C28" s="326" t="s">
        <v>191</v>
      </c>
      <c r="D28" s="323"/>
      <c r="E28" s="323"/>
      <c r="F28" s="323"/>
      <c r="G28" s="323"/>
      <c r="H28" s="323"/>
    </row>
    <row r="29" spans="1:8" ht="12.75">
      <c r="A29" s="320"/>
      <c r="B29" s="332"/>
      <c r="C29" s="326"/>
      <c r="D29" s="323"/>
      <c r="E29" s="323"/>
      <c r="F29" s="323"/>
      <c r="G29" s="323"/>
      <c r="H29" s="323"/>
    </row>
    <row r="30" spans="1:8" ht="12.75">
      <c r="A30" s="331"/>
      <c r="B30" s="332"/>
      <c r="C30" s="327"/>
      <c r="D30" s="323"/>
      <c r="E30" s="323"/>
      <c r="F30" s="323"/>
      <c r="G30" s="323"/>
      <c r="H30" s="323"/>
    </row>
    <row r="31" spans="1:8" ht="13.5" thickBot="1">
      <c r="A31" s="331"/>
      <c r="B31" s="332"/>
      <c r="C31" s="328"/>
      <c r="D31" s="329"/>
      <c r="E31" s="329"/>
      <c r="F31" s="329"/>
      <c r="G31" s="329"/>
      <c r="H31" s="329"/>
    </row>
    <row r="32" spans="1:8" ht="26.25" thickBot="1">
      <c r="A32" s="333"/>
      <c r="B32" s="313"/>
      <c r="C32" s="334" t="s">
        <v>195</v>
      </c>
      <c r="D32" s="329">
        <f>D15+D22+D27</f>
        <v>14106006</v>
      </c>
      <c r="E32" s="329">
        <f>E15+E22+E27</f>
        <v>14106006</v>
      </c>
      <c r="F32" s="329">
        <f>F15+F22+F27</f>
        <v>0</v>
      </c>
      <c r="G32" s="329">
        <f>G15+G22+G27</f>
        <v>13962871</v>
      </c>
      <c r="H32" s="329">
        <f>H15+H22+H27</f>
        <v>143135</v>
      </c>
    </row>
    <row r="33" spans="1:8" ht="12.75">
      <c r="A33" s="335"/>
      <c r="B33" s="336"/>
      <c r="C33" s="337"/>
      <c r="D33" s="335"/>
      <c r="E33" s="335"/>
      <c r="F33" s="335"/>
      <c r="G33" s="335"/>
      <c r="H33" s="335"/>
    </row>
    <row r="34" ht="12.75">
      <c r="A34" s="338" t="s">
        <v>196</v>
      </c>
    </row>
    <row r="35" spans="1:8" ht="13.5">
      <c r="A35" s="339" t="s">
        <v>215</v>
      </c>
      <c r="C35" s="338"/>
      <c r="D35" s="303"/>
      <c r="E35" s="303"/>
      <c r="F35" s="303"/>
      <c r="G35" s="303"/>
      <c r="H35" s="303"/>
    </row>
    <row r="36" spans="1:8" ht="12.75">
      <c r="A36" s="338" t="s">
        <v>197</v>
      </c>
      <c r="C36" s="338"/>
      <c r="D36" s="303"/>
      <c r="E36" s="303"/>
      <c r="F36" s="303"/>
      <c r="G36" s="303"/>
      <c r="H36" s="303"/>
    </row>
    <row r="37" spans="1:8" ht="12.75">
      <c r="A37" s="340" t="s">
        <v>198</v>
      </c>
      <c r="C37" s="338"/>
      <c r="D37" s="303"/>
      <c r="E37" s="303"/>
      <c r="F37" s="303"/>
      <c r="G37" s="303"/>
      <c r="H37" s="303"/>
    </row>
    <row r="38" ht="12.75">
      <c r="A38" s="338" t="s">
        <v>199</v>
      </c>
    </row>
    <row r="39" spans="1:3" ht="12.75">
      <c r="A39" s="341" t="s">
        <v>200</v>
      </c>
      <c r="C39" s="338"/>
    </row>
    <row r="40" spans="1:7" ht="12.75">
      <c r="A40" s="340" t="s">
        <v>201</v>
      </c>
      <c r="B40" s="303"/>
      <c r="C40" s="340"/>
      <c r="D40" s="303"/>
      <c r="E40" s="303"/>
      <c r="F40" s="303"/>
      <c r="G40" s="303"/>
    </row>
    <row r="41" spans="1:3" ht="12.75">
      <c r="A41" s="340" t="s">
        <v>202</v>
      </c>
      <c r="B41" s="303"/>
      <c r="C41" s="340"/>
    </row>
    <row r="42" spans="1:3" ht="12.75">
      <c r="A42" s="338" t="s">
        <v>203</v>
      </c>
      <c r="C42" s="338"/>
    </row>
    <row r="43" spans="1:3" ht="12.75">
      <c r="A43" s="338" t="s">
        <v>204</v>
      </c>
      <c r="C43" s="338"/>
    </row>
    <row r="44" spans="1:3" ht="12.75">
      <c r="A44" s="342"/>
      <c r="C44" s="338"/>
    </row>
    <row r="45" spans="1:3" ht="12.75">
      <c r="A45" s="343" t="s">
        <v>205</v>
      </c>
      <c r="C45" s="338"/>
    </row>
    <row r="47" spans="1:8" ht="12.75">
      <c r="A47" s="301" t="s">
        <v>750</v>
      </c>
      <c r="G47" s="301" t="s">
        <v>207</v>
      </c>
      <c r="H47" s="301" t="s">
        <v>208</v>
      </c>
    </row>
    <row r="48" spans="1:8" ht="12.75">
      <c r="A48" s="301" t="s">
        <v>751</v>
      </c>
      <c r="G48" s="301" t="s">
        <v>209</v>
      </c>
      <c r="H48" s="344">
        <v>40940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2" sqref="C2"/>
    </sheetView>
  </sheetViews>
  <sheetFormatPr defaultColWidth="9.140625" defaultRowHeight="12.75"/>
  <cols>
    <col min="1" max="1" width="17.421875" style="348" customWidth="1"/>
    <col min="2" max="2" width="6.7109375" style="348" customWidth="1"/>
    <col min="3" max="3" width="50.7109375" style="348" customWidth="1"/>
    <col min="4" max="6" width="15.57421875" style="348" customWidth="1"/>
    <col min="7" max="7" width="16.28125" style="348" customWidth="1"/>
    <col min="8" max="8" width="15.57421875" style="348" customWidth="1"/>
    <col min="9" max="16384" width="9.140625" style="348" customWidth="1"/>
  </cols>
  <sheetData>
    <row r="1" spans="1:8" ht="12.75">
      <c r="A1" s="345"/>
      <c r="B1" s="346"/>
      <c r="C1" s="347"/>
      <c r="H1" s="345"/>
    </row>
    <row r="2" spans="2:8" ht="12.75">
      <c r="B2" s="349"/>
      <c r="C2" s="350"/>
      <c r="G2" s="894" t="s">
        <v>171</v>
      </c>
      <c r="H2" s="894"/>
    </row>
    <row r="3" spans="1:3" ht="12.75">
      <c r="A3" s="348" t="s">
        <v>233</v>
      </c>
      <c r="C3" s="348" t="s">
        <v>226</v>
      </c>
    </row>
    <row r="4" spans="1:8" ht="14.25">
      <c r="A4" s="348" t="s">
        <v>234</v>
      </c>
      <c r="G4" s="899" t="s">
        <v>173</v>
      </c>
      <c r="H4" s="899"/>
    </row>
    <row r="5" spans="1:3" ht="12.75">
      <c r="A5" s="348" t="s">
        <v>228</v>
      </c>
      <c r="C5" s="348" t="s">
        <v>235</v>
      </c>
    </row>
    <row r="7" spans="1:8" ht="12.75">
      <c r="A7" s="897" t="s">
        <v>175</v>
      </c>
      <c r="B7" s="897"/>
      <c r="C7" s="897"/>
      <c r="D7" s="897"/>
      <c r="E7" s="897"/>
      <c r="F7" s="897"/>
      <c r="G7" s="897"/>
      <c r="H7" s="897"/>
    </row>
    <row r="8" spans="1:8" ht="12.75">
      <c r="A8" s="898" t="s">
        <v>176</v>
      </c>
      <c r="B8" s="898"/>
      <c r="C8" s="898"/>
      <c r="D8" s="898"/>
      <c r="E8" s="898"/>
      <c r="F8" s="898"/>
      <c r="G8" s="898"/>
      <c r="H8" s="898"/>
    </row>
    <row r="9" spans="1:8" ht="12.75">
      <c r="A9" s="895" t="s">
        <v>211</v>
      </c>
      <c r="B9" s="896"/>
      <c r="C9" s="896"/>
      <c r="D9" s="896"/>
      <c r="E9" s="896"/>
      <c r="F9" s="896"/>
      <c r="G9" s="896"/>
      <c r="H9" s="896"/>
    </row>
    <row r="10" spans="1:8" ht="12.75">
      <c r="A10" s="898" t="s">
        <v>177</v>
      </c>
      <c r="B10" s="898"/>
      <c r="C10" s="898"/>
      <c r="D10" s="898"/>
      <c r="E10" s="898"/>
      <c r="F10" s="898"/>
      <c r="G10" s="898"/>
      <c r="H10" s="898"/>
    </row>
    <row r="11" spans="1:8" ht="12.75">
      <c r="A11" s="351"/>
      <c r="B11" s="351"/>
      <c r="C11" s="897"/>
      <c r="D11" s="897"/>
      <c r="E11" s="897"/>
      <c r="F11" s="897"/>
      <c r="G11" s="897"/>
      <c r="H11" s="351"/>
    </row>
    <row r="12" ht="13.5" thickBot="1">
      <c r="H12" s="352" t="s">
        <v>178</v>
      </c>
    </row>
    <row r="13" spans="1:8" s="358" customFormat="1" ht="90" thickBot="1">
      <c r="A13" s="353" t="s">
        <v>179</v>
      </c>
      <c r="B13" s="354" t="s">
        <v>180</v>
      </c>
      <c r="C13" s="355" t="s">
        <v>181</v>
      </c>
      <c r="D13" s="356" t="s">
        <v>182</v>
      </c>
      <c r="E13" s="356" t="s">
        <v>183</v>
      </c>
      <c r="F13" s="357" t="s">
        <v>212</v>
      </c>
      <c r="G13" s="356" t="s">
        <v>184</v>
      </c>
      <c r="H13" s="356" t="s">
        <v>185</v>
      </c>
    </row>
    <row r="14" spans="1:8" ht="13.5" thickBot="1">
      <c r="A14" s="359" t="s">
        <v>186</v>
      </c>
      <c r="B14" s="360" t="s">
        <v>187</v>
      </c>
      <c r="C14" s="361" t="s">
        <v>188</v>
      </c>
      <c r="D14" s="361">
        <v>1</v>
      </c>
      <c r="E14" s="361">
        <v>2</v>
      </c>
      <c r="F14" s="362">
        <v>3</v>
      </c>
      <c r="G14" s="361">
        <v>4</v>
      </c>
      <c r="H14" s="361" t="s">
        <v>189</v>
      </c>
    </row>
    <row r="15" spans="1:8" ht="13.5" thickBot="1">
      <c r="A15" s="363"/>
      <c r="B15" s="364"/>
      <c r="C15" s="365" t="s">
        <v>190</v>
      </c>
      <c r="D15" s="366">
        <f>SUM(D17:D21)</f>
        <v>4910000</v>
      </c>
      <c r="E15" s="366">
        <f>SUM(E17:E21)</f>
        <v>4910000</v>
      </c>
      <c r="F15" s="366">
        <f>SUM(F17:F21)</f>
        <v>0</v>
      </c>
      <c r="G15" s="366">
        <f>SUM(G17:G21)</f>
        <v>4910000</v>
      </c>
      <c r="H15" s="366">
        <f>SUM(H17:H21)</f>
        <v>0</v>
      </c>
    </row>
    <row r="16" spans="1:8" ht="12.75">
      <c r="A16" s="367"/>
      <c r="B16" s="368"/>
      <c r="C16" s="369" t="s">
        <v>191</v>
      </c>
      <c r="D16" s="370"/>
      <c r="E16" s="370"/>
      <c r="F16" s="370"/>
      <c r="G16" s="370"/>
      <c r="H16" s="371"/>
    </row>
    <row r="17" spans="1:8" ht="12.75">
      <c r="A17" s="367"/>
      <c r="B17" s="372">
        <v>34053</v>
      </c>
      <c r="C17" s="373" t="s">
        <v>236</v>
      </c>
      <c r="D17" s="370">
        <v>75000</v>
      </c>
      <c r="E17" s="370">
        <v>75000</v>
      </c>
      <c r="F17" s="370"/>
      <c r="G17" s="370">
        <f>E17</f>
        <v>75000</v>
      </c>
      <c r="H17" s="370"/>
    </row>
    <row r="18" spans="1:8" ht="12.75">
      <c r="A18" s="367"/>
      <c r="B18" s="372">
        <v>34352</v>
      </c>
      <c r="C18" s="374" t="s">
        <v>237</v>
      </c>
      <c r="D18" s="370">
        <v>1000000</v>
      </c>
      <c r="E18" s="370">
        <v>1000000</v>
      </c>
      <c r="F18" s="370"/>
      <c r="G18" s="370">
        <f>E18</f>
        <v>1000000</v>
      </c>
      <c r="H18" s="370"/>
    </row>
    <row r="19" spans="1:8" ht="12.75">
      <c r="A19" s="367"/>
      <c r="B19" s="372">
        <v>34352</v>
      </c>
      <c r="C19" s="374" t="s">
        <v>238</v>
      </c>
      <c r="D19" s="370">
        <v>1000000</v>
      </c>
      <c r="E19" s="370">
        <v>1000000</v>
      </c>
      <c r="F19" s="370"/>
      <c r="G19" s="370">
        <f>E19</f>
        <v>1000000</v>
      </c>
      <c r="H19" s="370"/>
    </row>
    <row r="20" spans="1:8" ht="12.75">
      <c r="A20" s="367"/>
      <c r="B20" s="372">
        <v>34352</v>
      </c>
      <c r="C20" s="374" t="s">
        <v>238</v>
      </c>
      <c r="D20" s="370">
        <v>2835000</v>
      </c>
      <c r="E20" s="370">
        <v>2835000</v>
      </c>
      <c r="F20" s="370"/>
      <c r="G20" s="370">
        <f>E20</f>
        <v>2835000</v>
      </c>
      <c r="H20" s="370"/>
    </row>
    <row r="21" spans="1:8" ht="13.5" thickBot="1">
      <c r="A21" s="367"/>
      <c r="B21" s="372"/>
      <c r="C21" s="375"/>
      <c r="D21" s="376"/>
      <c r="E21" s="376"/>
      <c r="F21" s="376"/>
      <c r="G21" s="376"/>
      <c r="H21" s="376"/>
    </row>
    <row r="22" spans="1:8" ht="13.5" thickBot="1">
      <c r="A22" s="363"/>
      <c r="B22" s="360"/>
      <c r="C22" s="377" t="s">
        <v>213</v>
      </c>
      <c r="D22" s="366">
        <f>SUM(D24:D26)</f>
        <v>0</v>
      </c>
      <c r="E22" s="366">
        <f>SUM(E24:E26)</f>
        <v>0</v>
      </c>
      <c r="F22" s="366">
        <f>SUM(F24:F26)</f>
        <v>0</v>
      </c>
      <c r="G22" s="366">
        <f>SUM(G24:G26)</f>
        <v>0</v>
      </c>
      <c r="H22" s="366">
        <f>SUM(H24:H26)</f>
        <v>0</v>
      </c>
    </row>
    <row r="23" spans="1:8" ht="12.75">
      <c r="A23" s="367"/>
      <c r="B23" s="368"/>
      <c r="C23" s="369" t="s">
        <v>191</v>
      </c>
      <c r="D23" s="370"/>
      <c r="E23" s="370"/>
      <c r="F23" s="370"/>
      <c r="G23" s="370"/>
      <c r="H23" s="370"/>
    </row>
    <row r="24" spans="1:8" ht="12.75">
      <c r="A24" s="367"/>
      <c r="B24" s="368"/>
      <c r="C24" s="374"/>
      <c r="D24" s="370"/>
      <c r="E24" s="370"/>
      <c r="F24" s="370"/>
      <c r="G24" s="370"/>
      <c r="H24" s="370"/>
    </row>
    <row r="25" spans="1:8" ht="12.75">
      <c r="A25" s="367"/>
      <c r="B25" s="368"/>
      <c r="C25" s="374"/>
      <c r="D25" s="370"/>
      <c r="E25" s="370"/>
      <c r="F25" s="370"/>
      <c r="G25" s="370"/>
      <c r="H25" s="370"/>
    </row>
    <row r="26" spans="1:8" ht="13.5" thickBot="1">
      <c r="A26" s="378"/>
      <c r="B26" s="379"/>
      <c r="C26" s="374"/>
      <c r="D26" s="370"/>
      <c r="E26" s="370"/>
      <c r="F26" s="370"/>
      <c r="G26" s="370"/>
      <c r="H26" s="376"/>
    </row>
    <row r="27" spans="1:8" ht="13.5" thickBot="1">
      <c r="A27" s="363"/>
      <c r="B27" s="360"/>
      <c r="C27" s="377" t="s">
        <v>214</v>
      </c>
      <c r="D27" s="366">
        <f>SUM(D29:D31)</f>
        <v>0</v>
      </c>
      <c r="E27" s="366">
        <f>SUM(E29:E31)</f>
        <v>0</v>
      </c>
      <c r="F27" s="366">
        <f>SUM(F29:F31)</f>
        <v>0</v>
      </c>
      <c r="G27" s="366">
        <f>SUM(G29:G31)</f>
        <v>0</v>
      </c>
      <c r="H27" s="366">
        <f>SUM(H29:H31)</f>
        <v>0</v>
      </c>
    </row>
    <row r="28" spans="1:8" ht="12.75">
      <c r="A28" s="367"/>
      <c r="B28" s="379"/>
      <c r="C28" s="373" t="s">
        <v>191</v>
      </c>
      <c r="D28" s="370"/>
      <c r="E28" s="370"/>
      <c r="F28" s="370"/>
      <c r="G28" s="370"/>
      <c r="H28" s="370"/>
    </row>
    <row r="29" spans="1:8" ht="12.75">
      <c r="A29" s="367"/>
      <c r="B29" s="379"/>
      <c r="C29" s="373"/>
      <c r="D29" s="370"/>
      <c r="E29" s="370"/>
      <c r="F29" s="370"/>
      <c r="G29" s="370"/>
      <c r="H29" s="370"/>
    </row>
    <row r="30" spans="1:8" ht="12.75">
      <c r="A30" s="378"/>
      <c r="B30" s="379"/>
      <c r="C30" s="374"/>
      <c r="D30" s="370"/>
      <c r="E30" s="370"/>
      <c r="F30" s="370"/>
      <c r="G30" s="370"/>
      <c r="H30" s="370"/>
    </row>
    <row r="31" spans="1:8" ht="13.5" thickBot="1">
      <c r="A31" s="378"/>
      <c r="B31" s="379"/>
      <c r="C31" s="375"/>
      <c r="D31" s="376"/>
      <c r="E31" s="376"/>
      <c r="F31" s="376"/>
      <c r="G31" s="376"/>
      <c r="H31" s="376"/>
    </row>
    <row r="32" spans="1:8" ht="26.25" thickBot="1">
      <c r="A32" s="380"/>
      <c r="B32" s="360"/>
      <c r="C32" s="381" t="s">
        <v>195</v>
      </c>
      <c r="D32" s="376">
        <f>D15+D22+D27</f>
        <v>4910000</v>
      </c>
      <c r="E32" s="376">
        <f>E15+E22+E27</f>
        <v>4910000</v>
      </c>
      <c r="F32" s="376">
        <f>F15+F22+F27</f>
        <v>0</v>
      </c>
      <c r="G32" s="376">
        <f>G15+G22+G27</f>
        <v>4910000</v>
      </c>
      <c r="H32" s="376">
        <f>H15+H22+H27</f>
        <v>0</v>
      </c>
    </row>
    <row r="33" spans="1:8" ht="12.75">
      <c r="A33" s="382"/>
      <c r="B33" s="383"/>
      <c r="C33" s="384"/>
      <c r="D33" s="382"/>
      <c r="E33" s="382"/>
      <c r="F33" s="382"/>
      <c r="G33" s="382"/>
      <c r="H33" s="382"/>
    </row>
    <row r="34" ht="12.75">
      <c r="A34" s="385" t="s">
        <v>196</v>
      </c>
    </row>
    <row r="35" spans="1:8" ht="13.5">
      <c r="A35" s="386" t="s">
        <v>215</v>
      </c>
      <c r="C35" s="385"/>
      <c r="D35" s="350"/>
      <c r="E35" s="350"/>
      <c r="F35" s="350"/>
      <c r="G35" s="350"/>
      <c r="H35" s="350"/>
    </row>
    <row r="36" spans="1:8" ht="12.75">
      <c r="A36" s="385" t="s">
        <v>197</v>
      </c>
      <c r="C36" s="385"/>
      <c r="D36" s="350"/>
      <c r="E36" s="350"/>
      <c r="F36" s="350"/>
      <c r="G36" s="350"/>
      <c r="H36" s="350"/>
    </row>
    <row r="37" spans="1:8" ht="12.75">
      <c r="A37" s="387" t="s">
        <v>198</v>
      </c>
      <c r="C37" s="385"/>
      <c r="D37" s="350"/>
      <c r="E37" s="350"/>
      <c r="F37" s="350"/>
      <c r="G37" s="350"/>
      <c r="H37" s="350"/>
    </row>
    <row r="38" ht="12.75">
      <c r="A38" s="385" t="s">
        <v>199</v>
      </c>
    </row>
    <row r="39" spans="1:3" ht="12.75">
      <c r="A39" s="388" t="s">
        <v>200</v>
      </c>
      <c r="C39" s="385"/>
    </row>
    <row r="40" spans="1:7" ht="12.75">
      <c r="A40" s="387" t="s">
        <v>201</v>
      </c>
      <c r="B40" s="350"/>
      <c r="C40" s="387"/>
      <c r="D40" s="350"/>
      <c r="E40" s="350"/>
      <c r="F40" s="350"/>
      <c r="G40" s="350"/>
    </row>
    <row r="41" spans="1:3" ht="12.75">
      <c r="A41" s="387" t="s">
        <v>202</v>
      </c>
      <c r="B41" s="350"/>
      <c r="C41" s="387"/>
    </row>
    <row r="42" spans="1:3" ht="12.75">
      <c r="A42" s="385" t="s">
        <v>203</v>
      </c>
      <c r="C42" s="385"/>
    </row>
    <row r="43" spans="1:3" ht="12.75">
      <c r="A43" s="385" t="s">
        <v>204</v>
      </c>
      <c r="C43" s="385"/>
    </row>
    <row r="44" spans="1:3" ht="12.75">
      <c r="A44" s="389"/>
      <c r="C44" s="385"/>
    </row>
    <row r="45" spans="1:3" ht="12.75">
      <c r="A45" s="390" t="s">
        <v>205</v>
      </c>
      <c r="C45" s="385"/>
    </row>
    <row r="47" spans="1:8" ht="12.75">
      <c r="A47" s="348" t="s">
        <v>750</v>
      </c>
      <c r="G47" s="348" t="s">
        <v>207</v>
      </c>
      <c r="H47" s="348" t="s">
        <v>208</v>
      </c>
    </row>
    <row r="48" spans="1:8" ht="12.75">
      <c r="A48" s="348" t="s">
        <v>751</v>
      </c>
      <c r="G48" s="348" t="s">
        <v>209</v>
      </c>
      <c r="H48" s="391">
        <v>40940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18" sqref="H18"/>
    </sheetView>
  </sheetViews>
  <sheetFormatPr defaultColWidth="9.140625" defaultRowHeight="12.75"/>
  <cols>
    <col min="1" max="1" width="17.421875" style="395" customWidth="1"/>
    <col min="2" max="2" width="6.7109375" style="395" customWidth="1"/>
    <col min="3" max="3" width="50.7109375" style="395" customWidth="1"/>
    <col min="4" max="6" width="15.57421875" style="395" customWidth="1"/>
    <col min="7" max="7" width="16.28125" style="395" customWidth="1"/>
    <col min="8" max="8" width="21.00390625" style="395" customWidth="1"/>
    <col min="9" max="16384" width="9.140625" style="395" customWidth="1"/>
  </cols>
  <sheetData>
    <row r="1" spans="1:8" ht="12.75">
      <c r="A1" s="392"/>
      <c r="B1" s="393"/>
      <c r="C1" s="394"/>
      <c r="H1" s="392"/>
    </row>
    <row r="2" spans="2:8" ht="12.75">
      <c r="B2" s="396"/>
      <c r="C2" s="397"/>
      <c r="G2" s="900" t="s">
        <v>171</v>
      </c>
      <c r="H2" s="900"/>
    </row>
    <row r="3" spans="1:3" ht="12.75">
      <c r="A3" s="395" t="s">
        <v>233</v>
      </c>
      <c r="C3" s="395" t="s">
        <v>226</v>
      </c>
    </row>
    <row r="4" spans="1:8" ht="14.25">
      <c r="A4" s="395" t="s">
        <v>234</v>
      </c>
      <c r="G4" s="905" t="s">
        <v>173</v>
      </c>
      <c r="H4" s="905"/>
    </row>
    <row r="5" spans="1:3" ht="12.75">
      <c r="A5" s="395" t="s">
        <v>228</v>
      </c>
      <c r="C5" s="395" t="s">
        <v>239</v>
      </c>
    </row>
    <row r="7" spans="1:8" ht="12.75">
      <c r="A7" s="903" t="s">
        <v>175</v>
      </c>
      <c r="B7" s="903"/>
      <c r="C7" s="903"/>
      <c r="D7" s="903"/>
      <c r="E7" s="903"/>
      <c r="F7" s="903"/>
      <c r="G7" s="903"/>
      <c r="H7" s="903"/>
    </row>
    <row r="8" spans="1:8" ht="12.75">
      <c r="A8" s="904" t="s">
        <v>176</v>
      </c>
      <c r="B8" s="904"/>
      <c r="C8" s="904"/>
      <c r="D8" s="904"/>
      <c r="E8" s="904"/>
      <c r="F8" s="904"/>
      <c r="G8" s="904"/>
      <c r="H8" s="904"/>
    </row>
    <row r="9" spans="1:8" ht="12.75">
      <c r="A9" s="901" t="s">
        <v>211</v>
      </c>
      <c r="B9" s="902"/>
      <c r="C9" s="902"/>
      <c r="D9" s="902"/>
      <c r="E9" s="902"/>
      <c r="F9" s="902"/>
      <c r="G9" s="902"/>
      <c r="H9" s="902"/>
    </row>
    <row r="10" spans="1:8" ht="12.75">
      <c r="A10" s="904" t="s">
        <v>177</v>
      </c>
      <c r="B10" s="904"/>
      <c r="C10" s="904"/>
      <c r="D10" s="904"/>
      <c r="E10" s="904"/>
      <c r="F10" s="904"/>
      <c r="G10" s="904"/>
      <c r="H10" s="904"/>
    </row>
    <row r="11" spans="1:8" ht="12.75">
      <c r="A11" s="398"/>
      <c r="B11" s="398"/>
      <c r="C11" s="903"/>
      <c r="D11" s="903"/>
      <c r="E11" s="903"/>
      <c r="F11" s="903"/>
      <c r="G11" s="903"/>
      <c r="H11" s="398"/>
    </row>
    <row r="12" ht="13.5" thickBot="1">
      <c r="H12" s="399" t="s">
        <v>178</v>
      </c>
    </row>
    <row r="13" spans="1:8" s="405" customFormat="1" ht="90" thickBot="1">
      <c r="A13" s="400" t="s">
        <v>179</v>
      </c>
      <c r="B13" s="401" t="s">
        <v>180</v>
      </c>
      <c r="C13" s="402" t="s">
        <v>181</v>
      </c>
      <c r="D13" s="403" t="s">
        <v>182</v>
      </c>
      <c r="E13" s="403" t="s">
        <v>183</v>
      </c>
      <c r="F13" s="404" t="s">
        <v>212</v>
      </c>
      <c r="G13" s="403" t="s">
        <v>184</v>
      </c>
      <c r="H13" s="403" t="s">
        <v>185</v>
      </c>
    </row>
    <row r="14" spans="1:8" ht="13.5" thickBot="1">
      <c r="A14" s="406" t="s">
        <v>186</v>
      </c>
      <c r="B14" s="407" t="s">
        <v>187</v>
      </c>
      <c r="C14" s="408" t="s">
        <v>188</v>
      </c>
      <c r="D14" s="408">
        <v>1</v>
      </c>
      <c r="E14" s="408">
        <v>2</v>
      </c>
      <c r="F14" s="409">
        <v>3</v>
      </c>
      <c r="G14" s="408">
        <v>4</v>
      </c>
      <c r="H14" s="408" t="s">
        <v>189</v>
      </c>
    </row>
    <row r="15" spans="1:8" ht="13.5" thickBot="1">
      <c r="A15" s="410"/>
      <c r="B15" s="411"/>
      <c r="C15" s="412" t="s">
        <v>190</v>
      </c>
      <c r="D15" s="413">
        <f>SUM(D17:D21)</f>
        <v>600000</v>
      </c>
      <c r="E15" s="413">
        <f>SUM(E17:E21)</f>
        <v>600000</v>
      </c>
      <c r="F15" s="413">
        <f>SUM(F17:F21)</f>
        <v>87258</v>
      </c>
      <c r="G15" s="413">
        <f>SUM(G17:G21)</f>
        <v>434736</v>
      </c>
      <c r="H15" s="413">
        <f>SUM(H17:H21)</f>
        <v>78006</v>
      </c>
    </row>
    <row r="16" spans="1:8" ht="12.75">
      <c r="A16" s="414"/>
      <c r="B16" s="415"/>
      <c r="C16" s="416" t="s">
        <v>191</v>
      </c>
      <c r="D16" s="417"/>
      <c r="E16" s="417"/>
      <c r="F16" s="417"/>
      <c r="G16" s="417"/>
      <c r="H16" s="418"/>
    </row>
    <row r="17" spans="1:8" ht="12.75">
      <c r="A17" s="414"/>
      <c r="B17" s="419">
        <v>22005</v>
      </c>
      <c r="C17" s="420" t="s">
        <v>240</v>
      </c>
      <c r="D17" s="417">
        <v>300000</v>
      </c>
      <c r="E17" s="417">
        <v>300000</v>
      </c>
      <c r="F17" s="417">
        <v>87258</v>
      </c>
      <c r="G17" s="417">
        <v>212742</v>
      </c>
      <c r="H17" s="417">
        <v>0</v>
      </c>
    </row>
    <row r="18" spans="1:8" ht="12.75">
      <c r="A18" s="414"/>
      <c r="B18" s="419">
        <v>22005</v>
      </c>
      <c r="C18" s="421" t="s">
        <v>240</v>
      </c>
      <c r="D18" s="417">
        <v>300000</v>
      </c>
      <c r="E18" s="417">
        <v>300000</v>
      </c>
      <c r="F18" s="417"/>
      <c r="G18" s="417">
        <v>221994</v>
      </c>
      <c r="H18" s="417">
        <f>E18-G18</f>
        <v>78006</v>
      </c>
    </row>
    <row r="19" spans="1:8" ht="12.75">
      <c r="A19" s="414"/>
      <c r="B19" s="419"/>
      <c r="C19" s="421"/>
      <c r="D19" s="417"/>
      <c r="E19" s="417"/>
      <c r="F19" s="417"/>
      <c r="G19" s="417"/>
      <c r="H19" s="417"/>
    </row>
    <row r="20" spans="1:8" ht="12.75">
      <c r="A20" s="414"/>
      <c r="B20" s="419"/>
      <c r="C20" s="421"/>
      <c r="D20" s="417"/>
      <c r="E20" s="417"/>
      <c r="F20" s="417"/>
      <c r="G20" s="417"/>
      <c r="H20" s="417"/>
    </row>
    <row r="21" spans="1:8" ht="13.5" thickBot="1">
      <c r="A21" s="414"/>
      <c r="B21" s="419"/>
      <c r="C21" s="422"/>
      <c r="D21" s="423"/>
      <c r="E21" s="423"/>
      <c r="F21" s="423"/>
      <c r="G21" s="423"/>
      <c r="H21" s="423"/>
    </row>
    <row r="22" spans="1:8" ht="13.5" thickBot="1">
      <c r="A22" s="410"/>
      <c r="B22" s="407"/>
      <c r="C22" s="424" t="s">
        <v>213</v>
      </c>
      <c r="D22" s="413">
        <f>SUM(D24:D26)</f>
        <v>0</v>
      </c>
      <c r="E22" s="413">
        <f>SUM(E24:E26)</f>
        <v>0</v>
      </c>
      <c r="F22" s="413">
        <f>SUM(F24:F26)</f>
        <v>0</v>
      </c>
      <c r="G22" s="413">
        <f>SUM(G24:G26)</f>
        <v>0</v>
      </c>
      <c r="H22" s="413">
        <f>SUM(H24:H26)</f>
        <v>0</v>
      </c>
    </row>
    <row r="23" spans="1:8" ht="12.75">
      <c r="A23" s="414"/>
      <c r="B23" s="415"/>
      <c r="C23" s="416" t="s">
        <v>191</v>
      </c>
      <c r="D23" s="417"/>
      <c r="E23" s="417"/>
      <c r="F23" s="417"/>
      <c r="G23" s="417"/>
      <c r="H23" s="417"/>
    </row>
    <row r="24" spans="1:8" ht="12.75">
      <c r="A24" s="414"/>
      <c r="B24" s="415"/>
      <c r="C24" s="421"/>
      <c r="D24" s="417"/>
      <c r="E24" s="417"/>
      <c r="F24" s="417"/>
      <c r="G24" s="417"/>
      <c r="H24" s="417"/>
    </row>
    <row r="25" spans="1:8" ht="12.75">
      <c r="A25" s="414"/>
      <c r="B25" s="415"/>
      <c r="C25" s="421"/>
      <c r="D25" s="417"/>
      <c r="E25" s="417"/>
      <c r="F25" s="417"/>
      <c r="G25" s="417"/>
      <c r="H25" s="417"/>
    </row>
    <row r="26" spans="1:8" ht="13.5" thickBot="1">
      <c r="A26" s="425"/>
      <c r="B26" s="426"/>
      <c r="C26" s="421"/>
      <c r="D26" s="417"/>
      <c r="E26" s="417"/>
      <c r="F26" s="417"/>
      <c r="G26" s="417"/>
      <c r="H26" s="423"/>
    </row>
    <row r="27" spans="1:8" ht="13.5" thickBot="1">
      <c r="A27" s="410"/>
      <c r="B27" s="407"/>
      <c r="C27" s="424" t="s">
        <v>214</v>
      </c>
      <c r="D27" s="413">
        <f>SUM(D29:D31)</f>
        <v>0</v>
      </c>
      <c r="E27" s="413">
        <f>SUM(E29:E31)</f>
        <v>0</v>
      </c>
      <c r="F27" s="413">
        <f>SUM(F29:F31)</f>
        <v>0</v>
      </c>
      <c r="G27" s="413">
        <f>SUM(G29:G31)</f>
        <v>0</v>
      </c>
      <c r="H27" s="413">
        <f>SUM(H29:H31)</f>
        <v>0</v>
      </c>
    </row>
    <row r="28" spans="1:8" ht="12.75">
      <c r="A28" s="414"/>
      <c r="B28" s="426"/>
      <c r="C28" s="420" t="s">
        <v>191</v>
      </c>
      <c r="D28" s="417"/>
      <c r="E28" s="417"/>
      <c r="F28" s="417"/>
      <c r="G28" s="417"/>
      <c r="H28" s="417"/>
    </row>
    <row r="29" spans="1:8" ht="12.75">
      <c r="A29" s="414"/>
      <c r="B29" s="426"/>
      <c r="C29" s="420"/>
      <c r="D29" s="417"/>
      <c r="E29" s="417"/>
      <c r="F29" s="417"/>
      <c r="G29" s="417"/>
      <c r="H29" s="417"/>
    </row>
    <row r="30" spans="1:8" ht="12.75">
      <c r="A30" s="425"/>
      <c r="B30" s="426"/>
      <c r="C30" s="421"/>
      <c r="D30" s="417"/>
      <c r="E30" s="417"/>
      <c r="F30" s="417"/>
      <c r="G30" s="417"/>
      <c r="H30" s="417"/>
    </row>
    <row r="31" spans="1:8" ht="13.5" thickBot="1">
      <c r="A31" s="425"/>
      <c r="B31" s="426"/>
      <c r="C31" s="422"/>
      <c r="D31" s="423"/>
      <c r="E31" s="423"/>
      <c r="F31" s="423"/>
      <c r="G31" s="423"/>
      <c r="H31" s="423"/>
    </row>
    <row r="32" spans="1:8" ht="26.25" thickBot="1">
      <c r="A32" s="427"/>
      <c r="B32" s="407"/>
      <c r="C32" s="428" t="s">
        <v>195</v>
      </c>
      <c r="D32" s="423">
        <f>D15+D22+D27</f>
        <v>600000</v>
      </c>
      <c r="E32" s="423">
        <f>E15+E22+E27</f>
        <v>600000</v>
      </c>
      <c r="F32" s="423">
        <f>F15+F22+F27</f>
        <v>87258</v>
      </c>
      <c r="G32" s="423">
        <f>G15+G22+G27</f>
        <v>434736</v>
      </c>
      <c r="H32" s="423">
        <f>H15+H22+H27</f>
        <v>78006</v>
      </c>
    </row>
    <row r="33" spans="1:8" ht="12.75">
      <c r="A33" s="429"/>
      <c r="B33" s="430"/>
      <c r="C33" s="431"/>
      <c r="D33" s="429"/>
      <c r="E33" s="429"/>
      <c r="F33" s="429"/>
      <c r="G33" s="429"/>
      <c r="H33" s="429"/>
    </row>
    <row r="34" ht="12.75">
      <c r="A34" s="432" t="s">
        <v>196</v>
      </c>
    </row>
    <row r="35" spans="1:8" ht="13.5">
      <c r="A35" s="433" t="s">
        <v>215</v>
      </c>
      <c r="C35" s="432"/>
      <c r="D35" s="397"/>
      <c r="E35" s="397"/>
      <c r="F35" s="397"/>
      <c r="G35" s="397"/>
      <c r="H35" s="397"/>
    </row>
    <row r="36" spans="1:8" ht="12.75">
      <c r="A36" s="432" t="s">
        <v>197</v>
      </c>
      <c r="C36" s="432"/>
      <c r="D36" s="397"/>
      <c r="E36" s="397"/>
      <c r="F36" s="397"/>
      <c r="G36" s="397"/>
      <c r="H36" s="397"/>
    </row>
    <row r="37" spans="1:8" ht="12.75">
      <c r="A37" s="434" t="s">
        <v>198</v>
      </c>
      <c r="C37" s="432"/>
      <c r="D37" s="397"/>
      <c r="E37" s="397"/>
      <c r="F37" s="397"/>
      <c r="G37" s="397"/>
      <c r="H37" s="397"/>
    </row>
    <row r="38" ht="12.75">
      <c r="A38" s="432" t="s">
        <v>199</v>
      </c>
    </row>
    <row r="39" spans="1:3" ht="12.75">
      <c r="A39" s="435" t="s">
        <v>200</v>
      </c>
      <c r="C39" s="432"/>
    </row>
    <row r="40" spans="1:7" ht="12.75">
      <c r="A40" s="434" t="s">
        <v>201</v>
      </c>
      <c r="B40" s="397"/>
      <c r="C40" s="434"/>
      <c r="D40" s="397"/>
      <c r="E40" s="397"/>
      <c r="F40" s="397"/>
      <c r="G40" s="397"/>
    </row>
    <row r="41" spans="1:3" ht="12.75">
      <c r="A41" s="434" t="s">
        <v>202</v>
      </c>
      <c r="B41" s="397"/>
      <c r="C41" s="434"/>
    </row>
    <row r="42" spans="1:3" ht="12.75">
      <c r="A42" s="432" t="s">
        <v>203</v>
      </c>
      <c r="C42" s="432"/>
    </row>
    <row r="43" spans="1:3" ht="12.75">
      <c r="A43" s="432" t="s">
        <v>204</v>
      </c>
      <c r="C43" s="432"/>
    </row>
    <row r="44" spans="1:3" ht="12.75">
      <c r="A44" s="436"/>
      <c r="C44" s="432"/>
    </row>
    <row r="45" spans="1:3" ht="12.75">
      <c r="A45" s="437" t="s">
        <v>205</v>
      </c>
      <c r="C45" s="432"/>
    </row>
    <row r="47" spans="1:8" ht="12.75">
      <c r="A47" s="395" t="s">
        <v>750</v>
      </c>
      <c r="G47" s="395" t="s">
        <v>207</v>
      </c>
      <c r="H47" s="395" t="s">
        <v>208</v>
      </c>
    </row>
    <row r="48" spans="1:8" ht="12.75">
      <c r="A48" s="395" t="s">
        <v>751</v>
      </c>
      <c r="G48" s="395" t="s">
        <v>209</v>
      </c>
      <c r="H48" s="438">
        <v>40940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C69" sqref="C69"/>
    </sheetView>
  </sheetViews>
  <sheetFormatPr defaultColWidth="9.140625" defaultRowHeight="12.75"/>
  <cols>
    <col min="1" max="1" width="17.421875" style="442" customWidth="1"/>
    <col min="2" max="2" width="6.7109375" style="442" customWidth="1"/>
    <col min="3" max="3" width="50.7109375" style="442" customWidth="1"/>
    <col min="4" max="6" width="15.57421875" style="442" customWidth="1"/>
    <col min="7" max="7" width="16.28125" style="442" customWidth="1"/>
    <col min="8" max="8" width="15.57421875" style="442" customWidth="1"/>
    <col min="9" max="16384" width="9.140625" style="442" customWidth="1"/>
  </cols>
  <sheetData>
    <row r="1" spans="1:8" ht="12.75">
      <c r="A1" s="439"/>
      <c r="B1" s="440"/>
      <c r="C1" s="441"/>
      <c r="H1" s="439"/>
    </row>
    <row r="2" spans="2:8" ht="12.75">
      <c r="B2" s="443"/>
      <c r="C2" s="444"/>
      <c r="G2" s="906" t="s">
        <v>171</v>
      </c>
      <c r="H2" s="906"/>
    </row>
    <row r="3" spans="1:3" ht="12.75">
      <c r="A3" s="442" t="s">
        <v>233</v>
      </c>
      <c r="C3" s="442" t="s">
        <v>226</v>
      </c>
    </row>
    <row r="4" spans="1:8" ht="14.25">
      <c r="A4" s="442" t="s">
        <v>234</v>
      </c>
      <c r="G4" s="911" t="s">
        <v>173</v>
      </c>
      <c r="H4" s="911"/>
    </row>
    <row r="5" spans="1:3" ht="12.75">
      <c r="A5" s="442" t="s">
        <v>228</v>
      </c>
      <c r="C5" s="442" t="s">
        <v>241</v>
      </c>
    </row>
    <row r="7" spans="1:8" ht="12.75">
      <c r="A7" s="909" t="s">
        <v>175</v>
      </c>
      <c r="B7" s="909"/>
      <c r="C7" s="909"/>
      <c r="D7" s="909"/>
      <c r="E7" s="909"/>
      <c r="F7" s="909"/>
      <c r="G7" s="909"/>
      <c r="H7" s="909"/>
    </row>
    <row r="8" spans="1:8" ht="12.75">
      <c r="A8" s="910" t="s">
        <v>176</v>
      </c>
      <c r="B8" s="910"/>
      <c r="C8" s="910"/>
      <c r="D8" s="910"/>
      <c r="E8" s="910"/>
      <c r="F8" s="910"/>
      <c r="G8" s="910"/>
      <c r="H8" s="910"/>
    </row>
    <row r="9" spans="1:8" ht="12.75">
      <c r="A9" s="907" t="s">
        <v>211</v>
      </c>
      <c r="B9" s="908"/>
      <c r="C9" s="908"/>
      <c r="D9" s="908"/>
      <c r="E9" s="908"/>
      <c r="F9" s="908"/>
      <c r="G9" s="908"/>
      <c r="H9" s="908"/>
    </row>
    <row r="10" spans="1:8" ht="12.75">
      <c r="A10" s="910" t="s">
        <v>177</v>
      </c>
      <c r="B10" s="910"/>
      <c r="C10" s="910"/>
      <c r="D10" s="910"/>
      <c r="E10" s="910"/>
      <c r="F10" s="910"/>
      <c r="G10" s="910"/>
      <c r="H10" s="910"/>
    </row>
    <row r="11" spans="1:8" ht="12.75">
      <c r="A11" s="445"/>
      <c r="B11" s="445"/>
      <c r="C11" s="909"/>
      <c r="D11" s="909"/>
      <c r="E11" s="909"/>
      <c r="F11" s="909"/>
      <c r="G11" s="909"/>
      <c r="H11" s="445"/>
    </row>
    <row r="12" ht="13.5" thickBot="1">
      <c r="H12" s="446" t="s">
        <v>178</v>
      </c>
    </row>
    <row r="13" spans="1:8" s="452" customFormat="1" ht="90" thickBot="1">
      <c r="A13" s="447" t="s">
        <v>179</v>
      </c>
      <c r="B13" s="448" t="s">
        <v>180</v>
      </c>
      <c r="C13" s="449" t="s">
        <v>181</v>
      </c>
      <c r="D13" s="450" t="s">
        <v>182</v>
      </c>
      <c r="E13" s="450" t="s">
        <v>183</v>
      </c>
      <c r="F13" s="451" t="s">
        <v>212</v>
      </c>
      <c r="G13" s="450" t="s">
        <v>184</v>
      </c>
      <c r="H13" s="450" t="s">
        <v>185</v>
      </c>
    </row>
    <row r="14" spans="1:8" ht="13.5" thickBot="1">
      <c r="A14" s="453" t="s">
        <v>186</v>
      </c>
      <c r="B14" s="454" t="s">
        <v>187</v>
      </c>
      <c r="C14" s="455" t="s">
        <v>188</v>
      </c>
      <c r="D14" s="455">
        <v>1</v>
      </c>
      <c r="E14" s="455">
        <v>2</v>
      </c>
      <c r="F14" s="456">
        <v>3</v>
      </c>
      <c r="G14" s="455">
        <v>4</v>
      </c>
      <c r="H14" s="455" t="s">
        <v>189</v>
      </c>
    </row>
    <row r="15" spans="1:8" ht="13.5" thickBot="1">
      <c r="A15" s="457"/>
      <c r="B15" s="458"/>
      <c r="C15" s="459" t="s">
        <v>190</v>
      </c>
      <c r="D15" s="460">
        <f>SUM(D17:D24)</f>
        <v>466000</v>
      </c>
      <c r="E15" s="460">
        <f>SUM(E17:E24)</f>
        <v>466000</v>
      </c>
      <c r="F15" s="461">
        <v>0</v>
      </c>
      <c r="G15" s="460">
        <v>466000</v>
      </c>
      <c r="H15" s="460">
        <v>0</v>
      </c>
    </row>
    <row r="16" spans="1:8" ht="12.75">
      <c r="A16" s="462"/>
      <c r="B16" s="463"/>
      <c r="C16" s="464" t="s">
        <v>191</v>
      </c>
      <c r="D16" s="465"/>
      <c r="E16" s="465"/>
      <c r="F16" s="465"/>
      <c r="G16" s="465"/>
      <c r="H16" s="466"/>
    </row>
    <row r="17" spans="1:8" ht="25.5">
      <c r="A17" s="462"/>
      <c r="B17" s="467">
        <v>14005</v>
      </c>
      <c r="C17" s="468" t="s">
        <v>242</v>
      </c>
      <c r="D17" s="465">
        <v>46000</v>
      </c>
      <c r="E17" s="465">
        <v>46000</v>
      </c>
      <c r="F17" s="465">
        <v>0</v>
      </c>
      <c r="G17" s="465">
        <v>46000</v>
      </c>
      <c r="H17" s="465">
        <v>0</v>
      </c>
    </row>
    <row r="18" spans="1:8" ht="12.75">
      <c r="A18" s="462"/>
      <c r="B18" s="467">
        <v>14005</v>
      </c>
      <c r="C18" s="469" t="s">
        <v>243</v>
      </c>
      <c r="D18" s="465">
        <v>30000</v>
      </c>
      <c r="E18" s="465">
        <v>30000</v>
      </c>
      <c r="F18" s="465">
        <v>0</v>
      </c>
      <c r="G18" s="465">
        <v>30000</v>
      </c>
      <c r="H18" s="465">
        <v>0</v>
      </c>
    </row>
    <row r="19" spans="1:8" ht="12.75">
      <c r="A19" s="462"/>
      <c r="B19" s="467">
        <v>14005</v>
      </c>
      <c r="C19" s="469" t="s">
        <v>244</v>
      </c>
      <c r="D19" s="465">
        <v>79000</v>
      </c>
      <c r="E19" s="465">
        <v>79000</v>
      </c>
      <c r="F19" s="465">
        <v>0</v>
      </c>
      <c r="G19" s="465">
        <v>79000</v>
      </c>
      <c r="H19" s="465">
        <v>0</v>
      </c>
    </row>
    <row r="20" spans="1:8" ht="12.75">
      <c r="A20" s="462"/>
      <c r="B20" s="467">
        <v>14005</v>
      </c>
      <c r="C20" s="469" t="s">
        <v>245</v>
      </c>
      <c r="D20" s="465">
        <v>60000</v>
      </c>
      <c r="E20" s="465">
        <v>60000</v>
      </c>
      <c r="F20" s="465">
        <v>0</v>
      </c>
      <c r="G20" s="465">
        <v>60000</v>
      </c>
      <c r="H20" s="465">
        <v>0</v>
      </c>
    </row>
    <row r="21" spans="1:8" ht="12.75">
      <c r="A21" s="462"/>
      <c r="B21" s="467">
        <v>14005</v>
      </c>
      <c r="C21" s="469" t="s">
        <v>246</v>
      </c>
      <c r="D21" s="465">
        <v>114000</v>
      </c>
      <c r="E21" s="465">
        <v>114000</v>
      </c>
      <c r="F21" s="465">
        <v>0</v>
      </c>
      <c r="G21" s="465">
        <v>114000</v>
      </c>
      <c r="H21" s="465">
        <v>0</v>
      </c>
    </row>
    <row r="22" spans="1:8" ht="12.75">
      <c r="A22" s="462"/>
      <c r="B22" s="467">
        <v>14005</v>
      </c>
      <c r="C22" s="469" t="s">
        <v>247</v>
      </c>
      <c r="D22" s="465">
        <v>65000</v>
      </c>
      <c r="E22" s="465">
        <v>65000</v>
      </c>
      <c r="F22" s="465">
        <v>0</v>
      </c>
      <c r="G22" s="465">
        <v>65000</v>
      </c>
      <c r="H22" s="465">
        <v>0</v>
      </c>
    </row>
    <row r="23" spans="1:8" ht="25.5">
      <c r="A23" s="462"/>
      <c r="B23" s="467">
        <v>14005</v>
      </c>
      <c r="C23" s="469" t="s">
        <v>248</v>
      </c>
      <c r="D23" s="465">
        <v>9000</v>
      </c>
      <c r="E23" s="465">
        <v>9000</v>
      </c>
      <c r="F23" s="465">
        <v>0</v>
      </c>
      <c r="G23" s="465">
        <v>9000</v>
      </c>
      <c r="H23" s="465">
        <v>0</v>
      </c>
    </row>
    <row r="24" spans="1:8" ht="13.5" thickBot="1">
      <c r="A24" s="462"/>
      <c r="B24" s="467">
        <v>14005</v>
      </c>
      <c r="C24" s="470" t="s">
        <v>249</v>
      </c>
      <c r="D24" s="471">
        <v>63000</v>
      </c>
      <c r="E24" s="471">
        <v>63000</v>
      </c>
      <c r="F24" s="471">
        <v>0</v>
      </c>
      <c r="G24" s="471">
        <v>63000</v>
      </c>
      <c r="H24" s="471">
        <v>0</v>
      </c>
    </row>
    <row r="25" spans="1:8" ht="13.5" thickBot="1">
      <c r="A25" s="457"/>
      <c r="B25" s="454"/>
      <c r="C25" s="472" t="s">
        <v>213</v>
      </c>
      <c r="D25" s="460">
        <f>SUM(D27:D27)</f>
        <v>0</v>
      </c>
      <c r="E25" s="460">
        <f>SUM(E27:E27)</f>
        <v>0</v>
      </c>
      <c r="F25" s="460">
        <v>0</v>
      </c>
      <c r="G25" s="460">
        <v>0</v>
      </c>
      <c r="H25" s="460">
        <v>0</v>
      </c>
    </row>
    <row r="26" spans="1:8" ht="12.75">
      <c r="A26" s="462"/>
      <c r="B26" s="463"/>
      <c r="C26" s="464"/>
      <c r="D26" s="465"/>
      <c r="E26" s="465"/>
      <c r="F26" s="465"/>
      <c r="G26" s="465"/>
      <c r="H26" s="465"/>
    </row>
    <row r="27" spans="1:8" ht="13.5" thickBot="1">
      <c r="A27" s="473"/>
      <c r="B27" s="474"/>
      <c r="C27" s="469"/>
      <c r="D27" s="465"/>
      <c r="E27" s="465"/>
      <c r="F27" s="465"/>
      <c r="G27" s="465"/>
      <c r="H27" s="471"/>
    </row>
    <row r="28" spans="1:8" ht="13.5" thickBot="1">
      <c r="A28" s="457"/>
      <c r="B28" s="454"/>
      <c r="C28" s="472" t="s">
        <v>214</v>
      </c>
      <c r="D28" s="460">
        <f>SUM(D30:D30)</f>
        <v>0</v>
      </c>
      <c r="E28" s="460">
        <f>SUM(E30:E30)</f>
        <v>0</v>
      </c>
      <c r="F28" s="460">
        <v>0</v>
      </c>
      <c r="G28" s="460">
        <v>0</v>
      </c>
      <c r="H28" s="460">
        <v>0</v>
      </c>
    </row>
    <row r="29" spans="1:8" ht="12.75">
      <c r="A29" s="462"/>
      <c r="B29" s="474"/>
      <c r="C29" s="468"/>
      <c r="D29" s="465"/>
      <c r="E29" s="465"/>
      <c r="F29" s="465"/>
      <c r="G29" s="465"/>
      <c r="H29" s="465"/>
    </row>
    <row r="30" spans="1:8" ht="13.5" thickBot="1">
      <c r="A30" s="473"/>
      <c r="B30" s="474"/>
      <c r="C30" s="470"/>
      <c r="D30" s="471"/>
      <c r="E30" s="471"/>
      <c r="F30" s="471"/>
      <c r="G30" s="471"/>
      <c r="H30" s="471"/>
    </row>
    <row r="31" spans="1:8" ht="26.25" thickBot="1">
      <c r="A31" s="475"/>
      <c r="B31" s="454"/>
      <c r="C31" s="476" t="s">
        <v>195</v>
      </c>
      <c r="D31" s="471">
        <f>D15+D25+D28</f>
        <v>466000</v>
      </c>
      <c r="E31" s="471">
        <f>E15+E25+E28</f>
        <v>466000</v>
      </c>
      <c r="F31" s="471">
        <v>0</v>
      </c>
      <c r="G31" s="471">
        <v>466000</v>
      </c>
      <c r="H31" s="471">
        <v>0</v>
      </c>
    </row>
    <row r="32" ht="12.75">
      <c r="A32" s="477" t="s">
        <v>196</v>
      </c>
    </row>
    <row r="33" spans="1:8" ht="13.5">
      <c r="A33" s="478" t="s">
        <v>215</v>
      </c>
      <c r="C33" s="477"/>
      <c r="D33" s="444"/>
      <c r="E33" s="444"/>
      <c r="F33" s="444"/>
      <c r="G33" s="444"/>
      <c r="H33" s="444"/>
    </row>
    <row r="34" spans="1:8" ht="12.75">
      <c r="A34" s="477" t="s">
        <v>197</v>
      </c>
      <c r="C34" s="477"/>
      <c r="D34" s="444"/>
      <c r="E34" s="444"/>
      <c r="F34" s="444"/>
      <c r="G34" s="444"/>
      <c r="H34" s="444"/>
    </row>
    <row r="35" spans="1:8" ht="12.75">
      <c r="A35" s="479" t="s">
        <v>198</v>
      </c>
      <c r="C35" s="477"/>
      <c r="D35" s="444"/>
      <c r="E35" s="444"/>
      <c r="F35" s="444"/>
      <c r="G35" s="444"/>
      <c r="H35" s="444"/>
    </row>
    <row r="36" ht="12.75">
      <c r="A36" s="477" t="s">
        <v>199</v>
      </c>
    </row>
    <row r="37" spans="1:3" ht="12.75">
      <c r="A37" s="480" t="s">
        <v>200</v>
      </c>
      <c r="C37" s="477"/>
    </row>
    <row r="38" spans="1:7" ht="12.75">
      <c r="A38" s="479" t="s">
        <v>201</v>
      </c>
      <c r="B38" s="444"/>
      <c r="C38" s="479"/>
      <c r="D38" s="444"/>
      <c r="E38" s="444"/>
      <c r="F38" s="444"/>
      <c r="G38" s="444"/>
    </row>
    <row r="39" spans="1:3" ht="12.75">
      <c r="A39" s="479" t="s">
        <v>202</v>
      </c>
      <c r="B39" s="444"/>
      <c r="C39" s="479"/>
    </row>
    <row r="40" spans="1:3" ht="12.75">
      <c r="A40" s="477" t="s">
        <v>203</v>
      </c>
      <c r="C40" s="477"/>
    </row>
    <row r="41" spans="1:3" ht="12.75">
      <c r="A41" s="477" t="s">
        <v>204</v>
      </c>
      <c r="C41" s="477"/>
    </row>
    <row r="42" spans="1:3" ht="12.75">
      <c r="A42" s="481"/>
      <c r="C42" s="477"/>
    </row>
    <row r="43" spans="1:3" ht="12.75">
      <c r="A43" s="482" t="s">
        <v>205</v>
      </c>
      <c r="C43" s="477"/>
    </row>
    <row r="45" spans="1:8" ht="12.75">
      <c r="A45" s="442" t="s">
        <v>250</v>
      </c>
      <c r="B45" s="442" t="s">
        <v>251</v>
      </c>
      <c r="G45" s="442" t="s">
        <v>207</v>
      </c>
      <c r="H45" s="442" t="s">
        <v>208</v>
      </c>
    </row>
    <row r="46" spans="1:8" ht="12.75">
      <c r="A46" s="442" t="s">
        <v>209</v>
      </c>
      <c r="B46" s="483"/>
      <c r="C46" s="484">
        <v>40940</v>
      </c>
      <c r="G46" s="442" t="s">
        <v>209</v>
      </c>
      <c r="H46" s="483">
        <v>40940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O29" sqref="O29"/>
    </sheetView>
  </sheetViews>
  <sheetFormatPr defaultColWidth="9.140625" defaultRowHeight="12.75"/>
  <cols>
    <col min="1" max="1" width="17.421875" style="488" customWidth="1"/>
    <col min="2" max="2" width="6.7109375" style="488" customWidth="1"/>
    <col min="3" max="3" width="50.7109375" style="488" customWidth="1"/>
    <col min="4" max="6" width="15.57421875" style="488" customWidth="1"/>
    <col min="7" max="7" width="16.28125" style="488" customWidth="1"/>
    <col min="8" max="8" width="15.57421875" style="488" customWidth="1"/>
    <col min="9" max="16384" width="9.140625" style="488" customWidth="1"/>
  </cols>
  <sheetData>
    <row r="1" spans="1:8" ht="12.75">
      <c r="A1" s="485"/>
      <c r="B1" s="486"/>
      <c r="C1" s="487"/>
      <c r="H1" s="485"/>
    </row>
    <row r="2" spans="2:8" ht="12.75">
      <c r="B2" s="489"/>
      <c r="C2" s="490"/>
      <c r="G2" s="912" t="s">
        <v>171</v>
      </c>
      <c r="H2" s="912"/>
    </row>
    <row r="3" spans="1:3" ht="12.75">
      <c r="A3" s="488" t="s">
        <v>233</v>
      </c>
      <c r="C3" s="488" t="s">
        <v>226</v>
      </c>
    </row>
    <row r="4" spans="1:8" ht="14.25">
      <c r="A4" s="488" t="s">
        <v>210</v>
      </c>
      <c r="G4" s="917" t="s">
        <v>173</v>
      </c>
      <c r="H4" s="917"/>
    </row>
    <row r="5" spans="1:3" ht="12.75">
      <c r="A5" s="488" t="s">
        <v>228</v>
      </c>
      <c r="C5" s="488" t="s">
        <v>252</v>
      </c>
    </row>
    <row r="7" spans="1:8" ht="12.75">
      <c r="A7" s="915" t="s">
        <v>175</v>
      </c>
      <c r="B7" s="915"/>
      <c r="C7" s="915"/>
      <c r="D7" s="915"/>
      <c r="E7" s="915"/>
      <c r="F7" s="915"/>
      <c r="G7" s="915"/>
      <c r="H7" s="915"/>
    </row>
    <row r="8" spans="1:8" ht="12.75">
      <c r="A8" s="916" t="s">
        <v>176</v>
      </c>
      <c r="B8" s="916"/>
      <c r="C8" s="916"/>
      <c r="D8" s="916"/>
      <c r="E8" s="916"/>
      <c r="F8" s="916"/>
      <c r="G8" s="916"/>
      <c r="H8" s="916"/>
    </row>
    <row r="9" spans="1:8" ht="12.75">
      <c r="A9" s="913" t="s">
        <v>211</v>
      </c>
      <c r="B9" s="914"/>
      <c r="C9" s="914"/>
      <c r="D9" s="914"/>
      <c r="E9" s="914"/>
      <c r="F9" s="914"/>
      <c r="G9" s="914"/>
      <c r="H9" s="914"/>
    </row>
    <row r="10" spans="1:8" ht="12.75">
      <c r="A10" s="916" t="s">
        <v>177</v>
      </c>
      <c r="B10" s="916"/>
      <c r="C10" s="916"/>
      <c r="D10" s="916"/>
      <c r="E10" s="916"/>
      <c r="F10" s="916"/>
      <c r="G10" s="916"/>
      <c r="H10" s="916"/>
    </row>
    <row r="11" spans="1:8" ht="12.75">
      <c r="A11" s="491"/>
      <c r="B11" s="491"/>
      <c r="C11" s="915"/>
      <c r="D11" s="915"/>
      <c r="E11" s="915"/>
      <c r="F11" s="915"/>
      <c r="G11" s="915"/>
      <c r="H11" s="491"/>
    </row>
    <row r="12" ht="13.5" thickBot="1">
      <c r="H12" s="492" t="s">
        <v>178</v>
      </c>
    </row>
    <row r="13" spans="1:8" s="498" customFormat="1" ht="90" thickBot="1">
      <c r="A13" s="493" t="s">
        <v>179</v>
      </c>
      <c r="B13" s="494" t="s">
        <v>180</v>
      </c>
      <c r="C13" s="495" t="s">
        <v>181</v>
      </c>
      <c r="D13" s="496" t="s">
        <v>182</v>
      </c>
      <c r="E13" s="496" t="s">
        <v>183</v>
      </c>
      <c r="F13" s="497" t="s">
        <v>212</v>
      </c>
      <c r="G13" s="496" t="s">
        <v>184</v>
      </c>
      <c r="H13" s="496" t="s">
        <v>185</v>
      </c>
    </row>
    <row r="14" spans="1:8" ht="13.5" thickBot="1">
      <c r="A14" s="499" t="s">
        <v>186</v>
      </c>
      <c r="B14" s="500" t="s">
        <v>187</v>
      </c>
      <c r="C14" s="501" t="s">
        <v>188</v>
      </c>
      <c r="D14" s="501">
        <v>1</v>
      </c>
      <c r="E14" s="501">
        <v>2</v>
      </c>
      <c r="F14" s="502">
        <v>3</v>
      </c>
      <c r="G14" s="501">
        <v>4</v>
      </c>
      <c r="H14" s="501" t="s">
        <v>189</v>
      </c>
    </row>
    <row r="15" spans="1:8" ht="13.5" thickBot="1">
      <c r="A15" s="503"/>
      <c r="B15" s="504"/>
      <c r="C15" s="505" t="s">
        <v>190</v>
      </c>
      <c r="D15" s="506">
        <f>SUM(D17:D21)</f>
        <v>645403</v>
      </c>
      <c r="E15" s="506">
        <f>SUM(E17:E21)</f>
        <v>645403</v>
      </c>
      <c r="F15" s="506">
        <f>SUM(F17:F21)</f>
        <v>0</v>
      </c>
      <c r="G15" s="506">
        <f>SUM(G17:G21)</f>
        <v>645403</v>
      </c>
      <c r="H15" s="506">
        <f>SUM(H17:H21)</f>
        <v>0</v>
      </c>
    </row>
    <row r="16" spans="1:8" ht="12.75">
      <c r="A16" s="507"/>
      <c r="B16" s="508"/>
      <c r="C16" s="509" t="s">
        <v>191</v>
      </c>
      <c r="D16" s="510"/>
      <c r="E16" s="510"/>
      <c r="F16" s="510"/>
      <c r="G16" s="510"/>
      <c r="H16" s="511"/>
    </row>
    <row r="17" spans="1:8" ht="12.75">
      <c r="A17" s="507"/>
      <c r="B17" s="512">
        <v>29004</v>
      </c>
      <c r="C17" s="513" t="s">
        <v>253</v>
      </c>
      <c r="D17" s="510">
        <v>69500</v>
      </c>
      <c r="E17" s="510">
        <v>69500</v>
      </c>
      <c r="F17" s="510"/>
      <c r="G17" s="510">
        <f>E17</f>
        <v>69500</v>
      </c>
      <c r="H17" s="510"/>
    </row>
    <row r="18" spans="1:8" ht="12.75">
      <c r="A18" s="507"/>
      <c r="B18" s="512">
        <v>29008</v>
      </c>
      <c r="C18" s="514" t="s">
        <v>254</v>
      </c>
      <c r="D18" s="510">
        <v>575903</v>
      </c>
      <c r="E18" s="510">
        <v>575903</v>
      </c>
      <c r="F18" s="510"/>
      <c r="G18" s="510">
        <f>E18</f>
        <v>575903</v>
      </c>
      <c r="H18" s="510"/>
    </row>
    <row r="19" spans="1:8" ht="12.75">
      <c r="A19" s="507"/>
      <c r="B19" s="512"/>
      <c r="C19" s="514"/>
      <c r="D19" s="510"/>
      <c r="E19" s="510"/>
      <c r="F19" s="510"/>
      <c r="G19" s="510"/>
      <c r="H19" s="510"/>
    </row>
    <row r="20" spans="1:8" ht="12.75">
      <c r="A20" s="507"/>
      <c r="B20" s="512"/>
      <c r="C20" s="514"/>
      <c r="D20" s="510"/>
      <c r="E20" s="510"/>
      <c r="F20" s="510"/>
      <c r="G20" s="510"/>
      <c r="H20" s="510"/>
    </row>
    <row r="21" spans="1:8" ht="13.5" thickBot="1">
      <c r="A21" s="507"/>
      <c r="B21" s="512"/>
      <c r="C21" s="515"/>
      <c r="D21" s="516"/>
      <c r="E21" s="516"/>
      <c r="F21" s="516"/>
      <c r="G21" s="516"/>
      <c r="H21" s="516"/>
    </row>
    <row r="22" spans="1:8" ht="13.5" thickBot="1">
      <c r="A22" s="503"/>
      <c r="B22" s="500"/>
      <c r="C22" s="517" t="s">
        <v>213</v>
      </c>
      <c r="D22" s="506">
        <f>SUM(D24:D26)</f>
        <v>0</v>
      </c>
      <c r="E22" s="506">
        <f>SUM(E24:E26)</f>
        <v>0</v>
      </c>
      <c r="F22" s="506">
        <f>SUM(F24:F26)</f>
        <v>0</v>
      </c>
      <c r="G22" s="506">
        <f>SUM(G24:G26)</f>
        <v>0</v>
      </c>
      <c r="H22" s="506">
        <f>SUM(H24:H26)</f>
        <v>0</v>
      </c>
    </row>
    <row r="23" spans="1:8" ht="12.75">
      <c r="A23" s="507"/>
      <c r="B23" s="508"/>
      <c r="C23" s="509" t="s">
        <v>191</v>
      </c>
      <c r="D23" s="510"/>
      <c r="E23" s="510"/>
      <c r="F23" s="510"/>
      <c r="G23" s="510"/>
      <c r="H23" s="510"/>
    </row>
    <row r="24" spans="1:8" ht="12.75">
      <c r="A24" s="507"/>
      <c r="B24" s="508"/>
      <c r="C24" s="514"/>
      <c r="D24" s="510"/>
      <c r="E24" s="510"/>
      <c r="F24" s="510"/>
      <c r="G24" s="510"/>
      <c r="H24" s="510"/>
    </row>
    <row r="25" spans="1:8" ht="12.75">
      <c r="A25" s="507"/>
      <c r="B25" s="508"/>
      <c r="C25" s="514"/>
      <c r="D25" s="510"/>
      <c r="E25" s="510"/>
      <c r="F25" s="510"/>
      <c r="G25" s="510"/>
      <c r="H25" s="510"/>
    </row>
    <row r="26" spans="1:8" ht="13.5" thickBot="1">
      <c r="A26" s="518"/>
      <c r="B26" s="519"/>
      <c r="C26" s="514"/>
      <c r="D26" s="510"/>
      <c r="E26" s="510"/>
      <c r="F26" s="510"/>
      <c r="G26" s="510"/>
      <c r="H26" s="516"/>
    </row>
    <row r="27" spans="1:8" ht="13.5" thickBot="1">
      <c r="A27" s="503"/>
      <c r="B27" s="500"/>
      <c r="C27" s="517" t="s">
        <v>214</v>
      </c>
      <c r="D27" s="506">
        <f>SUM(D29:D31)</f>
        <v>0</v>
      </c>
      <c r="E27" s="506">
        <f>SUM(E29:E31)</f>
        <v>0</v>
      </c>
      <c r="F27" s="506">
        <f>SUM(F29:F31)</f>
        <v>0</v>
      </c>
      <c r="G27" s="506">
        <f>SUM(G29:G31)</f>
        <v>0</v>
      </c>
      <c r="H27" s="506">
        <f>SUM(H29:H31)</f>
        <v>0</v>
      </c>
    </row>
    <row r="28" spans="1:8" ht="12.75">
      <c r="A28" s="507"/>
      <c r="B28" s="519"/>
      <c r="C28" s="513" t="s">
        <v>191</v>
      </c>
      <c r="D28" s="510"/>
      <c r="E28" s="510"/>
      <c r="F28" s="510"/>
      <c r="G28" s="510"/>
      <c r="H28" s="510"/>
    </row>
    <row r="29" spans="1:8" ht="12.75">
      <c r="A29" s="507"/>
      <c r="B29" s="519"/>
      <c r="C29" s="513"/>
      <c r="D29" s="510"/>
      <c r="E29" s="510"/>
      <c r="F29" s="510"/>
      <c r="G29" s="510"/>
      <c r="H29" s="510"/>
    </row>
    <row r="30" spans="1:8" ht="12.75">
      <c r="A30" s="518"/>
      <c r="B30" s="519"/>
      <c r="C30" s="514"/>
      <c r="D30" s="510"/>
      <c r="E30" s="510"/>
      <c r="F30" s="510"/>
      <c r="G30" s="510"/>
      <c r="H30" s="510"/>
    </row>
    <row r="31" spans="1:8" ht="13.5" thickBot="1">
      <c r="A31" s="518"/>
      <c r="B31" s="519"/>
      <c r="C31" s="515"/>
      <c r="D31" s="516"/>
      <c r="E31" s="516"/>
      <c r="F31" s="516"/>
      <c r="G31" s="516"/>
      <c r="H31" s="516"/>
    </row>
    <row r="32" spans="1:8" ht="26.25" thickBot="1">
      <c r="A32" s="520"/>
      <c r="B32" s="500"/>
      <c r="C32" s="521" t="s">
        <v>195</v>
      </c>
      <c r="D32" s="516">
        <f>D15+D22+D27</f>
        <v>645403</v>
      </c>
      <c r="E32" s="516">
        <f>E15+E22+E27</f>
        <v>645403</v>
      </c>
      <c r="F32" s="516">
        <f>F15+F22+F27</f>
        <v>0</v>
      </c>
      <c r="G32" s="516">
        <f>G15+G22+G27</f>
        <v>645403</v>
      </c>
      <c r="H32" s="516">
        <f>H15+H22+H27</f>
        <v>0</v>
      </c>
    </row>
    <row r="33" spans="1:8" ht="12.75">
      <c r="A33" s="522"/>
      <c r="B33" s="523"/>
      <c r="C33" s="524"/>
      <c r="D33" s="522"/>
      <c r="E33" s="522"/>
      <c r="F33" s="522"/>
      <c r="G33" s="522"/>
      <c r="H33" s="522"/>
    </row>
    <row r="34" ht="12.75">
      <c r="A34" s="525" t="s">
        <v>196</v>
      </c>
    </row>
    <row r="35" spans="1:8" ht="13.5">
      <c r="A35" s="526" t="s">
        <v>215</v>
      </c>
      <c r="C35" s="525"/>
      <c r="D35" s="490"/>
      <c r="E35" s="490"/>
      <c r="F35" s="490"/>
      <c r="G35" s="490"/>
      <c r="H35" s="490"/>
    </row>
    <row r="36" spans="1:8" ht="12.75">
      <c r="A36" s="525" t="s">
        <v>197</v>
      </c>
      <c r="C36" s="525"/>
      <c r="D36" s="490"/>
      <c r="E36" s="490"/>
      <c r="F36" s="490"/>
      <c r="G36" s="490"/>
      <c r="H36" s="490"/>
    </row>
    <row r="37" spans="1:8" ht="12.75">
      <c r="A37" s="527" t="s">
        <v>198</v>
      </c>
      <c r="C37" s="525"/>
      <c r="D37" s="490"/>
      <c r="E37" s="490"/>
      <c r="F37" s="490"/>
      <c r="G37" s="490"/>
      <c r="H37" s="490"/>
    </row>
    <row r="38" ht="12.75">
      <c r="A38" s="525" t="s">
        <v>199</v>
      </c>
    </row>
    <row r="39" spans="1:3" ht="12.75">
      <c r="A39" s="528" t="s">
        <v>200</v>
      </c>
      <c r="C39" s="525"/>
    </row>
    <row r="40" spans="1:7" ht="12.75">
      <c r="A40" s="527" t="s">
        <v>201</v>
      </c>
      <c r="B40" s="490"/>
      <c r="C40" s="527"/>
      <c r="D40" s="490"/>
      <c r="E40" s="490"/>
      <c r="F40" s="490"/>
      <c r="G40" s="490"/>
    </row>
    <row r="41" spans="1:3" ht="12.75">
      <c r="A41" s="527" t="s">
        <v>202</v>
      </c>
      <c r="B41" s="490"/>
      <c r="C41" s="527"/>
    </row>
    <row r="42" spans="1:3" ht="12.75">
      <c r="A42" s="525" t="s">
        <v>203</v>
      </c>
      <c r="C42" s="525"/>
    </row>
    <row r="43" spans="1:3" ht="12.75">
      <c r="A43" s="525" t="s">
        <v>204</v>
      </c>
      <c r="C43" s="525"/>
    </row>
    <row r="44" spans="1:3" ht="12.75">
      <c r="A44" s="529"/>
      <c r="C44" s="525"/>
    </row>
    <row r="45" spans="1:3" ht="12.75">
      <c r="A45" s="530" t="s">
        <v>205</v>
      </c>
      <c r="C45" s="525"/>
    </row>
    <row r="47" spans="1:8" ht="12.75">
      <c r="A47" s="488" t="s">
        <v>750</v>
      </c>
      <c r="G47" s="488" t="s">
        <v>207</v>
      </c>
      <c r="H47" s="488" t="s">
        <v>208</v>
      </c>
    </row>
    <row r="48" spans="1:8" ht="12.75">
      <c r="A48" s="488" t="s">
        <v>751</v>
      </c>
      <c r="G48" s="488" t="s">
        <v>209</v>
      </c>
      <c r="H48" s="531">
        <v>40940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4" sqref="A4"/>
    </sheetView>
  </sheetViews>
  <sheetFormatPr defaultColWidth="9.140625" defaultRowHeight="12.75"/>
  <cols>
    <col min="1" max="1" width="17.421875" style="535" customWidth="1"/>
    <col min="2" max="2" width="6.7109375" style="535" customWidth="1"/>
    <col min="3" max="3" width="50.7109375" style="535" customWidth="1"/>
    <col min="4" max="6" width="15.57421875" style="535" customWidth="1"/>
    <col min="7" max="7" width="16.28125" style="535" customWidth="1"/>
    <col min="8" max="8" width="15.57421875" style="535" customWidth="1"/>
    <col min="9" max="16384" width="9.140625" style="535" customWidth="1"/>
  </cols>
  <sheetData>
    <row r="1" spans="1:8" ht="12.75">
      <c r="A1" s="532"/>
      <c r="B1" s="533"/>
      <c r="C1" s="534"/>
      <c r="H1" s="532"/>
    </row>
    <row r="2" spans="2:8" ht="12.75">
      <c r="B2" s="536"/>
      <c r="C2" s="537"/>
      <c r="G2" s="918" t="s">
        <v>171</v>
      </c>
      <c r="H2" s="918"/>
    </row>
    <row r="3" spans="1:3" ht="12.75">
      <c r="A3" s="535" t="s">
        <v>233</v>
      </c>
      <c r="C3" s="535" t="s">
        <v>226</v>
      </c>
    </row>
    <row r="4" spans="1:8" ht="14.25">
      <c r="A4" s="535" t="s">
        <v>210</v>
      </c>
      <c r="G4" s="923" t="s">
        <v>173</v>
      </c>
      <c r="H4" s="923"/>
    </row>
    <row r="5" spans="1:3" ht="12.75">
      <c r="A5" s="535" t="s">
        <v>228</v>
      </c>
      <c r="C5" s="535" t="s">
        <v>255</v>
      </c>
    </row>
    <row r="7" spans="1:8" ht="12.75">
      <c r="A7" s="921" t="s">
        <v>175</v>
      </c>
      <c r="B7" s="921"/>
      <c r="C7" s="921"/>
      <c r="D7" s="921"/>
      <c r="E7" s="921"/>
      <c r="F7" s="921"/>
      <c r="G7" s="921"/>
      <c r="H7" s="921"/>
    </row>
    <row r="8" spans="1:8" ht="12.75">
      <c r="A8" s="922" t="s">
        <v>176</v>
      </c>
      <c r="B8" s="922"/>
      <c r="C8" s="922"/>
      <c r="D8" s="922"/>
      <c r="E8" s="922"/>
      <c r="F8" s="922"/>
      <c r="G8" s="922"/>
      <c r="H8" s="922"/>
    </row>
    <row r="9" spans="1:8" ht="12.75">
      <c r="A9" s="919" t="s">
        <v>211</v>
      </c>
      <c r="B9" s="920"/>
      <c r="C9" s="920"/>
      <c r="D9" s="920"/>
      <c r="E9" s="920"/>
      <c r="F9" s="920"/>
      <c r="G9" s="920"/>
      <c r="H9" s="920"/>
    </row>
    <row r="10" spans="1:8" ht="12.75">
      <c r="A10" s="922" t="s">
        <v>177</v>
      </c>
      <c r="B10" s="922"/>
      <c r="C10" s="922"/>
      <c r="D10" s="922"/>
      <c r="E10" s="922"/>
      <c r="F10" s="922"/>
      <c r="G10" s="922"/>
      <c r="H10" s="922"/>
    </row>
    <row r="11" spans="1:8" ht="12.75">
      <c r="A11" s="538"/>
      <c r="B11" s="538"/>
      <c r="C11" s="921"/>
      <c r="D11" s="921"/>
      <c r="E11" s="921"/>
      <c r="F11" s="921"/>
      <c r="G11" s="921"/>
      <c r="H11" s="538"/>
    </row>
    <row r="12" ht="13.5" thickBot="1">
      <c r="H12" s="539" t="s">
        <v>178</v>
      </c>
    </row>
    <row r="13" spans="1:8" s="545" customFormat="1" ht="90" thickBot="1">
      <c r="A13" s="540" t="s">
        <v>179</v>
      </c>
      <c r="B13" s="541" t="s">
        <v>180</v>
      </c>
      <c r="C13" s="542" t="s">
        <v>181</v>
      </c>
      <c r="D13" s="543" t="s">
        <v>182</v>
      </c>
      <c r="E13" s="543" t="s">
        <v>183</v>
      </c>
      <c r="F13" s="544" t="s">
        <v>212</v>
      </c>
      <c r="G13" s="543" t="s">
        <v>184</v>
      </c>
      <c r="H13" s="543" t="s">
        <v>185</v>
      </c>
    </row>
    <row r="14" spans="1:8" ht="13.5" thickBot="1">
      <c r="A14" s="546" t="s">
        <v>186</v>
      </c>
      <c r="B14" s="547" t="s">
        <v>187</v>
      </c>
      <c r="C14" s="548" t="s">
        <v>188</v>
      </c>
      <c r="D14" s="548">
        <v>1</v>
      </c>
      <c r="E14" s="548">
        <v>2</v>
      </c>
      <c r="F14" s="549">
        <v>3</v>
      </c>
      <c r="G14" s="548">
        <v>4</v>
      </c>
      <c r="H14" s="548" t="s">
        <v>189</v>
      </c>
    </row>
    <row r="15" spans="1:8" ht="13.5" thickBot="1">
      <c r="A15" s="550"/>
      <c r="B15" s="551"/>
      <c r="C15" s="552" t="s">
        <v>190</v>
      </c>
      <c r="D15" s="553">
        <f>SUM(D17:D21)</f>
        <v>3066285</v>
      </c>
      <c r="E15" s="553">
        <f>SUM(E17:E21)</f>
        <v>3066285</v>
      </c>
      <c r="F15" s="553">
        <f>SUM(F17:F21)</f>
        <v>0</v>
      </c>
      <c r="G15" s="553">
        <f>SUM(G17:G21)</f>
        <v>3066285</v>
      </c>
      <c r="H15" s="553">
        <f>SUM(H17:H21)</f>
        <v>0</v>
      </c>
    </row>
    <row r="16" spans="1:8" ht="12.75">
      <c r="A16" s="554"/>
      <c r="B16" s="555"/>
      <c r="C16" s="556" t="s">
        <v>191</v>
      </c>
      <c r="D16" s="557"/>
      <c r="E16" s="557"/>
      <c r="F16" s="557"/>
      <c r="G16" s="557"/>
      <c r="H16" s="558"/>
    </row>
    <row r="17" spans="1:8" ht="12.75">
      <c r="A17" s="554"/>
      <c r="B17" s="559">
        <v>15065</v>
      </c>
      <c r="C17" s="560" t="s">
        <v>256</v>
      </c>
      <c r="D17" s="557">
        <v>3066285</v>
      </c>
      <c r="E17" s="557">
        <v>3066285</v>
      </c>
      <c r="F17" s="557"/>
      <c r="G17" s="557">
        <f>E17</f>
        <v>3066285</v>
      </c>
      <c r="H17" s="557"/>
    </row>
    <row r="18" spans="1:8" ht="12.75">
      <c r="A18" s="554"/>
      <c r="B18" s="559"/>
      <c r="C18" s="561"/>
      <c r="D18" s="557"/>
      <c r="E18" s="557"/>
      <c r="F18" s="557"/>
      <c r="G18" s="557"/>
      <c r="H18" s="557"/>
    </row>
    <row r="19" spans="1:8" ht="12.75">
      <c r="A19" s="554"/>
      <c r="B19" s="559"/>
      <c r="C19" s="561"/>
      <c r="D19" s="557"/>
      <c r="E19" s="557"/>
      <c r="F19" s="557"/>
      <c r="G19" s="557"/>
      <c r="H19" s="557"/>
    </row>
    <row r="20" spans="1:8" ht="12.75">
      <c r="A20" s="554"/>
      <c r="B20" s="559"/>
      <c r="C20" s="561"/>
      <c r="D20" s="557"/>
      <c r="E20" s="557"/>
      <c r="F20" s="557"/>
      <c r="G20" s="557"/>
      <c r="H20" s="557"/>
    </row>
    <row r="21" spans="1:8" ht="13.5" thickBot="1">
      <c r="A21" s="554"/>
      <c r="B21" s="559"/>
      <c r="C21" s="562"/>
      <c r="D21" s="563"/>
      <c r="E21" s="563"/>
      <c r="F21" s="563"/>
      <c r="G21" s="563"/>
      <c r="H21" s="563"/>
    </row>
    <row r="22" spans="1:8" ht="13.5" thickBot="1">
      <c r="A22" s="550"/>
      <c r="B22" s="547"/>
      <c r="C22" s="564" t="s">
        <v>213</v>
      </c>
      <c r="D22" s="553">
        <f>SUM(D24:D26)</f>
        <v>0</v>
      </c>
      <c r="E22" s="553">
        <f>SUM(E24:E26)</f>
        <v>0</v>
      </c>
      <c r="F22" s="553">
        <f>SUM(F24:F26)</f>
        <v>0</v>
      </c>
      <c r="G22" s="553">
        <f>SUM(G24:G26)</f>
        <v>0</v>
      </c>
      <c r="H22" s="553">
        <f>SUM(H24:H26)</f>
        <v>0</v>
      </c>
    </row>
    <row r="23" spans="1:8" ht="12.75">
      <c r="A23" s="554"/>
      <c r="B23" s="555"/>
      <c r="C23" s="556" t="s">
        <v>191</v>
      </c>
      <c r="D23" s="557"/>
      <c r="E23" s="557"/>
      <c r="F23" s="557"/>
      <c r="G23" s="557"/>
      <c r="H23" s="557"/>
    </row>
    <row r="24" spans="1:8" ht="12.75">
      <c r="A24" s="554"/>
      <c r="B24" s="555"/>
      <c r="C24" s="561"/>
      <c r="D24" s="557"/>
      <c r="E24" s="557"/>
      <c r="F24" s="557"/>
      <c r="G24" s="557"/>
      <c r="H24" s="557"/>
    </row>
    <row r="25" spans="1:8" ht="12.75">
      <c r="A25" s="554"/>
      <c r="B25" s="555"/>
      <c r="C25" s="561"/>
      <c r="D25" s="557"/>
      <c r="E25" s="557"/>
      <c r="F25" s="557"/>
      <c r="G25" s="557"/>
      <c r="H25" s="557"/>
    </row>
    <row r="26" spans="1:8" ht="13.5" thickBot="1">
      <c r="A26" s="565"/>
      <c r="B26" s="566"/>
      <c r="C26" s="561"/>
      <c r="D26" s="557"/>
      <c r="E26" s="557"/>
      <c r="F26" s="557"/>
      <c r="G26" s="557"/>
      <c r="H26" s="563"/>
    </row>
    <row r="27" spans="1:8" ht="13.5" thickBot="1">
      <c r="A27" s="550"/>
      <c r="B27" s="547"/>
      <c r="C27" s="564" t="s">
        <v>214</v>
      </c>
      <c r="D27" s="553">
        <f>SUM(D29:D31)</f>
        <v>0</v>
      </c>
      <c r="E27" s="553">
        <f>SUM(E29:E31)</f>
        <v>0</v>
      </c>
      <c r="F27" s="553">
        <f>SUM(F29:F31)</f>
        <v>0</v>
      </c>
      <c r="G27" s="553">
        <f>SUM(G29:G31)</f>
        <v>0</v>
      </c>
      <c r="H27" s="553">
        <f>SUM(H29:H31)</f>
        <v>0</v>
      </c>
    </row>
    <row r="28" spans="1:8" ht="12.75">
      <c r="A28" s="554"/>
      <c r="B28" s="566"/>
      <c r="C28" s="560" t="s">
        <v>191</v>
      </c>
      <c r="D28" s="557"/>
      <c r="E28" s="557"/>
      <c r="F28" s="557"/>
      <c r="G28" s="557"/>
      <c r="H28" s="557"/>
    </row>
    <row r="29" spans="1:8" ht="12.75">
      <c r="A29" s="554"/>
      <c r="B29" s="566"/>
      <c r="C29" s="560"/>
      <c r="D29" s="557"/>
      <c r="E29" s="557"/>
      <c r="F29" s="557"/>
      <c r="G29" s="557"/>
      <c r="H29" s="557"/>
    </row>
    <row r="30" spans="1:8" ht="12.75">
      <c r="A30" s="565"/>
      <c r="B30" s="566"/>
      <c r="C30" s="561"/>
      <c r="D30" s="557"/>
      <c r="E30" s="557"/>
      <c r="F30" s="557"/>
      <c r="G30" s="557"/>
      <c r="H30" s="557"/>
    </row>
    <row r="31" spans="1:8" ht="13.5" thickBot="1">
      <c r="A31" s="565"/>
      <c r="B31" s="566"/>
      <c r="C31" s="562"/>
      <c r="D31" s="563"/>
      <c r="E31" s="563"/>
      <c r="F31" s="563"/>
      <c r="G31" s="563"/>
      <c r="H31" s="563"/>
    </row>
    <row r="32" spans="1:8" ht="26.25" thickBot="1">
      <c r="A32" s="567"/>
      <c r="B32" s="547"/>
      <c r="C32" s="568" t="s">
        <v>195</v>
      </c>
      <c r="D32" s="563">
        <f>D15+D22+D27</f>
        <v>3066285</v>
      </c>
      <c r="E32" s="563">
        <f>E15+E22+E27</f>
        <v>3066285</v>
      </c>
      <c r="F32" s="563">
        <f>F15+F22+F27</f>
        <v>0</v>
      </c>
      <c r="G32" s="563">
        <f>G15+G22+G27</f>
        <v>3066285</v>
      </c>
      <c r="H32" s="563">
        <f>H15+H22+H27</f>
        <v>0</v>
      </c>
    </row>
    <row r="33" spans="1:8" ht="12.75">
      <c r="A33" s="569"/>
      <c r="B33" s="570"/>
      <c r="C33" s="571"/>
      <c r="D33" s="569"/>
      <c r="E33" s="569"/>
      <c r="F33" s="569"/>
      <c r="G33" s="569"/>
      <c r="H33" s="569"/>
    </row>
    <row r="34" ht="12.75">
      <c r="A34" s="572" t="s">
        <v>196</v>
      </c>
    </row>
    <row r="35" spans="1:8" ht="13.5">
      <c r="A35" s="573" t="s">
        <v>215</v>
      </c>
      <c r="C35" s="572"/>
      <c r="D35" s="537"/>
      <c r="E35" s="537"/>
      <c r="F35" s="537"/>
      <c r="G35" s="537"/>
      <c r="H35" s="537"/>
    </row>
    <row r="36" spans="1:8" ht="12.75">
      <c r="A36" s="572" t="s">
        <v>197</v>
      </c>
      <c r="C36" s="572"/>
      <c r="D36" s="537"/>
      <c r="E36" s="537"/>
      <c r="F36" s="537"/>
      <c r="G36" s="537"/>
      <c r="H36" s="537"/>
    </row>
    <row r="37" spans="1:8" ht="12.75">
      <c r="A37" s="574" t="s">
        <v>198</v>
      </c>
      <c r="C37" s="572"/>
      <c r="D37" s="537"/>
      <c r="E37" s="537"/>
      <c r="F37" s="537"/>
      <c r="G37" s="537"/>
      <c r="H37" s="537"/>
    </row>
    <row r="38" ht="12.75">
      <c r="A38" s="572" t="s">
        <v>199</v>
      </c>
    </row>
    <row r="39" spans="1:3" ht="12.75">
      <c r="A39" s="575" t="s">
        <v>200</v>
      </c>
      <c r="C39" s="572"/>
    </row>
    <row r="40" spans="1:7" ht="12.75">
      <c r="A40" s="574" t="s">
        <v>201</v>
      </c>
      <c r="B40" s="537"/>
      <c r="C40" s="574"/>
      <c r="D40" s="537"/>
      <c r="E40" s="537"/>
      <c r="F40" s="537"/>
      <c r="G40" s="537"/>
    </row>
    <row r="41" spans="1:3" ht="12.75">
      <c r="A41" s="574" t="s">
        <v>202</v>
      </c>
      <c r="B41" s="537"/>
      <c r="C41" s="574"/>
    </row>
    <row r="42" spans="1:3" ht="12.75">
      <c r="A42" s="572" t="s">
        <v>203</v>
      </c>
      <c r="C42" s="572"/>
    </row>
    <row r="43" spans="1:3" ht="12.75">
      <c r="A43" s="572" t="s">
        <v>204</v>
      </c>
      <c r="C43" s="572"/>
    </row>
    <row r="44" spans="1:3" ht="12.75">
      <c r="A44" s="576"/>
      <c r="C44" s="572"/>
    </row>
    <row r="45" spans="1:3" ht="12.75">
      <c r="A45" s="577" t="s">
        <v>205</v>
      </c>
      <c r="C45" s="572"/>
    </row>
    <row r="47" spans="1:8" ht="12.75">
      <c r="A47" s="535" t="s">
        <v>750</v>
      </c>
      <c r="G47" s="535" t="s">
        <v>207</v>
      </c>
      <c r="H47" s="535" t="s">
        <v>208</v>
      </c>
    </row>
    <row r="48" spans="1:8" ht="12.75">
      <c r="A48" s="535" t="s">
        <v>751</v>
      </c>
      <c r="B48" s="578"/>
      <c r="G48" s="535" t="s">
        <v>209</v>
      </c>
      <c r="H48" s="579">
        <v>40940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0">
      <selection activeCell="A51" sqref="A51"/>
    </sheetView>
  </sheetViews>
  <sheetFormatPr defaultColWidth="9.140625" defaultRowHeight="12.75"/>
  <cols>
    <col min="1" max="1" width="17.421875" style="583" customWidth="1"/>
    <col min="2" max="2" width="6.7109375" style="583" customWidth="1"/>
    <col min="3" max="3" width="50.7109375" style="583" customWidth="1"/>
    <col min="4" max="6" width="15.57421875" style="583" customWidth="1"/>
    <col min="7" max="7" width="16.28125" style="583" customWidth="1"/>
    <col min="8" max="8" width="15.57421875" style="583" customWidth="1"/>
    <col min="9" max="16384" width="9.140625" style="583" customWidth="1"/>
  </cols>
  <sheetData>
    <row r="1" spans="1:8" ht="12.75">
      <c r="A1" s="580"/>
      <c r="B1" s="581"/>
      <c r="C1" s="582"/>
      <c r="H1" s="580"/>
    </row>
    <row r="2" spans="2:8" ht="12.75">
      <c r="B2" s="584"/>
      <c r="C2" s="585"/>
      <c r="G2" s="924" t="s">
        <v>171</v>
      </c>
      <c r="H2" s="924"/>
    </row>
    <row r="3" spans="1:3" ht="12.75">
      <c r="A3" s="583" t="s">
        <v>233</v>
      </c>
      <c r="C3" s="583" t="s">
        <v>226</v>
      </c>
    </row>
    <row r="4" spans="1:8" ht="14.25">
      <c r="A4" s="583" t="s">
        <v>265</v>
      </c>
      <c r="G4" s="929" t="s">
        <v>257</v>
      </c>
      <c r="H4" s="929"/>
    </row>
    <row r="5" ht="12.75">
      <c r="A5" s="583" t="s">
        <v>258</v>
      </c>
    </row>
    <row r="7" spans="1:8" ht="12.75">
      <c r="A7" s="927" t="s">
        <v>175</v>
      </c>
      <c r="B7" s="927"/>
      <c r="C7" s="927"/>
      <c r="D7" s="927"/>
      <c r="E7" s="927"/>
      <c r="F7" s="927"/>
      <c r="G7" s="927"/>
      <c r="H7" s="927"/>
    </row>
    <row r="8" spans="1:8" ht="12.75">
      <c r="A8" s="928" t="s">
        <v>176</v>
      </c>
      <c r="B8" s="928"/>
      <c r="C8" s="928"/>
      <c r="D8" s="928"/>
      <c r="E8" s="928"/>
      <c r="F8" s="928"/>
      <c r="G8" s="928"/>
      <c r="H8" s="928"/>
    </row>
    <row r="9" spans="1:8" ht="12.75">
      <c r="A9" s="925" t="s">
        <v>211</v>
      </c>
      <c r="B9" s="926"/>
      <c r="C9" s="926"/>
      <c r="D9" s="926"/>
      <c r="E9" s="926"/>
      <c r="F9" s="926"/>
      <c r="G9" s="926"/>
      <c r="H9" s="926"/>
    </row>
    <row r="10" spans="1:8" ht="12.75">
      <c r="A10" s="928" t="s">
        <v>177</v>
      </c>
      <c r="B10" s="928"/>
      <c r="C10" s="928"/>
      <c r="D10" s="928"/>
      <c r="E10" s="928"/>
      <c r="F10" s="928"/>
      <c r="G10" s="928"/>
      <c r="H10" s="928"/>
    </row>
    <row r="11" spans="1:8" ht="12.75">
      <c r="A11" s="586"/>
      <c r="B11" s="586"/>
      <c r="C11" s="927"/>
      <c r="D11" s="927"/>
      <c r="E11" s="927"/>
      <c r="F11" s="927"/>
      <c r="G11" s="927"/>
      <c r="H11" s="586"/>
    </row>
    <row r="12" ht="13.5" thickBot="1">
      <c r="H12" s="587" t="s">
        <v>178</v>
      </c>
    </row>
    <row r="13" spans="1:8" s="593" customFormat="1" ht="90" thickBot="1">
      <c r="A13" s="588" t="s">
        <v>179</v>
      </c>
      <c r="B13" s="589" t="s">
        <v>180</v>
      </c>
      <c r="C13" s="590" t="s">
        <v>181</v>
      </c>
      <c r="D13" s="591" t="s">
        <v>259</v>
      </c>
      <c r="E13" s="591" t="s">
        <v>260</v>
      </c>
      <c r="F13" s="592" t="s">
        <v>212</v>
      </c>
      <c r="G13" s="591" t="s">
        <v>217</v>
      </c>
      <c r="H13" s="591" t="s">
        <v>185</v>
      </c>
    </row>
    <row r="14" spans="1:8" ht="13.5" thickBot="1">
      <c r="A14" s="594" t="s">
        <v>186</v>
      </c>
      <c r="B14" s="595" t="s">
        <v>187</v>
      </c>
      <c r="C14" s="596" t="s">
        <v>188</v>
      </c>
      <c r="D14" s="596">
        <v>1</v>
      </c>
      <c r="E14" s="596">
        <v>2</v>
      </c>
      <c r="F14" s="597">
        <v>3</v>
      </c>
      <c r="G14" s="596">
        <v>4</v>
      </c>
      <c r="H14" s="596" t="s">
        <v>189</v>
      </c>
    </row>
    <row r="15" spans="1:8" ht="13.5" thickBot="1">
      <c r="A15" s="598"/>
      <c r="B15" s="599"/>
      <c r="C15" s="600" t="s">
        <v>190</v>
      </c>
      <c r="D15" s="601">
        <f>SUM(D17:D21)</f>
        <v>34025</v>
      </c>
      <c r="E15" s="601">
        <f>SUM(E17:E21)</f>
        <v>34025</v>
      </c>
      <c r="F15" s="601">
        <f>SUM(F17:F21)</f>
        <v>0</v>
      </c>
      <c r="G15" s="601">
        <f>SUM(G17:G21)</f>
        <v>34025</v>
      </c>
      <c r="H15" s="601">
        <f>SUM(H17:H21)</f>
        <v>0</v>
      </c>
    </row>
    <row r="16" spans="1:8" ht="12.75">
      <c r="A16" s="602"/>
      <c r="B16" s="603"/>
      <c r="C16" s="604" t="s">
        <v>191</v>
      </c>
      <c r="D16" s="605"/>
      <c r="E16" s="605"/>
      <c r="F16" s="605"/>
      <c r="G16" s="605"/>
      <c r="H16" s="606"/>
    </row>
    <row r="17" spans="1:8" ht="12.75">
      <c r="A17" s="602"/>
      <c r="B17" s="607">
        <v>14004</v>
      </c>
      <c r="C17" s="608" t="s">
        <v>261</v>
      </c>
      <c r="D17" s="605">
        <v>34025</v>
      </c>
      <c r="E17" s="605">
        <v>34025</v>
      </c>
      <c r="F17" s="605"/>
      <c r="G17" s="605">
        <v>34025</v>
      </c>
      <c r="H17" s="605"/>
    </row>
    <row r="18" spans="1:8" ht="12.75">
      <c r="A18" s="602"/>
      <c r="B18" s="607"/>
      <c r="C18" s="609"/>
      <c r="D18" s="605"/>
      <c r="E18" s="605"/>
      <c r="F18" s="605"/>
      <c r="G18" s="605"/>
      <c r="H18" s="605"/>
    </row>
    <row r="19" spans="1:8" ht="12.75">
      <c r="A19" s="602"/>
      <c r="B19" s="607"/>
      <c r="C19" s="609"/>
      <c r="D19" s="605"/>
      <c r="E19" s="605"/>
      <c r="F19" s="605"/>
      <c r="G19" s="605"/>
      <c r="H19" s="605"/>
    </row>
    <row r="20" spans="1:8" ht="12.75">
      <c r="A20" s="602"/>
      <c r="B20" s="607"/>
      <c r="C20" s="609"/>
      <c r="D20" s="605"/>
      <c r="E20" s="605"/>
      <c r="F20" s="605"/>
      <c r="G20" s="605"/>
      <c r="H20" s="605"/>
    </row>
    <row r="21" spans="1:8" ht="13.5" thickBot="1">
      <c r="A21" s="602"/>
      <c r="B21" s="607"/>
      <c r="C21" s="610"/>
      <c r="D21" s="611"/>
      <c r="E21" s="611"/>
      <c r="F21" s="611"/>
      <c r="G21" s="611"/>
      <c r="H21" s="611"/>
    </row>
    <row r="22" spans="1:8" ht="13.5" thickBot="1">
      <c r="A22" s="598"/>
      <c r="B22" s="595"/>
      <c r="C22" s="612" t="s">
        <v>213</v>
      </c>
      <c r="D22" s="601">
        <f>SUM(D24:D26)</f>
        <v>0</v>
      </c>
      <c r="E22" s="601">
        <f>SUM(E24:E26)</f>
        <v>0</v>
      </c>
      <c r="F22" s="601">
        <f>SUM(F24:F26)</f>
        <v>0</v>
      </c>
      <c r="G22" s="601">
        <f>SUM(G24:G26)</f>
        <v>0</v>
      </c>
      <c r="H22" s="601">
        <f>SUM(H24:H26)</f>
        <v>0</v>
      </c>
    </row>
    <row r="23" spans="1:8" ht="12.75">
      <c r="A23" s="602"/>
      <c r="B23" s="603"/>
      <c r="C23" s="604" t="s">
        <v>191</v>
      </c>
      <c r="D23" s="605"/>
      <c r="E23" s="605"/>
      <c r="F23" s="605"/>
      <c r="G23" s="605"/>
      <c r="H23" s="605"/>
    </row>
    <row r="24" spans="1:8" ht="12.75">
      <c r="A24" s="602"/>
      <c r="B24" s="603"/>
      <c r="C24" s="609"/>
      <c r="D24" s="605"/>
      <c r="E24" s="605"/>
      <c r="F24" s="605"/>
      <c r="G24" s="605"/>
      <c r="H24" s="605"/>
    </row>
    <row r="25" spans="1:8" ht="12.75">
      <c r="A25" s="602"/>
      <c r="B25" s="603"/>
      <c r="C25" s="609"/>
      <c r="D25" s="605"/>
      <c r="E25" s="605"/>
      <c r="F25" s="605"/>
      <c r="G25" s="605"/>
      <c r="H25" s="605"/>
    </row>
    <row r="26" spans="1:8" ht="13.5" thickBot="1">
      <c r="A26" s="613"/>
      <c r="B26" s="614"/>
      <c r="C26" s="609"/>
      <c r="D26" s="605"/>
      <c r="E26" s="605"/>
      <c r="F26" s="605"/>
      <c r="G26" s="605"/>
      <c r="H26" s="611"/>
    </row>
    <row r="27" spans="1:8" ht="13.5" thickBot="1">
      <c r="A27" s="598"/>
      <c r="B27" s="595"/>
      <c r="C27" s="612" t="s">
        <v>214</v>
      </c>
      <c r="D27" s="601">
        <f>SUM(D29:D31)</f>
        <v>0</v>
      </c>
      <c r="E27" s="601">
        <f>SUM(E29:E31)</f>
        <v>0</v>
      </c>
      <c r="F27" s="601">
        <f>SUM(F29:F31)</f>
        <v>0</v>
      </c>
      <c r="G27" s="601">
        <f>SUM(G29:G31)</f>
        <v>0</v>
      </c>
      <c r="H27" s="601">
        <f>SUM(H29:H31)</f>
        <v>0</v>
      </c>
    </row>
    <row r="28" spans="1:8" ht="12.75">
      <c r="A28" s="602"/>
      <c r="B28" s="614"/>
      <c r="C28" s="608" t="s">
        <v>191</v>
      </c>
      <c r="D28" s="605"/>
      <c r="E28" s="605"/>
      <c r="F28" s="605"/>
      <c r="G28" s="605"/>
      <c r="H28" s="605"/>
    </row>
    <row r="29" spans="1:8" ht="12.75">
      <c r="A29" s="602"/>
      <c r="B29" s="614"/>
      <c r="C29" s="608"/>
      <c r="D29" s="605"/>
      <c r="E29" s="605"/>
      <c r="F29" s="605"/>
      <c r="G29" s="605"/>
      <c r="H29" s="605"/>
    </row>
    <row r="30" spans="1:8" ht="12.75">
      <c r="A30" s="613"/>
      <c r="B30" s="614"/>
      <c r="C30" s="609"/>
      <c r="D30" s="605"/>
      <c r="E30" s="605"/>
      <c r="F30" s="605"/>
      <c r="G30" s="605"/>
      <c r="H30" s="605"/>
    </row>
    <row r="31" spans="1:8" ht="13.5" thickBot="1">
      <c r="A31" s="613"/>
      <c r="B31" s="614"/>
      <c r="C31" s="610"/>
      <c r="D31" s="611"/>
      <c r="E31" s="611"/>
      <c r="F31" s="611"/>
      <c r="G31" s="611"/>
      <c r="H31" s="611"/>
    </row>
    <row r="32" spans="1:8" ht="26.25" thickBot="1">
      <c r="A32" s="615"/>
      <c r="B32" s="595"/>
      <c r="C32" s="616" t="s">
        <v>195</v>
      </c>
      <c r="D32" s="611">
        <f>D15+D22+D27</f>
        <v>34025</v>
      </c>
      <c r="E32" s="611">
        <f>E15+E22+E27</f>
        <v>34025</v>
      </c>
      <c r="F32" s="611">
        <f>F15+F22+F27</f>
        <v>0</v>
      </c>
      <c r="G32" s="611">
        <f>G15+G22+G27</f>
        <v>34025</v>
      </c>
      <c r="H32" s="611">
        <f>H15+H22+H27</f>
        <v>0</v>
      </c>
    </row>
    <row r="33" spans="1:8" ht="12.75">
      <c r="A33" s="617"/>
      <c r="B33" s="618"/>
      <c r="C33" s="619"/>
      <c r="D33" s="617"/>
      <c r="E33" s="617"/>
      <c r="F33" s="617"/>
      <c r="G33" s="617"/>
      <c r="H33" s="617"/>
    </row>
    <row r="34" ht="12.75">
      <c r="A34" s="620" t="s">
        <v>196</v>
      </c>
    </row>
    <row r="35" spans="1:8" ht="13.5">
      <c r="A35" s="621"/>
      <c r="C35" s="620"/>
      <c r="D35" s="585"/>
      <c r="E35" s="585"/>
      <c r="F35" s="585"/>
      <c r="G35" s="585"/>
      <c r="H35" s="585"/>
    </row>
    <row r="36" spans="1:8" ht="12.75">
      <c r="A36" s="620" t="s">
        <v>262</v>
      </c>
      <c r="C36" s="620"/>
      <c r="D36" s="585"/>
      <c r="E36" s="585"/>
      <c r="F36" s="585"/>
      <c r="G36" s="585"/>
      <c r="H36" s="585"/>
    </row>
    <row r="37" spans="1:8" ht="12.75">
      <c r="A37" s="622" t="s">
        <v>263</v>
      </c>
      <c r="C37" s="620"/>
      <c r="D37" s="585"/>
      <c r="E37" s="585"/>
      <c r="F37" s="585"/>
      <c r="G37" s="585"/>
      <c r="H37" s="585"/>
    </row>
    <row r="38" ht="12.75">
      <c r="A38" s="623" t="s">
        <v>201</v>
      </c>
    </row>
    <row r="39" spans="1:3" ht="12.75">
      <c r="A39" s="623" t="s">
        <v>202</v>
      </c>
      <c r="C39" s="620"/>
    </row>
    <row r="40" spans="1:7" ht="12.75">
      <c r="A40" s="620" t="s">
        <v>264</v>
      </c>
      <c r="B40" s="585"/>
      <c r="C40" s="623"/>
      <c r="D40" s="585"/>
      <c r="E40" s="585"/>
      <c r="F40" s="585"/>
      <c r="G40" s="585"/>
    </row>
    <row r="41" spans="1:3" ht="12.75">
      <c r="A41" s="620" t="s">
        <v>204</v>
      </c>
      <c r="B41" s="585"/>
      <c r="C41" s="623"/>
    </row>
    <row r="42" ht="12.75">
      <c r="C42" s="620"/>
    </row>
    <row r="43" ht="12.75">
      <c r="C43" s="620"/>
    </row>
    <row r="44" spans="1:3" ht="12.75">
      <c r="A44" s="624"/>
      <c r="C44" s="620"/>
    </row>
    <row r="45" spans="1:3" ht="12.75">
      <c r="A45" s="625" t="s">
        <v>205</v>
      </c>
      <c r="C45" s="620"/>
    </row>
    <row r="47" spans="1:8" ht="12.75">
      <c r="A47" s="583" t="s">
        <v>250</v>
      </c>
      <c r="C47" s="583" t="s">
        <v>251</v>
      </c>
      <c r="G47" s="583" t="s">
        <v>207</v>
      </c>
      <c r="H47" s="583" t="s">
        <v>208</v>
      </c>
    </row>
    <row r="48" spans="1:8" ht="12.75">
      <c r="A48" s="583" t="s">
        <v>209</v>
      </c>
      <c r="C48" s="626">
        <v>40928</v>
      </c>
      <c r="G48" s="583" t="s">
        <v>209</v>
      </c>
      <c r="H48" s="626">
        <v>40928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0">
      <selection activeCell="T39" sqref="T39"/>
    </sheetView>
  </sheetViews>
  <sheetFormatPr defaultColWidth="9.140625" defaultRowHeight="12.75"/>
  <cols>
    <col min="1" max="1" width="5.00390625" style="0" customWidth="1"/>
    <col min="2" max="2" width="9.00390625" style="0" hidden="1" customWidth="1"/>
    <col min="3" max="3" width="26.7109375" style="0" customWidth="1"/>
    <col min="4" max="4" width="14.28125" style="0" customWidth="1"/>
    <col min="5" max="5" width="8.7109375" style="0" customWidth="1"/>
    <col min="6" max="6" width="5.57421875" style="0" customWidth="1"/>
    <col min="7" max="7" width="8.28125" style="0" customWidth="1"/>
    <col min="8" max="8" width="6.00390625" style="0" customWidth="1"/>
    <col min="9" max="9" width="9.28125" style="0" customWidth="1"/>
    <col min="10" max="10" width="2.8515625" style="0" customWidth="1"/>
    <col min="11" max="11" width="5.0039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841" t="s">
        <v>654</v>
      </c>
      <c r="C2" s="841"/>
      <c r="D2" s="841"/>
      <c r="E2" s="841"/>
      <c r="F2" s="841"/>
      <c r="G2" s="841"/>
      <c r="H2" s="841"/>
      <c r="I2" s="841"/>
      <c r="J2" s="841"/>
      <c r="K2" s="1"/>
    </row>
    <row r="3" spans="1:1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842" t="s">
        <v>655</v>
      </c>
      <c r="C4" s="842"/>
      <c r="D4" s="842"/>
      <c r="E4" s="842"/>
      <c r="F4" s="842"/>
      <c r="G4" s="842"/>
      <c r="H4" s="842"/>
      <c r="I4" s="842"/>
      <c r="J4" s="842"/>
      <c r="K4" s="1"/>
    </row>
    <row r="5" spans="1:1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1.5" customHeight="1">
      <c r="A6" s="1"/>
      <c r="B6" s="2" t="s">
        <v>656</v>
      </c>
      <c r="C6" s="2" t="s">
        <v>657</v>
      </c>
      <c r="D6" s="2" t="s">
        <v>658</v>
      </c>
      <c r="E6" s="843" t="s">
        <v>659</v>
      </c>
      <c r="F6" s="843"/>
      <c r="G6" s="843" t="s">
        <v>660</v>
      </c>
      <c r="H6" s="843"/>
      <c r="I6" s="843" t="s">
        <v>661</v>
      </c>
      <c r="J6" s="843"/>
      <c r="K6" s="1"/>
    </row>
    <row r="7" spans="1:11" ht="24.75" customHeight="1">
      <c r="A7" s="1"/>
      <c r="B7" s="3">
        <v>1</v>
      </c>
      <c r="C7" s="4" t="s">
        <v>662</v>
      </c>
      <c r="D7" s="5">
        <v>12286000</v>
      </c>
      <c r="E7" s="835">
        <v>12100000</v>
      </c>
      <c r="F7" s="835"/>
      <c r="G7" s="835">
        <v>11702440.34</v>
      </c>
      <c r="H7" s="835"/>
      <c r="I7" s="836">
        <v>96.71</v>
      </c>
      <c r="J7" s="836"/>
      <c r="K7" s="1"/>
    </row>
    <row r="8" spans="1:11" ht="24.75" customHeight="1">
      <c r="A8" s="1"/>
      <c r="B8" s="3">
        <v>2</v>
      </c>
      <c r="C8" s="4" t="s">
        <v>663</v>
      </c>
      <c r="D8" s="5">
        <v>14727000</v>
      </c>
      <c r="E8" s="835">
        <v>20633500</v>
      </c>
      <c r="F8" s="835"/>
      <c r="G8" s="835">
        <v>19002222.68</v>
      </c>
      <c r="H8" s="835"/>
      <c r="I8" s="836">
        <v>92.09</v>
      </c>
      <c r="J8" s="836"/>
      <c r="K8" s="1"/>
    </row>
    <row r="9" spans="1:11" ht="24.75" customHeight="1">
      <c r="A9" s="1"/>
      <c r="B9" s="3">
        <v>3</v>
      </c>
      <c r="C9" s="4" t="s">
        <v>664</v>
      </c>
      <c r="D9" s="5">
        <v>4141000</v>
      </c>
      <c r="E9" s="835">
        <v>5391508.61</v>
      </c>
      <c r="F9" s="835"/>
      <c r="G9" s="835">
        <v>4757545.25</v>
      </c>
      <c r="H9" s="835"/>
      <c r="I9" s="836">
        <v>88.24</v>
      </c>
      <c r="J9" s="836"/>
      <c r="K9" s="1"/>
    </row>
    <row r="10" spans="1:11" ht="24.75" customHeight="1">
      <c r="A10" s="1"/>
      <c r="B10" s="3">
        <v>4</v>
      </c>
      <c r="C10" s="4" t="s">
        <v>665</v>
      </c>
      <c r="D10" s="5">
        <v>59000</v>
      </c>
      <c r="E10" s="835">
        <v>118621</v>
      </c>
      <c r="F10" s="835"/>
      <c r="G10" s="835">
        <v>104412.53</v>
      </c>
      <c r="H10" s="835"/>
      <c r="I10" s="836">
        <v>88.02</v>
      </c>
      <c r="J10" s="836"/>
      <c r="K10" s="1"/>
    </row>
    <row r="11" spans="1:11" ht="24.75" customHeight="1">
      <c r="A11" s="1"/>
      <c r="B11" s="3">
        <v>5</v>
      </c>
      <c r="C11" s="4" t="s">
        <v>666</v>
      </c>
      <c r="D11" s="5">
        <v>120835000</v>
      </c>
      <c r="E11" s="835">
        <v>98937311.24</v>
      </c>
      <c r="F11" s="835"/>
      <c r="G11" s="835">
        <v>46103549.41</v>
      </c>
      <c r="H11" s="835"/>
      <c r="I11" s="836">
        <v>46.6</v>
      </c>
      <c r="J11" s="836"/>
      <c r="K11" s="1"/>
    </row>
    <row r="12" spans="1:11" ht="24.75" customHeight="1">
      <c r="A12" s="1"/>
      <c r="B12" s="3">
        <v>6</v>
      </c>
      <c r="C12" s="4" t="s">
        <v>667</v>
      </c>
      <c r="D12" s="5">
        <v>21000</v>
      </c>
      <c r="E12" s="835">
        <v>17000</v>
      </c>
      <c r="F12" s="835"/>
      <c r="G12" s="835">
        <v>13581</v>
      </c>
      <c r="H12" s="835"/>
      <c r="I12" s="836">
        <v>79.89</v>
      </c>
      <c r="J12" s="836"/>
      <c r="K12" s="1"/>
    </row>
    <row r="13" spans="1:11" ht="24.75" customHeight="1">
      <c r="A13" s="1"/>
      <c r="B13" s="3">
        <v>7</v>
      </c>
      <c r="C13" s="4" t="s">
        <v>676</v>
      </c>
      <c r="D13" s="5">
        <v>332729000</v>
      </c>
      <c r="E13" s="835">
        <v>323109369</v>
      </c>
      <c r="F13" s="835"/>
      <c r="G13" s="835">
        <v>321871576.18</v>
      </c>
      <c r="H13" s="835"/>
      <c r="I13" s="836">
        <v>99.62</v>
      </c>
      <c r="J13" s="836"/>
      <c r="K13" s="1"/>
    </row>
    <row r="14" spans="1:11" ht="24.75" customHeight="1">
      <c r="A14" s="1"/>
      <c r="B14" s="3">
        <v>8</v>
      </c>
      <c r="C14" s="4" t="s">
        <v>677</v>
      </c>
      <c r="D14" s="5">
        <v>952000</v>
      </c>
      <c r="E14" s="835">
        <v>1174000</v>
      </c>
      <c r="F14" s="835"/>
      <c r="G14" s="835">
        <v>1021558.45</v>
      </c>
      <c r="H14" s="835"/>
      <c r="I14" s="836">
        <v>87.02</v>
      </c>
      <c r="J14" s="836"/>
      <c r="K14" s="1"/>
    </row>
    <row r="15" spans="1:11" ht="24.75" customHeight="1">
      <c r="A15" s="1"/>
      <c r="B15" s="3">
        <v>9</v>
      </c>
      <c r="C15" s="4" t="s">
        <v>678</v>
      </c>
      <c r="D15" s="5">
        <v>279000</v>
      </c>
      <c r="E15" s="835">
        <v>2380799</v>
      </c>
      <c r="F15" s="835"/>
      <c r="G15" s="835">
        <v>2253526.7</v>
      </c>
      <c r="H15" s="835"/>
      <c r="I15" s="836">
        <v>94.65</v>
      </c>
      <c r="J15" s="836"/>
      <c r="K15" s="1"/>
    </row>
    <row r="16" spans="1:11" ht="24.75" customHeight="1">
      <c r="A16" s="1"/>
      <c r="B16" s="3">
        <v>10</v>
      </c>
      <c r="C16" s="4" t="s">
        <v>679</v>
      </c>
      <c r="D16" s="5">
        <v>103144000</v>
      </c>
      <c r="E16" s="835">
        <v>114994216.99</v>
      </c>
      <c r="F16" s="835"/>
      <c r="G16" s="835">
        <v>113151397.45</v>
      </c>
      <c r="H16" s="835"/>
      <c r="I16" s="836">
        <v>98.4</v>
      </c>
      <c r="J16" s="836"/>
      <c r="K16" s="1"/>
    </row>
    <row r="17" spans="1:11" ht="24.75" customHeight="1">
      <c r="A17" s="1"/>
      <c r="B17" s="3">
        <v>11</v>
      </c>
      <c r="C17" s="4" t="s">
        <v>680</v>
      </c>
      <c r="D17" s="5">
        <v>34062000</v>
      </c>
      <c r="E17" s="835">
        <v>31977745</v>
      </c>
      <c r="F17" s="835"/>
      <c r="G17" s="835">
        <v>29313193.66</v>
      </c>
      <c r="H17" s="835"/>
      <c r="I17" s="836">
        <v>91.67</v>
      </c>
      <c r="J17" s="836"/>
      <c r="K17" s="1"/>
    </row>
    <row r="18" spans="1:11" ht="24.75" customHeight="1">
      <c r="A18" s="1"/>
      <c r="B18" s="3">
        <v>12</v>
      </c>
      <c r="C18" s="4" t="s">
        <v>681</v>
      </c>
      <c r="D18" s="5">
        <v>155077000</v>
      </c>
      <c r="E18" s="835">
        <v>175639624.34</v>
      </c>
      <c r="F18" s="835"/>
      <c r="G18" s="835">
        <v>174276352.85</v>
      </c>
      <c r="H18" s="835"/>
      <c r="I18" s="836">
        <v>99.22</v>
      </c>
      <c r="J18" s="836"/>
      <c r="K18" s="1"/>
    </row>
    <row r="19" spans="1:11" ht="24.75" customHeight="1">
      <c r="A19" s="1"/>
      <c r="B19" s="3">
        <v>13</v>
      </c>
      <c r="C19" s="4" t="s">
        <v>583</v>
      </c>
      <c r="D19" s="5">
        <v>257000</v>
      </c>
      <c r="E19" s="835">
        <v>110288560.72</v>
      </c>
      <c r="F19" s="835"/>
      <c r="G19" s="835">
        <v>110372079.72</v>
      </c>
      <c r="H19" s="835"/>
      <c r="I19" s="836">
        <v>100.08</v>
      </c>
      <c r="J19" s="836"/>
      <c r="K19" s="1"/>
    </row>
    <row r="20" spans="1:11" ht="24.75" customHeight="1">
      <c r="A20" s="1"/>
      <c r="B20" s="3">
        <v>14</v>
      </c>
      <c r="C20" s="4" t="s">
        <v>584</v>
      </c>
      <c r="D20" s="5">
        <v>0</v>
      </c>
      <c r="E20" s="835">
        <v>167402429.75</v>
      </c>
      <c r="F20" s="835"/>
      <c r="G20" s="835">
        <v>162681273.79</v>
      </c>
      <c r="H20" s="835"/>
      <c r="I20" s="836">
        <v>97.18</v>
      </c>
      <c r="J20" s="836"/>
      <c r="K20" s="1"/>
    </row>
    <row r="21" spans="1:11" ht="24.75" customHeight="1">
      <c r="A21" s="1"/>
      <c r="B21" s="3">
        <v>15</v>
      </c>
      <c r="C21" s="4" t="s">
        <v>585</v>
      </c>
      <c r="D21" s="5">
        <v>356067000</v>
      </c>
      <c r="E21" s="835">
        <v>387268613.16</v>
      </c>
      <c r="F21" s="835"/>
      <c r="G21" s="835">
        <v>380553521.19</v>
      </c>
      <c r="H21" s="835"/>
      <c r="I21" s="836">
        <v>98.27</v>
      </c>
      <c r="J21" s="836"/>
      <c r="K21" s="1"/>
    </row>
    <row r="22" spans="1:11" ht="24.75" customHeight="1">
      <c r="A22" s="1"/>
      <c r="B22" s="3">
        <v>16</v>
      </c>
      <c r="C22" s="4" t="s">
        <v>586</v>
      </c>
      <c r="D22" s="5">
        <v>61991000</v>
      </c>
      <c r="E22" s="835">
        <v>62651156</v>
      </c>
      <c r="F22" s="835"/>
      <c r="G22" s="835">
        <v>59172729.65</v>
      </c>
      <c r="H22" s="835"/>
      <c r="I22" s="836">
        <v>94.45</v>
      </c>
      <c r="J22" s="836"/>
      <c r="K22" s="1"/>
    </row>
    <row r="23" spans="1:11" ht="24.75" customHeight="1">
      <c r="A23" s="1"/>
      <c r="B23" s="3">
        <v>17</v>
      </c>
      <c r="C23" s="4" t="s">
        <v>587</v>
      </c>
      <c r="D23" s="5">
        <v>224000</v>
      </c>
      <c r="E23" s="835">
        <v>3201</v>
      </c>
      <c r="F23" s="835"/>
      <c r="G23" s="835">
        <v>3201</v>
      </c>
      <c r="H23" s="835"/>
      <c r="I23" s="836">
        <v>100</v>
      </c>
      <c r="J23" s="836"/>
      <c r="K23" s="1"/>
    </row>
    <row r="24" spans="1:11" ht="24.75" customHeight="1">
      <c r="A24" s="1"/>
      <c r="B24" s="3">
        <v>18</v>
      </c>
      <c r="C24" s="4" t="s">
        <v>588</v>
      </c>
      <c r="D24" s="5">
        <v>16324000</v>
      </c>
      <c r="E24" s="835">
        <v>12797655.42</v>
      </c>
      <c r="F24" s="835"/>
      <c r="G24" s="835">
        <v>12774737.42</v>
      </c>
      <c r="H24" s="835"/>
      <c r="I24" s="836">
        <v>99.82</v>
      </c>
      <c r="J24" s="836"/>
      <c r="K24" s="1"/>
    </row>
    <row r="25" spans="1:11" ht="24.75" customHeight="1">
      <c r="A25" s="1"/>
      <c r="B25" s="3">
        <v>19</v>
      </c>
      <c r="C25" s="4" t="s">
        <v>589</v>
      </c>
      <c r="D25" s="5">
        <v>208628000</v>
      </c>
      <c r="E25" s="835">
        <v>230598186.7</v>
      </c>
      <c r="F25" s="835"/>
      <c r="G25" s="835">
        <v>229395913.28</v>
      </c>
      <c r="H25" s="835"/>
      <c r="I25" s="836">
        <v>99.48</v>
      </c>
      <c r="J25" s="836"/>
      <c r="K25" s="1"/>
    </row>
    <row r="26" spans="1:11" ht="24.75" customHeight="1">
      <c r="A26" s="1"/>
      <c r="B26" s="3">
        <v>20</v>
      </c>
      <c r="C26" s="4" t="s">
        <v>590</v>
      </c>
      <c r="D26" s="5">
        <v>28682000</v>
      </c>
      <c r="E26" s="835">
        <v>41303075.3</v>
      </c>
      <c r="F26" s="835"/>
      <c r="G26" s="835">
        <v>40566956.14</v>
      </c>
      <c r="H26" s="835"/>
      <c r="I26" s="836">
        <v>98.22</v>
      </c>
      <c r="J26" s="836"/>
      <c r="K26" s="1"/>
    </row>
    <row r="27" spans="1:11" ht="24.75" customHeight="1">
      <c r="A27" s="1"/>
      <c r="B27" s="3">
        <v>21</v>
      </c>
      <c r="C27" s="4" t="s">
        <v>591</v>
      </c>
      <c r="D27" s="5">
        <v>2841000</v>
      </c>
      <c r="E27" s="835">
        <v>2385843</v>
      </c>
      <c r="F27" s="835"/>
      <c r="G27" s="835">
        <v>2149633.07</v>
      </c>
      <c r="H27" s="835"/>
      <c r="I27" s="836">
        <v>90.1</v>
      </c>
      <c r="J27" s="836"/>
      <c r="K27" s="1"/>
    </row>
    <row r="28" spans="1:11" ht="24.75" customHeight="1">
      <c r="A28" s="1"/>
      <c r="B28" s="3">
        <v>22</v>
      </c>
      <c r="C28" s="4" t="s">
        <v>592</v>
      </c>
      <c r="D28" s="5">
        <v>2214000</v>
      </c>
      <c r="E28" s="835">
        <v>7805200</v>
      </c>
      <c r="F28" s="835"/>
      <c r="G28" s="835">
        <v>7196359.39</v>
      </c>
      <c r="H28" s="835"/>
      <c r="I28" s="836">
        <v>92.2</v>
      </c>
      <c r="J28" s="836"/>
      <c r="K28" s="1"/>
    </row>
    <row r="29" spans="1:11" ht="24.75" customHeight="1">
      <c r="A29" s="1"/>
      <c r="B29" s="7">
        <v>25</v>
      </c>
      <c r="C29" s="8" t="s">
        <v>593</v>
      </c>
      <c r="D29" s="9">
        <v>1455540000</v>
      </c>
      <c r="E29" s="832">
        <v>1808977616.23</v>
      </c>
      <c r="F29" s="832"/>
      <c r="G29" s="832">
        <v>1728437761.15</v>
      </c>
      <c r="H29" s="832"/>
      <c r="I29" s="833">
        <v>95.55</v>
      </c>
      <c r="J29" s="833"/>
      <c r="K29" s="1"/>
    </row>
    <row r="30" spans="1:11" ht="24.75" customHeight="1">
      <c r="A30" s="1"/>
      <c r="B30" s="3">
        <v>30</v>
      </c>
      <c r="C30" s="4" t="s">
        <v>594</v>
      </c>
      <c r="D30" s="5">
        <v>0</v>
      </c>
      <c r="E30" s="835">
        <v>0</v>
      </c>
      <c r="F30" s="835"/>
      <c r="G30" s="835">
        <v>8361009.68</v>
      </c>
      <c r="H30" s="835"/>
      <c r="I30" s="836">
        <v>0</v>
      </c>
      <c r="J30" s="836"/>
      <c r="K30" s="1"/>
    </row>
    <row r="31" spans="1:11" ht="24.75" customHeight="1">
      <c r="A31" s="1"/>
      <c r="B31" s="3">
        <v>31</v>
      </c>
      <c r="C31" s="4" t="s">
        <v>595</v>
      </c>
      <c r="D31" s="5">
        <v>173109000</v>
      </c>
      <c r="E31" s="835">
        <v>199953128</v>
      </c>
      <c r="F31" s="835"/>
      <c r="G31" s="835">
        <v>199953128</v>
      </c>
      <c r="H31" s="835"/>
      <c r="I31" s="836">
        <v>100</v>
      </c>
      <c r="J31" s="836"/>
      <c r="K31" s="1"/>
    </row>
    <row r="32" spans="1:11" ht="24.75" customHeight="1">
      <c r="A32" s="1"/>
      <c r="B32" s="3">
        <v>32</v>
      </c>
      <c r="C32" s="4" t="s">
        <v>596</v>
      </c>
      <c r="D32" s="5">
        <v>-10000000</v>
      </c>
      <c r="E32" s="835">
        <v>-11800000</v>
      </c>
      <c r="F32" s="835"/>
      <c r="G32" s="835">
        <v>-27094863.06</v>
      </c>
      <c r="H32" s="835"/>
      <c r="I32" s="836">
        <v>229.62</v>
      </c>
      <c r="J32" s="836"/>
      <c r="K32" s="1"/>
    </row>
    <row r="33" spans="1:11" ht="24.75" customHeight="1">
      <c r="A33" s="1"/>
      <c r="B33" s="7">
        <v>33</v>
      </c>
      <c r="C33" s="8" t="s">
        <v>597</v>
      </c>
      <c r="D33" s="9">
        <v>1618649000</v>
      </c>
      <c r="E33" s="832">
        <v>1997130744.23</v>
      </c>
      <c r="F33" s="832"/>
      <c r="G33" s="832">
        <v>1909657035.77</v>
      </c>
      <c r="H33" s="832"/>
      <c r="I33" s="833">
        <v>95.62</v>
      </c>
      <c r="J33" s="833"/>
      <c r="K33" s="1"/>
    </row>
    <row r="34" spans="1:11" ht="24.75" customHeight="1">
      <c r="A34" s="1"/>
      <c r="B34" s="7">
        <v>35</v>
      </c>
      <c r="C34" s="8" t="s">
        <v>598</v>
      </c>
      <c r="D34" s="9">
        <v>587720000</v>
      </c>
      <c r="E34" s="832">
        <v>503735385.53</v>
      </c>
      <c r="F34" s="832"/>
      <c r="G34" s="832">
        <v>480774521.78</v>
      </c>
      <c r="H34" s="832"/>
      <c r="I34" s="833">
        <v>95.44</v>
      </c>
      <c r="J34" s="833"/>
      <c r="K34" s="1"/>
    </row>
    <row r="35" spans="1:11" ht="24.75" customHeight="1">
      <c r="A35" s="1"/>
      <c r="B35" s="7">
        <v>36</v>
      </c>
      <c r="C35" s="8" t="s">
        <v>599</v>
      </c>
      <c r="D35" s="9">
        <v>2206369000</v>
      </c>
      <c r="E35" s="832">
        <v>2500866129.76</v>
      </c>
      <c r="F35" s="832"/>
      <c r="G35" s="832">
        <v>2390431557.55</v>
      </c>
      <c r="H35" s="832"/>
      <c r="I35" s="833">
        <v>95.58</v>
      </c>
      <c r="J35" s="833"/>
      <c r="K35" s="1"/>
    </row>
    <row r="36" spans="1:11" ht="24.75" customHeight="1">
      <c r="A36" s="1"/>
      <c r="B36" s="7">
        <v>37</v>
      </c>
      <c r="C36" s="8" t="s">
        <v>600</v>
      </c>
      <c r="D36" s="9">
        <v>2024410000</v>
      </c>
      <c r="E36" s="839">
        <v>2273596551.01</v>
      </c>
      <c r="F36" s="840"/>
      <c r="G36" s="839">
        <v>2198876631.02</v>
      </c>
      <c r="H36" s="840"/>
      <c r="I36" s="837">
        <v>96.71</v>
      </c>
      <c r="J36" s="838"/>
      <c r="K36" s="1"/>
    </row>
    <row r="37" spans="1:11" ht="24.75" customHeight="1">
      <c r="A37" s="1"/>
      <c r="B37" s="3">
        <v>40</v>
      </c>
      <c r="C37" s="4" t="s">
        <v>601</v>
      </c>
      <c r="D37" s="5">
        <v>30000000</v>
      </c>
      <c r="E37" s="835">
        <v>30000000</v>
      </c>
      <c r="F37" s="835"/>
      <c r="G37" s="835">
        <v>30000000</v>
      </c>
      <c r="H37" s="835"/>
      <c r="I37" s="836">
        <v>100</v>
      </c>
      <c r="J37" s="836"/>
      <c r="K37" s="1"/>
    </row>
    <row r="38" spans="1:11" ht="24.75" customHeight="1">
      <c r="A38" s="1"/>
      <c r="B38" s="3">
        <v>41</v>
      </c>
      <c r="C38" s="4" t="s">
        <v>602</v>
      </c>
      <c r="D38" s="5">
        <v>-30000000</v>
      </c>
      <c r="E38" s="835">
        <v>-30000000</v>
      </c>
      <c r="F38" s="835"/>
      <c r="G38" s="835">
        <v>-30000000</v>
      </c>
      <c r="H38" s="835"/>
      <c r="I38" s="836">
        <v>100</v>
      </c>
      <c r="J38" s="836"/>
      <c r="K38" s="1"/>
    </row>
    <row r="39" spans="1:11" ht="24.75" customHeight="1">
      <c r="A39" s="1"/>
      <c r="B39" s="3">
        <v>42</v>
      </c>
      <c r="C39" s="4" t="s">
        <v>603</v>
      </c>
      <c r="D39" s="5">
        <v>250000000</v>
      </c>
      <c r="E39" s="835">
        <v>251800000</v>
      </c>
      <c r="F39" s="835"/>
      <c r="G39" s="835">
        <v>251800000</v>
      </c>
      <c r="H39" s="835"/>
      <c r="I39" s="836">
        <v>100</v>
      </c>
      <c r="J39" s="836"/>
      <c r="K39" s="1"/>
    </row>
    <row r="40" spans="1:11" ht="24.75" customHeight="1">
      <c r="A40" s="1"/>
      <c r="B40" s="3">
        <v>43</v>
      </c>
      <c r="C40" s="4" t="s">
        <v>604</v>
      </c>
      <c r="D40" s="5">
        <v>-94201000</v>
      </c>
      <c r="E40" s="835">
        <v>-94201000</v>
      </c>
      <c r="F40" s="835"/>
      <c r="G40" s="835">
        <v>-94201000</v>
      </c>
      <c r="H40" s="835"/>
      <c r="I40" s="836">
        <v>100</v>
      </c>
      <c r="J40" s="836"/>
      <c r="K40" s="1"/>
    </row>
    <row r="41" spans="1:11" ht="24.75" customHeight="1">
      <c r="A41" s="1"/>
      <c r="B41" s="3">
        <v>44</v>
      </c>
      <c r="C41" s="4" t="s">
        <v>605</v>
      </c>
      <c r="D41" s="5">
        <v>26160000</v>
      </c>
      <c r="E41" s="835">
        <v>69670578.75</v>
      </c>
      <c r="F41" s="835"/>
      <c r="G41" s="835">
        <v>33955926.53</v>
      </c>
      <c r="H41" s="835"/>
      <c r="I41" s="836">
        <v>48.74</v>
      </c>
      <c r="J41" s="836"/>
      <c r="K41" s="1"/>
    </row>
    <row r="42" spans="1:11" ht="24.75" customHeight="1">
      <c r="A42" s="1"/>
      <c r="B42" s="3">
        <v>45</v>
      </c>
      <c r="C42" s="4" t="s">
        <v>606</v>
      </c>
      <c r="D42" s="5">
        <v>0</v>
      </c>
      <c r="E42" s="835">
        <v>0</v>
      </c>
      <c r="F42" s="835"/>
      <c r="G42" s="835">
        <v>0</v>
      </c>
      <c r="H42" s="835"/>
      <c r="I42" s="836">
        <v>0</v>
      </c>
      <c r="J42" s="836"/>
      <c r="K42" s="1"/>
    </row>
    <row r="43" spans="1:11" ht="24.75" customHeight="1">
      <c r="A43" s="1"/>
      <c r="B43" s="7">
        <v>46</v>
      </c>
      <c r="C43" s="8" t="s">
        <v>607</v>
      </c>
      <c r="D43" s="9">
        <v>181959000</v>
      </c>
      <c r="E43" s="832">
        <v>227269578.75</v>
      </c>
      <c r="F43" s="832"/>
      <c r="G43" s="832">
        <v>191554926.53</v>
      </c>
      <c r="H43" s="832"/>
      <c r="I43" s="833">
        <v>84.28</v>
      </c>
      <c r="J43" s="833"/>
      <c r="K43" s="1"/>
    </row>
    <row r="44" spans="1:11" ht="40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1"/>
      <c r="E45" s="1"/>
      <c r="F45" s="834" t="s">
        <v>608</v>
      </c>
      <c r="G45" s="834"/>
      <c r="H45" s="1"/>
      <c r="I45" s="1"/>
      <c r="J45" s="6">
        <v>40938</v>
      </c>
      <c r="K45" s="1"/>
    </row>
    <row r="46" spans="1:11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17">
    <mergeCell ref="B2:J2"/>
    <mergeCell ref="B4:J4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E11:F11"/>
    <mergeCell ref="G11:H11"/>
    <mergeCell ref="I11:J11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I36:J36"/>
    <mergeCell ref="G36:H36"/>
    <mergeCell ref="E36:F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0:F40"/>
    <mergeCell ref="G40:H40"/>
    <mergeCell ref="I40:J40"/>
    <mergeCell ref="E41:F41"/>
    <mergeCell ref="G41:H41"/>
    <mergeCell ref="I41:J41"/>
    <mergeCell ref="E42:F42"/>
    <mergeCell ref="G42:H42"/>
    <mergeCell ref="I42:J42"/>
    <mergeCell ref="E43:F43"/>
    <mergeCell ref="G43:H43"/>
    <mergeCell ref="I43:J43"/>
    <mergeCell ref="F45:G45"/>
  </mergeCells>
  <printOptions/>
  <pageMargins left="0.84" right="0.47" top="0.19" bottom="0.16" header="0.49" footer="0.16"/>
  <pageSetup firstPageNumber="1" useFirstPageNumber="1" horizontalDpi="300" verticalDpi="300" orientation="portrait" paperSize="9" scale="80" r:id="rId1"/>
  <headerFooter alignWithMargins="0">
    <oddHeader>&amp;R&amp;"Arial,Tučné"Část A
příloha č. 1&amp;"Arial,Obyčejné"
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0">
      <selection activeCell="H51" sqref="H51"/>
    </sheetView>
  </sheetViews>
  <sheetFormatPr defaultColWidth="9.140625" defaultRowHeight="12.75"/>
  <cols>
    <col min="1" max="1" width="17.00390625" style="629" customWidth="1"/>
    <col min="2" max="2" width="8.140625" style="629" customWidth="1"/>
    <col min="3" max="3" width="50.421875" style="629" customWidth="1"/>
    <col min="4" max="5" width="17.00390625" style="629" customWidth="1"/>
    <col min="6" max="7" width="17.28125" style="629" customWidth="1"/>
    <col min="8" max="8" width="17.7109375" style="629" customWidth="1"/>
    <col min="9" max="9" width="17.57421875" style="629" customWidth="1"/>
    <col min="10" max="16384" width="9.140625" style="629" customWidth="1"/>
  </cols>
  <sheetData>
    <row r="1" spans="1:9" ht="12.75">
      <c r="A1" s="627"/>
      <c r="B1" s="628"/>
      <c r="D1" s="630"/>
      <c r="E1" s="630"/>
      <c r="I1" s="627"/>
    </row>
    <row r="2" spans="2:9" ht="12.75">
      <c r="B2" s="631"/>
      <c r="C2" s="632"/>
      <c r="D2" s="630"/>
      <c r="E2" s="630"/>
      <c r="H2" s="931"/>
      <c r="I2" s="931"/>
    </row>
    <row r="3" spans="1:9" ht="12.75">
      <c r="A3" s="629" t="s">
        <v>266</v>
      </c>
      <c r="C3" s="633" t="s">
        <v>226</v>
      </c>
      <c r="H3" s="931" t="s">
        <v>267</v>
      </c>
      <c r="I3" s="931"/>
    </row>
    <row r="4" ht="14.25">
      <c r="A4" s="629" t="s">
        <v>907</v>
      </c>
    </row>
    <row r="5" spans="1:3" ht="12.75">
      <c r="A5" s="629" t="s">
        <v>908</v>
      </c>
      <c r="C5" s="633" t="s">
        <v>268</v>
      </c>
    </row>
    <row r="7" spans="1:9" ht="12.75">
      <c r="A7" s="932" t="s">
        <v>269</v>
      </c>
      <c r="B7" s="932"/>
      <c r="C7" s="932"/>
      <c r="D7" s="932"/>
      <c r="E7" s="932"/>
      <c r="F7" s="932"/>
      <c r="G7" s="932"/>
      <c r="H7" s="932"/>
      <c r="I7" s="932"/>
    </row>
    <row r="8" spans="1:9" ht="12.75">
      <c r="A8" s="933" t="s">
        <v>909</v>
      </c>
      <c r="B8" s="933"/>
      <c r="C8" s="933"/>
      <c r="D8" s="933"/>
      <c r="E8" s="933"/>
      <c r="F8" s="933"/>
      <c r="G8" s="933"/>
      <c r="H8" s="933"/>
      <c r="I8" s="933"/>
    </row>
    <row r="9" spans="1:9" ht="12.75">
      <c r="A9" s="934" t="s">
        <v>270</v>
      </c>
      <c r="B9" s="934"/>
      <c r="C9" s="934"/>
      <c r="D9" s="934"/>
      <c r="E9" s="934"/>
      <c r="F9" s="934"/>
      <c r="G9" s="934"/>
      <c r="H9" s="934"/>
      <c r="I9" s="934"/>
    </row>
    <row r="10" spans="2:9" ht="12.75">
      <c r="B10" s="634"/>
      <c r="C10" s="930"/>
      <c r="D10" s="930"/>
      <c r="E10" s="930"/>
      <c r="F10" s="930"/>
      <c r="G10" s="930"/>
      <c r="H10" s="930"/>
      <c r="I10" s="930"/>
    </row>
    <row r="11" spans="4:9" ht="13.5" thickBot="1">
      <c r="D11" s="635"/>
      <c r="E11" s="636"/>
      <c r="F11" s="636"/>
      <c r="G11" s="636"/>
      <c r="H11" s="636"/>
      <c r="I11" s="637" t="s">
        <v>178</v>
      </c>
    </row>
    <row r="12" spans="1:9" s="642" customFormat="1" ht="90" thickBot="1">
      <c r="A12" s="638" t="s">
        <v>179</v>
      </c>
      <c r="B12" s="638" t="s">
        <v>180</v>
      </c>
      <c r="C12" s="639" t="s">
        <v>181</v>
      </c>
      <c r="D12" s="640" t="s">
        <v>271</v>
      </c>
      <c r="E12" s="641" t="s">
        <v>272</v>
      </c>
      <c r="F12" s="641" t="s">
        <v>910</v>
      </c>
      <c r="G12" s="641" t="s">
        <v>273</v>
      </c>
      <c r="H12" s="641" t="s">
        <v>274</v>
      </c>
      <c r="I12" s="641" t="s">
        <v>185</v>
      </c>
    </row>
    <row r="13" spans="1:9" ht="13.5" thickBot="1">
      <c r="A13" s="643" t="s">
        <v>186</v>
      </c>
      <c r="B13" s="643" t="s">
        <v>187</v>
      </c>
      <c r="C13" s="644" t="s">
        <v>188</v>
      </c>
      <c r="D13" s="645">
        <v>1</v>
      </c>
      <c r="E13" s="644">
        <v>2</v>
      </c>
      <c r="F13" s="644">
        <v>3</v>
      </c>
      <c r="G13" s="644">
        <v>4</v>
      </c>
      <c r="H13" s="644">
        <v>5</v>
      </c>
      <c r="I13" s="644" t="s">
        <v>275</v>
      </c>
    </row>
    <row r="14" spans="1:9" ht="13.5" thickBot="1">
      <c r="A14" s="646"/>
      <c r="B14" s="644"/>
      <c r="C14" s="647" t="s">
        <v>190</v>
      </c>
      <c r="D14" s="648">
        <f aca="true" t="shared" si="0" ref="D14:I14">SUM(D16:D20)</f>
        <v>2040000</v>
      </c>
      <c r="E14" s="648">
        <f t="shared" si="0"/>
        <v>2040000</v>
      </c>
      <c r="F14" s="648">
        <f t="shared" si="0"/>
        <v>0</v>
      </c>
      <c r="G14" s="648">
        <f t="shared" si="0"/>
        <v>0</v>
      </c>
      <c r="H14" s="648">
        <f t="shared" si="0"/>
        <v>2040000</v>
      </c>
      <c r="I14" s="648">
        <f t="shared" si="0"/>
        <v>0</v>
      </c>
    </row>
    <row r="15" spans="1:9" ht="12.75">
      <c r="A15" s="649"/>
      <c r="B15" s="650"/>
      <c r="C15" s="651" t="s">
        <v>191</v>
      </c>
      <c r="D15" s="652"/>
      <c r="E15" s="652"/>
      <c r="F15" s="652"/>
      <c r="G15" s="652"/>
      <c r="H15" s="652"/>
      <c r="I15" s="653"/>
    </row>
    <row r="16" spans="1:9" ht="12.75" customHeight="1">
      <c r="A16" s="649"/>
      <c r="B16" s="650">
        <v>34054</v>
      </c>
      <c r="C16" s="654" t="s">
        <v>276</v>
      </c>
      <c r="D16" s="652">
        <v>2040000</v>
      </c>
      <c r="E16" s="652">
        <v>2040000</v>
      </c>
      <c r="F16" s="652">
        <v>0</v>
      </c>
      <c r="G16" s="652">
        <v>0</v>
      </c>
      <c r="H16" s="652">
        <v>2040000</v>
      </c>
      <c r="I16" s="652">
        <f>E16-F16-G16-H16</f>
        <v>0</v>
      </c>
    </row>
    <row r="17" spans="1:9" ht="12.75">
      <c r="A17" s="649"/>
      <c r="B17" s="650"/>
      <c r="C17" s="655"/>
      <c r="D17" s="652"/>
      <c r="E17" s="652"/>
      <c r="F17" s="652"/>
      <c r="G17" s="652"/>
      <c r="H17" s="652"/>
      <c r="I17" s="652"/>
    </row>
    <row r="18" spans="1:9" ht="12.75">
      <c r="A18" s="649"/>
      <c r="B18" s="650"/>
      <c r="C18" s="655"/>
      <c r="D18" s="652"/>
      <c r="E18" s="652"/>
      <c r="F18" s="652"/>
      <c r="G18" s="652"/>
      <c r="H18" s="652"/>
      <c r="I18" s="652"/>
    </row>
    <row r="19" spans="1:9" ht="12.75">
      <c r="A19" s="649"/>
      <c r="B19" s="650"/>
      <c r="C19" s="655"/>
      <c r="D19" s="652"/>
      <c r="E19" s="652"/>
      <c r="F19" s="652"/>
      <c r="G19" s="652"/>
      <c r="H19" s="652"/>
      <c r="I19" s="652"/>
    </row>
    <row r="20" spans="1:9" ht="13.5" thickBot="1">
      <c r="A20" s="649"/>
      <c r="B20" s="656"/>
      <c r="C20" s="657"/>
      <c r="D20" s="658"/>
      <c r="E20" s="658"/>
      <c r="F20" s="658"/>
      <c r="G20" s="658"/>
      <c r="H20" s="658"/>
      <c r="I20" s="658"/>
    </row>
    <row r="21" spans="1:9" ht="13.5" thickBot="1">
      <c r="A21" s="646"/>
      <c r="B21" s="644"/>
      <c r="C21" s="659" t="s">
        <v>277</v>
      </c>
      <c r="D21" s="648">
        <v>0</v>
      </c>
      <c r="E21" s="648">
        <v>0</v>
      </c>
      <c r="F21" s="648">
        <f>F16</f>
        <v>0</v>
      </c>
      <c r="G21" s="648">
        <f>G16</f>
        <v>0</v>
      </c>
      <c r="H21" s="648">
        <v>0</v>
      </c>
      <c r="I21" s="648">
        <f>I16</f>
        <v>0</v>
      </c>
    </row>
    <row r="22" spans="1:9" ht="12.75">
      <c r="A22" s="649"/>
      <c r="B22" s="650"/>
      <c r="C22" s="651" t="s">
        <v>191</v>
      </c>
      <c r="D22" s="652"/>
      <c r="E22" s="652"/>
      <c r="F22" s="652"/>
      <c r="G22" s="652"/>
      <c r="H22" s="652"/>
      <c r="I22" s="652"/>
    </row>
    <row r="23" spans="1:9" s="642" customFormat="1" ht="15" customHeight="1">
      <c r="A23" s="649"/>
      <c r="B23" s="660"/>
      <c r="C23" s="655"/>
      <c r="D23" s="661"/>
      <c r="E23" s="661"/>
      <c r="F23" s="661"/>
      <c r="G23" s="661"/>
      <c r="H23" s="661"/>
      <c r="I23" s="652"/>
    </row>
    <row r="24" spans="1:9" ht="12.75">
      <c r="A24" s="649"/>
      <c r="B24" s="662"/>
      <c r="C24" s="655"/>
      <c r="D24" s="652"/>
      <c r="E24" s="652"/>
      <c r="F24" s="652"/>
      <c r="G24" s="652"/>
      <c r="H24" s="652"/>
      <c r="I24" s="652"/>
    </row>
    <row r="25" spans="1:9" ht="13.5" thickBot="1">
      <c r="A25" s="663"/>
      <c r="B25" s="656"/>
      <c r="C25" s="655"/>
      <c r="D25" s="658"/>
      <c r="E25" s="658"/>
      <c r="F25" s="658"/>
      <c r="G25" s="658"/>
      <c r="H25" s="658"/>
      <c r="I25" s="658"/>
    </row>
    <row r="26" spans="1:9" ht="13.5" thickBot="1">
      <c r="A26" s="646"/>
      <c r="B26" s="644"/>
      <c r="C26" s="659" t="s">
        <v>214</v>
      </c>
      <c r="D26" s="648">
        <f aca="true" t="shared" si="1" ref="D26:I26">SUM(D28:D30)</f>
        <v>0</v>
      </c>
      <c r="E26" s="648">
        <f t="shared" si="1"/>
        <v>0</v>
      </c>
      <c r="F26" s="648">
        <f t="shared" si="1"/>
        <v>0</v>
      </c>
      <c r="G26" s="648">
        <f t="shared" si="1"/>
        <v>0</v>
      </c>
      <c r="H26" s="648">
        <f t="shared" si="1"/>
        <v>0</v>
      </c>
      <c r="I26" s="648">
        <f t="shared" si="1"/>
        <v>0</v>
      </c>
    </row>
    <row r="27" spans="1:9" ht="12.75">
      <c r="A27" s="649"/>
      <c r="B27" s="650"/>
      <c r="C27" s="654" t="s">
        <v>191</v>
      </c>
      <c r="D27" s="652"/>
      <c r="E27" s="652"/>
      <c r="F27" s="652"/>
      <c r="G27" s="652"/>
      <c r="H27" s="652"/>
      <c r="I27" s="652"/>
    </row>
    <row r="28" spans="1:9" ht="12.75">
      <c r="A28" s="649"/>
      <c r="B28" s="662"/>
      <c r="C28" s="654"/>
      <c r="D28" s="652"/>
      <c r="E28" s="652"/>
      <c r="F28" s="652"/>
      <c r="G28" s="652"/>
      <c r="H28" s="652"/>
      <c r="I28" s="652"/>
    </row>
    <row r="29" spans="1:9" ht="12.75">
      <c r="A29" s="663"/>
      <c r="B29" s="662"/>
      <c r="C29" s="655"/>
      <c r="D29" s="652"/>
      <c r="E29" s="652"/>
      <c r="F29" s="652"/>
      <c r="G29" s="652"/>
      <c r="H29" s="652"/>
      <c r="I29" s="652"/>
    </row>
    <row r="30" spans="1:9" ht="13.5" thickBot="1">
      <c r="A30" s="663"/>
      <c r="B30" s="664"/>
      <c r="C30" s="657"/>
      <c r="D30" s="658"/>
      <c r="E30" s="658"/>
      <c r="F30" s="658"/>
      <c r="G30" s="658"/>
      <c r="H30" s="658"/>
      <c r="I30" s="658"/>
    </row>
    <row r="31" spans="1:9" ht="26.25" thickBot="1">
      <c r="A31" s="665"/>
      <c r="B31" s="664"/>
      <c r="C31" s="666" t="s">
        <v>278</v>
      </c>
      <c r="D31" s="658">
        <f>D210</f>
        <v>0</v>
      </c>
      <c r="E31" s="658">
        <f>E14+E21+E26</f>
        <v>2040000</v>
      </c>
      <c r="F31" s="658">
        <f>F14+F21+F26</f>
        <v>0</v>
      </c>
      <c r="G31" s="658">
        <f>G14+G21+G26</f>
        <v>0</v>
      </c>
      <c r="H31" s="658">
        <f>H14+H21+H26</f>
        <v>2040000</v>
      </c>
      <c r="I31" s="658">
        <f>I14+I21+I26</f>
        <v>0</v>
      </c>
    </row>
    <row r="32" ht="12.75">
      <c r="C32" s="667"/>
    </row>
    <row r="33" spans="1:3" ht="12.75">
      <c r="A33" s="629" t="s">
        <v>196</v>
      </c>
      <c r="C33" s="667"/>
    </row>
    <row r="34" spans="1:9" ht="14.25">
      <c r="A34" s="668" t="s">
        <v>911</v>
      </c>
      <c r="C34" s="667"/>
      <c r="D34" s="669"/>
      <c r="E34" s="669"/>
      <c r="F34" s="669"/>
      <c r="G34" s="669"/>
      <c r="H34" s="669"/>
      <c r="I34" s="669"/>
    </row>
    <row r="35" spans="1:9" ht="12.75">
      <c r="A35" s="629" t="s">
        <v>197</v>
      </c>
      <c r="C35" s="667"/>
      <c r="D35" s="669"/>
      <c r="E35" s="669"/>
      <c r="F35" s="669"/>
      <c r="G35" s="669"/>
      <c r="H35" s="669"/>
      <c r="I35" s="669"/>
    </row>
    <row r="36" spans="1:3" ht="12.75">
      <c r="A36" s="669" t="s">
        <v>900</v>
      </c>
      <c r="C36" s="667"/>
    </row>
    <row r="37" spans="1:3" ht="12.75">
      <c r="A37" s="629" t="s">
        <v>199</v>
      </c>
      <c r="C37" s="667"/>
    </row>
    <row r="38" spans="1:3" ht="12.75">
      <c r="A38" s="629" t="s">
        <v>901</v>
      </c>
      <c r="C38" s="667"/>
    </row>
    <row r="39" spans="1:3" ht="12.75">
      <c r="A39" s="629" t="s">
        <v>902</v>
      </c>
      <c r="C39" s="667"/>
    </row>
    <row r="40" spans="1:3" ht="12.75">
      <c r="A40" s="629" t="s">
        <v>903</v>
      </c>
      <c r="C40" s="667"/>
    </row>
    <row r="41" spans="1:3" ht="12.75">
      <c r="A41" s="629" t="s">
        <v>904</v>
      </c>
      <c r="C41" s="667"/>
    </row>
    <row r="42" spans="1:3" ht="12.75">
      <c r="A42" s="629" t="s">
        <v>905</v>
      </c>
      <c r="C42" s="667"/>
    </row>
    <row r="43" ht="12.75">
      <c r="C43" s="667"/>
    </row>
    <row r="44" ht="12.75">
      <c r="A44" s="670" t="s">
        <v>205</v>
      </c>
    </row>
    <row r="46" ht="12.75">
      <c r="A46" s="671"/>
    </row>
    <row r="47" spans="1:8" ht="12.75">
      <c r="A47" s="629" t="s">
        <v>750</v>
      </c>
      <c r="G47" s="629" t="s">
        <v>207</v>
      </c>
      <c r="H47" s="629" t="s">
        <v>208</v>
      </c>
    </row>
    <row r="48" spans="1:8" ht="12.75">
      <c r="A48" s="629" t="s">
        <v>751</v>
      </c>
      <c r="B48" s="672"/>
      <c r="G48" s="629" t="s">
        <v>209</v>
      </c>
      <c r="H48" s="672" t="s">
        <v>906</v>
      </c>
    </row>
  </sheetData>
  <mergeCells count="6">
    <mergeCell ref="C10:I10"/>
    <mergeCell ref="H2:I2"/>
    <mergeCell ref="A7:I7"/>
    <mergeCell ref="A8:I8"/>
    <mergeCell ref="A9:I9"/>
    <mergeCell ref="H3:I3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B1">
      <selection activeCell="L19" sqref="L19"/>
    </sheetView>
  </sheetViews>
  <sheetFormatPr defaultColWidth="9.140625" defaultRowHeight="12.75" outlineLevelRow="2"/>
  <cols>
    <col min="1" max="1" width="25.7109375" style="673" customWidth="1"/>
    <col min="2" max="2" width="10.28125" style="673" customWidth="1"/>
    <col min="3" max="3" width="10.7109375" style="673" customWidth="1"/>
    <col min="4" max="4" width="10.421875" style="673" customWidth="1"/>
    <col min="5" max="5" width="15.7109375" style="673" customWidth="1"/>
    <col min="6" max="6" width="12.140625" style="673" customWidth="1"/>
    <col min="7" max="7" width="21.7109375" style="673" customWidth="1"/>
    <col min="8" max="8" width="24.421875" style="673" customWidth="1"/>
    <col min="9" max="16384" width="9.140625" style="673" customWidth="1"/>
  </cols>
  <sheetData>
    <row r="1" ht="14.25">
      <c r="H1" s="674" t="s">
        <v>912</v>
      </c>
    </row>
    <row r="2" spans="1:10" s="675" customFormat="1" ht="14.25">
      <c r="A2" s="673"/>
      <c r="B2" s="673"/>
      <c r="C2" s="673"/>
      <c r="D2" s="673"/>
      <c r="E2" s="673"/>
      <c r="F2" s="673"/>
      <c r="G2" s="673"/>
      <c r="H2" s="673"/>
      <c r="I2" s="673"/>
      <c r="J2" s="673"/>
    </row>
    <row r="3" spans="1:10" s="675" customFormat="1" ht="15">
      <c r="A3" s="676" t="s">
        <v>913</v>
      </c>
      <c r="B3" s="673" t="s">
        <v>914</v>
      </c>
      <c r="C3" s="673"/>
      <c r="D3" s="673"/>
      <c r="E3" s="673"/>
      <c r="F3" s="673"/>
      <c r="G3" s="935"/>
      <c r="H3" s="935"/>
      <c r="I3" s="673"/>
      <c r="J3" s="673"/>
    </row>
    <row r="4" spans="2:8" s="677" customFormat="1" ht="15">
      <c r="B4" s="676"/>
      <c r="C4" s="673"/>
      <c r="F4" s="678"/>
      <c r="G4" s="679"/>
      <c r="H4" s="680"/>
    </row>
    <row r="5" spans="1:8" s="677" customFormat="1" ht="15">
      <c r="A5" s="938" t="s">
        <v>915</v>
      </c>
      <c r="B5" s="938"/>
      <c r="C5" s="938"/>
      <c r="D5" s="938"/>
      <c r="E5" s="938"/>
      <c r="F5" s="938"/>
      <c r="G5" s="938"/>
      <c r="H5" s="938"/>
    </row>
    <row r="6" spans="1:7" s="677" customFormat="1" ht="14.25">
      <c r="A6" s="673"/>
      <c r="B6" s="673"/>
      <c r="C6" s="673"/>
      <c r="D6" s="673"/>
      <c r="E6" s="678"/>
      <c r="F6" s="678"/>
      <c r="G6" s="679"/>
    </row>
    <row r="7" spans="1:7" s="677" customFormat="1" ht="14.25">
      <c r="A7" s="673"/>
      <c r="B7" s="673"/>
      <c r="C7" s="673"/>
      <c r="D7" s="673"/>
      <c r="E7" s="678"/>
      <c r="F7" s="678"/>
      <c r="G7" s="679"/>
    </row>
    <row r="8" spans="1:8" s="677" customFormat="1" ht="15" thickBot="1">
      <c r="A8" s="673"/>
      <c r="B8" s="673"/>
      <c r="C8" s="678"/>
      <c r="E8" s="678"/>
      <c r="F8" s="678"/>
      <c r="G8" s="679"/>
      <c r="H8" s="678" t="s">
        <v>916</v>
      </c>
    </row>
    <row r="9" spans="1:8" s="675" customFormat="1" ht="14.25">
      <c r="A9" s="681"/>
      <c r="B9" s="682"/>
      <c r="C9" s="683"/>
      <c r="D9" s="684"/>
      <c r="E9" s="685"/>
      <c r="F9" s="940" t="s">
        <v>917</v>
      </c>
      <c r="G9" s="686"/>
      <c r="H9" s="687"/>
    </row>
    <row r="10" spans="1:8" s="675" customFormat="1" ht="14.25">
      <c r="A10" s="688" t="s">
        <v>918</v>
      </c>
      <c r="B10" s="689" t="s">
        <v>919</v>
      </c>
      <c r="C10" s="690" t="s">
        <v>920</v>
      </c>
      <c r="D10" s="691" t="s">
        <v>921</v>
      </c>
      <c r="E10" s="692" t="s">
        <v>922</v>
      </c>
      <c r="F10" s="941"/>
      <c r="G10" s="693" t="s">
        <v>923</v>
      </c>
      <c r="H10" s="694" t="s">
        <v>924</v>
      </c>
    </row>
    <row r="11" spans="1:8" s="675" customFormat="1" ht="15" thickBot="1">
      <c r="A11" s="688"/>
      <c r="B11" s="689"/>
      <c r="C11" s="695"/>
      <c r="D11" s="696"/>
      <c r="E11" s="697"/>
      <c r="F11" s="942"/>
      <c r="G11" s="698"/>
      <c r="H11" s="699"/>
    </row>
    <row r="12" spans="1:8" s="675" customFormat="1" ht="15" thickBot="1">
      <c r="A12" s="700"/>
      <c r="B12" s="681">
        <v>1</v>
      </c>
      <c r="C12" s="701">
        <v>2</v>
      </c>
      <c r="D12" s="702">
        <v>3</v>
      </c>
      <c r="E12" s="703" t="s">
        <v>925</v>
      </c>
      <c r="F12" s="704" t="s">
        <v>926</v>
      </c>
      <c r="G12" s="705">
        <v>6</v>
      </c>
      <c r="H12" s="706">
        <v>7</v>
      </c>
    </row>
    <row r="13" spans="1:10" s="675" customFormat="1" ht="16.5" customHeight="1" outlineLevel="2">
      <c r="A13" s="707" t="s">
        <v>226</v>
      </c>
      <c r="B13" s="708">
        <v>2011</v>
      </c>
      <c r="C13" s="698">
        <v>0</v>
      </c>
      <c r="D13" s="698">
        <v>0</v>
      </c>
      <c r="E13" s="698">
        <v>0</v>
      </c>
      <c r="F13" s="698">
        <v>0</v>
      </c>
      <c r="G13" s="698">
        <v>0</v>
      </c>
      <c r="H13" s="699">
        <v>0</v>
      </c>
      <c r="I13" s="673"/>
      <c r="J13" s="673"/>
    </row>
    <row r="14" spans="1:10" s="675" customFormat="1" ht="16.5" customHeight="1" outlineLevel="2">
      <c r="A14" s="709"/>
      <c r="B14" s="710"/>
      <c r="C14" s="711"/>
      <c r="D14" s="711"/>
      <c r="E14" s="711"/>
      <c r="F14" s="711"/>
      <c r="G14" s="711"/>
      <c r="H14" s="712"/>
      <c r="I14" s="673"/>
      <c r="J14" s="673"/>
    </row>
    <row r="15" spans="1:11" s="675" customFormat="1" ht="16.5" customHeight="1" outlineLevel="2">
      <c r="A15" s="709"/>
      <c r="B15" s="710"/>
      <c r="C15" s="711"/>
      <c r="D15" s="711"/>
      <c r="E15" s="711"/>
      <c r="F15" s="711"/>
      <c r="G15" s="711"/>
      <c r="H15" s="712"/>
      <c r="I15" s="673"/>
      <c r="J15" s="673"/>
      <c r="K15" s="673"/>
    </row>
    <row r="16" spans="1:11" s="675" customFormat="1" ht="16.5" customHeight="1" outlineLevel="2">
      <c r="A16" s="709"/>
      <c r="B16" s="710"/>
      <c r="C16" s="711"/>
      <c r="D16" s="711"/>
      <c r="E16" s="711"/>
      <c r="F16" s="711"/>
      <c r="G16" s="711"/>
      <c r="H16" s="712"/>
      <c r="I16" s="673"/>
      <c r="J16" s="673"/>
      <c r="K16" s="673"/>
    </row>
    <row r="17" spans="1:11" s="675" customFormat="1" ht="16.5" customHeight="1" outlineLevel="2">
      <c r="A17" s="709"/>
      <c r="B17" s="710"/>
      <c r="C17" s="711"/>
      <c r="D17" s="711"/>
      <c r="E17" s="711"/>
      <c r="F17" s="711"/>
      <c r="G17" s="711"/>
      <c r="H17" s="712"/>
      <c r="I17" s="673"/>
      <c r="J17" s="673"/>
      <c r="K17" s="673"/>
    </row>
    <row r="18" spans="1:11" s="675" customFormat="1" ht="16.5" customHeight="1" outlineLevel="2">
      <c r="A18" s="709"/>
      <c r="B18" s="710"/>
      <c r="C18" s="711"/>
      <c r="D18" s="711"/>
      <c r="E18" s="713"/>
      <c r="F18" s="711"/>
      <c r="G18" s="711"/>
      <c r="H18" s="712"/>
      <c r="I18" s="673"/>
      <c r="J18" s="673"/>
      <c r="K18" s="673"/>
    </row>
    <row r="19" spans="1:11" s="675" customFormat="1" ht="16.5" customHeight="1" outlineLevel="2">
      <c r="A19" s="709"/>
      <c r="B19" s="710"/>
      <c r="C19" s="711"/>
      <c r="D19" s="711"/>
      <c r="E19" s="711"/>
      <c r="F19" s="711"/>
      <c r="G19" s="711"/>
      <c r="H19" s="712"/>
      <c r="I19" s="673"/>
      <c r="J19" s="673"/>
      <c r="K19" s="673"/>
    </row>
    <row r="20" spans="1:11" s="675" customFormat="1" ht="16.5" customHeight="1" outlineLevel="2">
      <c r="A20" s="709"/>
      <c r="B20" s="710"/>
      <c r="C20" s="711"/>
      <c r="D20" s="711"/>
      <c r="E20" s="711"/>
      <c r="F20" s="711"/>
      <c r="G20" s="711"/>
      <c r="H20" s="712"/>
      <c r="I20" s="673"/>
      <c r="J20" s="673"/>
      <c r="K20" s="673"/>
    </row>
    <row r="21" spans="1:11" s="675" customFormat="1" ht="16.5" customHeight="1" outlineLevel="2">
      <c r="A21" s="709"/>
      <c r="B21" s="710"/>
      <c r="C21" s="711"/>
      <c r="D21" s="711"/>
      <c r="E21" s="711"/>
      <c r="F21" s="711"/>
      <c r="G21" s="711"/>
      <c r="H21" s="712"/>
      <c r="I21" s="673"/>
      <c r="J21" s="673"/>
      <c r="K21" s="673"/>
    </row>
    <row r="22" spans="1:11" s="675" customFormat="1" ht="16.5" customHeight="1" outlineLevel="2">
      <c r="A22" s="709"/>
      <c r="B22" s="710"/>
      <c r="C22" s="711"/>
      <c r="D22" s="711"/>
      <c r="E22" s="711"/>
      <c r="F22" s="711"/>
      <c r="G22" s="711"/>
      <c r="H22" s="712"/>
      <c r="I22" s="673"/>
      <c r="J22" s="673"/>
      <c r="K22" s="673"/>
    </row>
    <row r="23" spans="1:11" s="675" customFormat="1" ht="16.5" customHeight="1" outlineLevel="2">
      <c r="A23" s="709"/>
      <c r="B23" s="710"/>
      <c r="C23" s="711"/>
      <c r="D23" s="711"/>
      <c r="E23" s="711"/>
      <c r="F23" s="711"/>
      <c r="G23" s="711"/>
      <c r="H23" s="712"/>
      <c r="I23" s="673"/>
      <c r="J23" s="673"/>
      <c r="K23" s="673"/>
    </row>
    <row r="24" spans="1:11" s="675" customFormat="1" ht="16.5" customHeight="1" outlineLevel="2">
      <c r="A24" s="709"/>
      <c r="B24" s="710"/>
      <c r="C24" s="711"/>
      <c r="D24" s="711"/>
      <c r="E24" s="711"/>
      <c r="F24" s="711"/>
      <c r="G24" s="711"/>
      <c r="H24" s="712"/>
      <c r="I24" s="673"/>
      <c r="J24" s="673"/>
      <c r="K24" s="673"/>
    </row>
    <row r="25" spans="1:11" s="675" customFormat="1" ht="16.5" customHeight="1" outlineLevel="2" thickBot="1">
      <c r="A25" s="714"/>
      <c r="B25" s="715"/>
      <c r="C25" s="711"/>
      <c r="D25" s="711"/>
      <c r="E25" s="711"/>
      <c r="F25" s="711"/>
      <c r="G25" s="711"/>
      <c r="H25" s="712"/>
      <c r="I25" s="673"/>
      <c r="J25" s="673"/>
      <c r="K25" s="673"/>
    </row>
    <row r="26" spans="1:11" s="722" customFormat="1" ht="25.5" customHeight="1" thickBot="1">
      <c r="A26" s="716" t="s">
        <v>927</v>
      </c>
      <c r="B26" s="717"/>
      <c r="C26" s="718">
        <v>0</v>
      </c>
      <c r="D26" s="719">
        <v>0</v>
      </c>
      <c r="E26" s="719">
        <v>0</v>
      </c>
      <c r="F26" s="719">
        <v>0</v>
      </c>
      <c r="G26" s="719">
        <v>0</v>
      </c>
      <c r="H26" s="720">
        <v>0</v>
      </c>
      <c r="I26" s="721"/>
      <c r="J26" s="721"/>
      <c r="K26" s="721"/>
    </row>
    <row r="28" spans="1:2" ht="15">
      <c r="A28" s="721"/>
      <c r="B28" s="721"/>
    </row>
    <row r="29" spans="1:8" ht="14.25">
      <c r="A29" s="673" t="s">
        <v>928</v>
      </c>
      <c r="C29" s="723" t="s">
        <v>929</v>
      </c>
      <c r="F29" s="673" t="s">
        <v>930</v>
      </c>
      <c r="G29" s="939" t="s">
        <v>931</v>
      </c>
      <c r="H29" s="939"/>
    </row>
    <row r="30" spans="1:6" ht="14.25">
      <c r="A30" s="673" t="s">
        <v>932</v>
      </c>
      <c r="C30" s="673" t="s">
        <v>208</v>
      </c>
      <c r="F30" s="724">
        <v>40931</v>
      </c>
    </row>
    <row r="31" spans="1:6" ht="14.25">
      <c r="A31" s="725">
        <v>585513255</v>
      </c>
      <c r="C31" s="936">
        <v>585513315</v>
      </c>
      <c r="D31" s="937"/>
      <c r="F31" s="726"/>
    </row>
  </sheetData>
  <mergeCells count="5">
    <mergeCell ref="G3:H3"/>
    <mergeCell ref="C31:D31"/>
    <mergeCell ref="A5:H5"/>
    <mergeCell ref="G29:H29"/>
    <mergeCell ref="F9:F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&amp;C30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E30" sqref="E30"/>
    </sheetView>
  </sheetViews>
  <sheetFormatPr defaultColWidth="9.140625" defaultRowHeight="12.75" outlineLevelRow="2"/>
  <cols>
    <col min="1" max="1" width="27.8515625" style="727" customWidth="1"/>
    <col min="2" max="2" width="26.140625" style="727" customWidth="1"/>
    <col min="3" max="3" width="13.00390625" style="727" customWidth="1"/>
    <col min="4" max="4" width="18.8515625" style="727" customWidth="1"/>
    <col min="5" max="5" width="10.7109375" style="727" customWidth="1"/>
    <col min="6" max="6" width="12.140625" style="727" customWidth="1"/>
    <col min="7" max="7" width="25.28125" style="727" customWidth="1"/>
    <col min="8" max="9" width="9.140625" style="727" customWidth="1"/>
    <col min="10" max="16384" width="9.140625" style="729" customWidth="1"/>
  </cols>
  <sheetData>
    <row r="1" ht="14.25">
      <c r="G1" s="728" t="s">
        <v>933</v>
      </c>
    </row>
    <row r="3" spans="1:7" ht="15">
      <c r="A3" s="730" t="s">
        <v>958</v>
      </c>
      <c r="F3" s="947"/>
      <c r="G3" s="947"/>
    </row>
    <row r="4" spans="2:7" s="731" customFormat="1" ht="15">
      <c r="B4" s="730"/>
      <c r="C4" s="727"/>
      <c r="E4" s="732"/>
      <c r="F4" s="733"/>
      <c r="G4" s="734"/>
    </row>
    <row r="5" spans="1:7" s="731" customFormat="1" ht="15" customHeight="1">
      <c r="A5" s="946" t="s">
        <v>934</v>
      </c>
      <c r="B5" s="946"/>
      <c r="C5" s="946"/>
      <c r="D5" s="946"/>
      <c r="E5" s="946"/>
      <c r="F5" s="946"/>
      <c r="G5" s="946"/>
    </row>
    <row r="6" spans="1:7" s="731" customFormat="1" ht="15" customHeight="1">
      <c r="A6" s="946"/>
      <c r="B6" s="946"/>
      <c r="C6" s="946"/>
      <c r="D6" s="946"/>
      <c r="E6" s="946"/>
      <c r="F6" s="946"/>
      <c r="G6" s="946"/>
    </row>
    <row r="7" spans="1:6" s="731" customFormat="1" ht="14.25">
      <c r="A7" s="727"/>
      <c r="B7" s="727"/>
      <c r="C7" s="727"/>
      <c r="D7" s="733"/>
      <c r="E7" s="732"/>
      <c r="F7" s="733"/>
    </row>
    <row r="8" spans="1:7" s="731" customFormat="1" ht="15" thickBot="1">
      <c r="A8" s="727"/>
      <c r="B8" s="727"/>
      <c r="C8" s="733"/>
      <c r="D8" s="733"/>
      <c r="E8" s="732"/>
      <c r="F8" s="733"/>
      <c r="G8" s="733" t="s">
        <v>935</v>
      </c>
    </row>
    <row r="9" spans="1:9" ht="14.25">
      <c r="A9" s="735"/>
      <c r="B9" s="943" t="s">
        <v>936</v>
      </c>
      <c r="C9" s="948" t="s">
        <v>937</v>
      </c>
      <c r="D9" s="951" t="s">
        <v>938</v>
      </c>
      <c r="E9" s="954" t="s">
        <v>939</v>
      </c>
      <c r="F9" s="736" t="s">
        <v>940</v>
      </c>
      <c r="G9" s="737"/>
      <c r="H9" s="729"/>
      <c r="I9" s="729"/>
    </row>
    <row r="10" spans="1:9" ht="14.25">
      <c r="A10" s="738" t="s">
        <v>941</v>
      </c>
      <c r="B10" s="944"/>
      <c r="C10" s="949"/>
      <c r="D10" s="952"/>
      <c r="E10" s="952"/>
      <c r="F10" s="739" t="s">
        <v>942</v>
      </c>
      <c r="G10" s="740" t="s">
        <v>943</v>
      </c>
      <c r="H10" s="729"/>
      <c r="I10" s="729"/>
    </row>
    <row r="11" spans="1:9" ht="15" thickBot="1">
      <c r="A11" s="738"/>
      <c r="B11" s="945"/>
      <c r="C11" s="950"/>
      <c r="D11" s="953"/>
      <c r="E11" s="953"/>
      <c r="F11" s="741" t="s">
        <v>944</v>
      </c>
      <c r="G11" s="742"/>
      <c r="H11" s="729"/>
      <c r="I11" s="729"/>
    </row>
    <row r="12" spans="1:9" ht="15" thickBot="1">
      <c r="A12" s="743"/>
      <c r="B12" s="744" t="s">
        <v>945</v>
      </c>
      <c r="C12" s="745">
        <v>2</v>
      </c>
      <c r="D12" s="746" t="s">
        <v>925</v>
      </c>
      <c r="E12" s="747">
        <v>5</v>
      </c>
      <c r="F12" s="746" t="s">
        <v>946</v>
      </c>
      <c r="G12" s="748">
        <v>7</v>
      </c>
      <c r="H12" s="729"/>
      <c r="I12" s="729"/>
    </row>
    <row r="13" spans="1:7" ht="16.5" customHeight="1" outlineLevel="2">
      <c r="A13" s="749" t="s">
        <v>226</v>
      </c>
      <c r="B13" s="750" t="s">
        <v>947</v>
      </c>
      <c r="C13" s="751">
        <v>250000</v>
      </c>
      <c r="D13" s="752" t="s">
        <v>948</v>
      </c>
      <c r="E13" s="753">
        <v>2036</v>
      </c>
      <c r="F13" s="754">
        <v>2.549</v>
      </c>
      <c r="G13" s="755" t="s">
        <v>949</v>
      </c>
    </row>
    <row r="14" spans="1:7" ht="57" outlineLevel="2">
      <c r="A14" s="756" t="s">
        <v>226</v>
      </c>
      <c r="B14" s="750" t="s">
        <v>947</v>
      </c>
      <c r="C14" s="751">
        <v>1800</v>
      </c>
      <c r="D14" s="757" t="s">
        <v>950</v>
      </c>
      <c r="E14" s="757" t="s">
        <v>951</v>
      </c>
      <c r="F14" s="751" t="s">
        <v>952</v>
      </c>
      <c r="G14" s="755" t="s">
        <v>949</v>
      </c>
    </row>
    <row r="15" spans="1:7" ht="16.5" customHeight="1" outlineLevel="2">
      <c r="A15" s="758"/>
      <c r="B15" s="759"/>
      <c r="C15" s="760"/>
      <c r="D15" s="760"/>
      <c r="E15" s="760"/>
      <c r="F15" s="760"/>
      <c r="G15" s="761"/>
    </row>
    <row r="16" spans="1:7" ht="16.5" customHeight="1" outlineLevel="2">
      <c r="A16" s="758"/>
      <c r="B16" s="759"/>
      <c r="C16" s="760"/>
      <c r="D16" s="760"/>
      <c r="E16" s="760"/>
      <c r="F16" s="760"/>
      <c r="G16" s="761"/>
    </row>
    <row r="17" spans="1:7" ht="16.5" customHeight="1" outlineLevel="2">
      <c r="A17" s="758"/>
      <c r="B17" s="759"/>
      <c r="C17" s="760"/>
      <c r="D17" s="760"/>
      <c r="E17" s="760"/>
      <c r="F17" s="760"/>
      <c r="G17" s="761"/>
    </row>
    <row r="18" spans="1:7" ht="16.5" customHeight="1" outlineLevel="2">
      <c r="A18" s="758"/>
      <c r="B18" s="759"/>
      <c r="C18" s="760"/>
      <c r="D18" s="760"/>
      <c r="E18" s="760"/>
      <c r="F18" s="760"/>
      <c r="G18" s="761"/>
    </row>
    <row r="19" spans="1:7" ht="16.5" customHeight="1" outlineLevel="2">
      <c r="A19" s="758"/>
      <c r="B19" s="759"/>
      <c r="C19" s="760"/>
      <c r="D19" s="760"/>
      <c r="E19" s="760"/>
      <c r="F19" s="760"/>
      <c r="G19" s="761"/>
    </row>
    <row r="20" spans="1:7" ht="16.5" customHeight="1" outlineLevel="2">
      <c r="A20" s="758"/>
      <c r="B20" s="759"/>
      <c r="C20" s="760"/>
      <c r="D20" s="760"/>
      <c r="E20" s="760"/>
      <c r="F20" s="760"/>
      <c r="G20" s="761"/>
    </row>
    <row r="21" spans="1:7" ht="16.5" customHeight="1" outlineLevel="2">
      <c r="A21" s="758"/>
      <c r="B21" s="759"/>
      <c r="C21" s="760"/>
      <c r="D21" s="760"/>
      <c r="E21" s="760"/>
      <c r="F21" s="760"/>
      <c r="G21" s="761"/>
    </row>
    <row r="22" spans="1:7" ht="16.5" customHeight="1" outlineLevel="2">
      <c r="A22" s="758"/>
      <c r="B22" s="759"/>
      <c r="C22" s="760"/>
      <c r="D22" s="760"/>
      <c r="E22" s="760"/>
      <c r="F22" s="760"/>
      <c r="G22" s="761"/>
    </row>
    <row r="23" spans="1:7" ht="16.5" customHeight="1" outlineLevel="2">
      <c r="A23" s="758"/>
      <c r="B23" s="759"/>
      <c r="C23" s="760"/>
      <c r="D23" s="760"/>
      <c r="E23" s="760"/>
      <c r="F23" s="760"/>
      <c r="G23" s="761"/>
    </row>
    <row r="24" spans="1:7" ht="16.5" customHeight="1" outlineLevel="2">
      <c r="A24" s="758"/>
      <c r="B24" s="759"/>
      <c r="C24" s="760"/>
      <c r="D24" s="760"/>
      <c r="E24" s="760"/>
      <c r="F24" s="760"/>
      <c r="G24" s="761"/>
    </row>
    <row r="25" spans="1:7" ht="16.5" customHeight="1" outlineLevel="2" thickBot="1">
      <c r="A25" s="762"/>
      <c r="B25" s="763"/>
      <c r="C25" s="760"/>
      <c r="D25" s="760"/>
      <c r="E25" s="760"/>
      <c r="F25" s="760"/>
      <c r="G25" s="761"/>
    </row>
    <row r="26" spans="1:9" s="769" customFormat="1" ht="25.5" customHeight="1" thickBot="1">
      <c r="A26" s="764" t="s">
        <v>953</v>
      </c>
      <c r="B26" s="765"/>
      <c r="C26" s="766">
        <f>C13</f>
        <v>250000</v>
      </c>
      <c r="D26" s="766"/>
      <c r="E26" s="766"/>
      <c r="F26" s="766"/>
      <c r="G26" s="767"/>
      <c r="H26" s="768"/>
      <c r="I26" s="768"/>
    </row>
    <row r="27" ht="14.25">
      <c r="A27" s="770" t="s">
        <v>954</v>
      </c>
    </row>
    <row r="28" spans="1:2" ht="15">
      <c r="A28" s="768"/>
      <c r="B28" s="768"/>
    </row>
    <row r="29" spans="1:7" ht="14.25">
      <c r="A29" s="771" t="s">
        <v>955</v>
      </c>
      <c r="B29" s="771"/>
      <c r="C29" s="772" t="s">
        <v>929</v>
      </c>
      <c r="D29" s="773" t="s">
        <v>930</v>
      </c>
      <c r="E29" s="774">
        <v>40931</v>
      </c>
      <c r="F29" s="772" t="s">
        <v>931</v>
      </c>
      <c r="G29" s="771"/>
    </row>
    <row r="30" spans="1:7" ht="14.25">
      <c r="A30" s="771" t="s">
        <v>956</v>
      </c>
      <c r="B30" s="771"/>
      <c r="C30" s="771" t="s">
        <v>957</v>
      </c>
      <c r="D30" s="771"/>
      <c r="E30" s="771"/>
      <c r="F30" s="771"/>
      <c r="G30" s="771"/>
    </row>
    <row r="31" spans="1:7" ht="14.25">
      <c r="A31" s="771"/>
      <c r="B31" s="771"/>
      <c r="C31" s="771"/>
      <c r="D31" s="771"/>
      <c r="E31" s="771"/>
      <c r="F31" s="771"/>
      <c r="G31" s="771"/>
    </row>
    <row r="32" spans="1:7" ht="14.25">
      <c r="A32" s="771"/>
      <c r="B32" s="771"/>
      <c r="C32" s="771"/>
      <c r="D32" s="771"/>
      <c r="E32" s="771"/>
      <c r="F32" s="771"/>
      <c r="G32" s="771"/>
    </row>
  </sheetData>
  <mergeCells count="6">
    <mergeCell ref="B9:B11"/>
    <mergeCell ref="A5:G6"/>
    <mergeCell ref="F3:G3"/>
    <mergeCell ref="C9:C11"/>
    <mergeCell ref="D9:D11"/>
    <mergeCell ref="E9:E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&amp;R&amp;"Arial,Tučné"příloha č. 7</oddHeader>
    <oddFooter>&amp;C31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F33" sqref="F33"/>
    </sheetView>
  </sheetViews>
  <sheetFormatPr defaultColWidth="9.140625" defaultRowHeight="12.75"/>
  <cols>
    <col min="1" max="1" width="51.28125" style="775" customWidth="1"/>
    <col min="2" max="2" width="15.28125" style="775" customWidth="1"/>
    <col min="3" max="3" width="11.00390625" style="775" customWidth="1"/>
    <col min="4" max="5" width="16.00390625" style="775" customWidth="1"/>
    <col min="6" max="6" width="21.421875" style="775" customWidth="1"/>
    <col min="7" max="16384" width="9.140625" style="775" customWidth="1"/>
  </cols>
  <sheetData>
    <row r="2" ht="12.75">
      <c r="F2" s="776" t="s">
        <v>959</v>
      </c>
    </row>
    <row r="3" spans="1:6" ht="15.75">
      <c r="A3" s="958" t="s">
        <v>960</v>
      </c>
      <c r="B3" s="958"/>
      <c r="C3" s="958"/>
      <c r="D3" s="958"/>
      <c r="E3" s="958"/>
      <c r="F3" s="958"/>
    </row>
    <row r="4" spans="1:6" ht="15.75">
      <c r="A4" s="958" t="s">
        <v>961</v>
      </c>
      <c r="B4" s="958"/>
      <c r="C4" s="958"/>
      <c r="D4" s="958"/>
      <c r="E4" s="958"/>
      <c r="F4" s="958"/>
    </row>
    <row r="6" ht="14.25">
      <c r="A6" s="777" t="s">
        <v>962</v>
      </c>
    </row>
    <row r="7" ht="13.5" thickBot="1"/>
    <row r="8" spans="1:6" ht="12.75">
      <c r="A8" s="962" t="s">
        <v>963</v>
      </c>
      <c r="B8" s="959" t="s">
        <v>964</v>
      </c>
      <c r="C8" s="959" t="s">
        <v>965</v>
      </c>
      <c r="D8" s="965" t="s">
        <v>966</v>
      </c>
      <c r="E8" s="965"/>
      <c r="F8" s="955" t="s">
        <v>967</v>
      </c>
    </row>
    <row r="9" spans="1:6" ht="12.75">
      <c r="A9" s="963"/>
      <c r="B9" s="960"/>
      <c r="C9" s="960"/>
      <c r="D9" s="966" t="s">
        <v>968</v>
      </c>
      <c r="E9" s="966" t="s">
        <v>969</v>
      </c>
      <c r="F9" s="956"/>
    </row>
    <row r="10" spans="1:6" ht="28.5" customHeight="1" thickBot="1">
      <c r="A10" s="964"/>
      <c r="B10" s="961"/>
      <c r="C10" s="961"/>
      <c r="D10" s="967"/>
      <c r="E10" s="967"/>
      <c r="F10" s="957"/>
    </row>
    <row r="11" spans="1:6" ht="13.5" thickBot="1">
      <c r="A11" s="778">
        <v>1</v>
      </c>
      <c r="B11" s="779">
        <v>2</v>
      </c>
      <c r="C11" s="779">
        <v>3</v>
      </c>
      <c r="D11" s="779">
        <v>4</v>
      </c>
      <c r="E11" s="779">
        <v>5</v>
      </c>
      <c r="F11" s="780">
        <v>6</v>
      </c>
    </row>
    <row r="12" spans="1:6" ht="121.5" customHeight="1" thickBot="1">
      <c r="A12" s="788" t="s">
        <v>976</v>
      </c>
      <c r="B12" s="781">
        <v>39416</v>
      </c>
      <c r="C12" s="781">
        <v>48579</v>
      </c>
      <c r="D12" s="782">
        <v>29900000</v>
      </c>
      <c r="E12" s="782">
        <v>29900000</v>
      </c>
      <c r="F12" s="783">
        <v>89700000</v>
      </c>
    </row>
    <row r="13" spans="1:6" ht="20.25" customHeight="1" thickBot="1">
      <c r="A13" s="784" t="s">
        <v>970</v>
      </c>
      <c r="B13" s="785"/>
      <c r="C13" s="785"/>
      <c r="D13" s="786">
        <f>SUM(D12)</f>
        <v>29900000</v>
      </c>
      <c r="E13" s="786">
        <f>SUM(E12)</f>
        <v>29900000</v>
      </c>
      <c r="F13" s="787">
        <f>SUM(F12)</f>
        <v>89700000</v>
      </c>
    </row>
    <row r="16" spans="1:5" ht="12.75">
      <c r="A16" s="775" t="s">
        <v>971</v>
      </c>
      <c r="B16" s="775" t="s">
        <v>972</v>
      </c>
      <c r="E16" s="775" t="s">
        <v>973</v>
      </c>
    </row>
    <row r="17" spans="1:5" ht="12.75">
      <c r="A17" s="775" t="s">
        <v>956</v>
      </c>
      <c r="B17" s="775" t="s">
        <v>974</v>
      </c>
      <c r="E17" s="775" t="s">
        <v>975</v>
      </c>
    </row>
  </sheetData>
  <sheetProtection/>
  <mergeCells count="9">
    <mergeCell ref="F8:F10"/>
    <mergeCell ref="A3:F3"/>
    <mergeCell ref="A4:F4"/>
    <mergeCell ref="B8:B10"/>
    <mergeCell ref="A8:A10"/>
    <mergeCell ref="C8:C10"/>
    <mergeCell ref="D8:E8"/>
    <mergeCell ref="D9:D10"/>
    <mergeCell ref="E9:E10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Footer>&amp;C32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530"/>
  <sheetViews>
    <sheetView workbookViewId="0" topLeftCell="A526">
      <selection activeCell="W507" sqref="W507"/>
    </sheetView>
  </sheetViews>
  <sheetFormatPr defaultColWidth="9.140625" defaultRowHeight="12.75"/>
  <cols>
    <col min="1" max="1" width="9.57421875" style="47" customWidth="1"/>
    <col min="2" max="2" width="10.57421875" style="47" customWidth="1"/>
    <col min="3" max="3" width="16.8515625" style="47" customWidth="1"/>
    <col min="4" max="4" width="9.28125" style="47" customWidth="1"/>
    <col min="5" max="5" width="8.28125" style="47" customWidth="1"/>
    <col min="6" max="6" width="5.8515625" style="47" customWidth="1"/>
    <col min="7" max="7" width="6.140625" style="47" customWidth="1"/>
    <col min="8" max="8" width="9.28125" style="47" customWidth="1"/>
    <col min="9" max="9" width="0.2890625" style="47" customWidth="1"/>
    <col min="10" max="10" width="13.8515625" style="47" customWidth="1"/>
    <col min="11" max="11" width="2.140625" style="47" customWidth="1"/>
    <col min="12" max="12" width="8.8515625" style="47" customWidth="1"/>
    <col min="13" max="13" width="0.13671875" style="47" customWidth="1"/>
    <col min="14" max="14" width="4.00390625" style="47" customWidth="1"/>
    <col min="15" max="15" width="22.00390625" style="47" customWidth="1"/>
    <col min="16" max="16" width="16.140625" style="47" customWidth="1"/>
    <col min="17" max="17" width="1.57421875" style="47" customWidth="1"/>
    <col min="18" max="18" width="8.57421875" style="47" customWidth="1"/>
    <col min="19" max="19" width="4.421875" style="0" customWidth="1"/>
  </cols>
  <sheetData>
    <row r="1" spans="1:19" ht="40.5" customHeight="1" thickBot="1">
      <c r="A1" s="37" t="s">
        <v>867</v>
      </c>
      <c r="B1" s="993" t="s">
        <v>868</v>
      </c>
      <c r="C1" s="993"/>
      <c r="D1" s="993"/>
      <c r="E1" s="993" t="s">
        <v>869</v>
      </c>
      <c r="F1" s="993"/>
      <c r="G1" s="993" t="s">
        <v>870</v>
      </c>
      <c r="H1" s="993"/>
      <c r="I1" s="993"/>
      <c r="J1" s="38" t="s">
        <v>871</v>
      </c>
      <c r="K1" s="993" t="s">
        <v>872</v>
      </c>
      <c r="L1" s="993"/>
      <c r="M1" s="993"/>
      <c r="N1" s="994" t="s">
        <v>873</v>
      </c>
      <c r="O1" s="994"/>
      <c r="P1" s="994"/>
      <c r="Q1" s="994"/>
      <c r="R1" s="994"/>
      <c r="S1" s="1"/>
    </row>
    <row r="2" spans="1:19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customHeight="1">
      <c r="A3" s="39" t="s">
        <v>307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75" customHeight="1">
      <c r="A4" s="980" t="s">
        <v>310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1"/>
    </row>
    <row r="5" spans="1:19" ht="24.75" customHeight="1">
      <c r="A5" s="40" t="s">
        <v>876</v>
      </c>
      <c r="B5" s="981" t="s">
        <v>371</v>
      </c>
      <c r="C5" s="981"/>
      <c r="D5" s="981"/>
      <c r="E5" s="970">
        <v>150</v>
      </c>
      <c r="F5" s="970"/>
      <c r="G5" s="970">
        <v>100</v>
      </c>
      <c r="H5" s="970"/>
      <c r="I5" s="970"/>
      <c r="J5" s="41">
        <v>100</v>
      </c>
      <c r="K5" s="971">
        <v>0.9996</v>
      </c>
      <c r="L5" s="971"/>
      <c r="M5" s="971"/>
      <c r="N5" s="981" t="s">
        <v>372</v>
      </c>
      <c r="O5" s="981"/>
      <c r="P5" s="981"/>
      <c r="Q5" s="981"/>
      <c r="R5" s="968"/>
      <c r="S5" s="1"/>
    </row>
    <row r="6" spans="1:19" ht="24.75" customHeight="1">
      <c r="A6" s="40" t="s">
        <v>876</v>
      </c>
      <c r="B6" s="981" t="s">
        <v>371</v>
      </c>
      <c r="C6" s="981"/>
      <c r="D6" s="981"/>
      <c r="E6" s="970">
        <v>6550</v>
      </c>
      <c r="F6" s="970"/>
      <c r="G6" s="970">
        <v>3243</v>
      </c>
      <c r="H6" s="970"/>
      <c r="I6" s="970"/>
      <c r="J6" s="41">
        <v>3071</v>
      </c>
      <c r="K6" s="971">
        <v>0.9470000000000001</v>
      </c>
      <c r="L6" s="971"/>
      <c r="M6" s="971"/>
      <c r="N6" s="968" t="s">
        <v>373</v>
      </c>
      <c r="O6" s="968"/>
      <c r="P6" s="968"/>
      <c r="Q6" s="968"/>
      <c r="R6" s="968"/>
      <c r="S6" s="1"/>
    </row>
    <row r="7" spans="1:19" ht="24.75" customHeight="1">
      <c r="A7" s="40" t="s">
        <v>876</v>
      </c>
      <c r="B7" s="981" t="s">
        <v>371</v>
      </c>
      <c r="C7" s="981"/>
      <c r="D7" s="981"/>
      <c r="E7" s="970">
        <v>50</v>
      </c>
      <c r="F7" s="970"/>
      <c r="G7" s="970">
        <v>20</v>
      </c>
      <c r="H7" s="970"/>
      <c r="I7" s="970"/>
      <c r="J7" s="41">
        <v>19</v>
      </c>
      <c r="K7" s="971">
        <v>0.96</v>
      </c>
      <c r="L7" s="971"/>
      <c r="M7" s="971"/>
      <c r="N7" s="968" t="s">
        <v>374</v>
      </c>
      <c r="O7" s="968"/>
      <c r="P7" s="968"/>
      <c r="Q7" s="968"/>
      <c r="R7" s="968"/>
      <c r="S7" s="1"/>
    </row>
    <row r="8" spans="1:19" ht="24.75" customHeight="1">
      <c r="A8" s="40" t="s">
        <v>876</v>
      </c>
      <c r="B8" s="981" t="s">
        <v>371</v>
      </c>
      <c r="C8" s="981"/>
      <c r="D8" s="981"/>
      <c r="E8" s="970">
        <v>100</v>
      </c>
      <c r="F8" s="970"/>
      <c r="G8" s="970">
        <v>0</v>
      </c>
      <c r="H8" s="970"/>
      <c r="I8" s="970"/>
      <c r="J8" s="41">
        <v>0</v>
      </c>
      <c r="K8" s="971">
        <v>0</v>
      </c>
      <c r="L8" s="971"/>
      <c r="M8" s="971"/>
      <c r="N8" s="968" t="s">
        <v>375</v>
      </c>
      <c r="O8" s="968"/>
      <c r="P8" s="968"/>
      <c r="Q8" s="968"/>
      <c r="R8" s="968"/>
      <c r="S8" s="1"/>
    </row>
    <row r="9" spans="1:19" ht="24.75" customHeight="1">
      <c r="A9" s="40" t="s">
        <v>876</v>
      </c>
      <c r="B9" s="981" t="s">
        <v>371</v>
      </c>
      <c r="C9" s="981"/>
      <c r="D9" s="981"/>
      <c r="E9" s="970">
        <v>300</v>
      </c>
      <c r="F9" s="970"/>
      <c r="G9" s="970">
        <v>300</v>
      </c>
      <c r="H9" s="970"/>
      <c r="I9" s="970"/>
      <c r="J9" s="41">
        <v>300</v>
      </c>
      <c r="K9" s="971">
        <v>1</v>
      </c>
      <c r="L9" s="971"/>
      <c r="M9" s="971"/>
      <c r="N9" s="968" t="s">
        <v>376</v>
      </c>
      <c r="O9" s="968"/>
      <c r="P9" s="968"/>
      <c r="Q9" s="968"/>
      <c r="R9" s="968"/>
      <c r="S9" s="1"/>
    </row>
    <row r="10" spans="1:19" ht="24.75" customHeight="1">
      <c r="A10" s="40" t="s">
        <v>876</v>
      </c>
      <c r="B10" s="981" t="s">
        <v>371</v>
      </c>
      <c r="C10" s="981"/>
      <c r="D10" s="981"/>
      <c r="E10" s="970">
        <v>100</v>
      </c>
      <c r="F10" s="970"/>
      <c r="G10" s="970">
        <v>100</v>
      </c>
      <c r="H10" s="970"/>
      <c r="I10" s="970"/>
      <c r="J10" s="41">
        <v>0</v>
      </c>
      <c r="K10" s="971">
        <v>0</v>
      </c>
      <c r="L10" s="971"/>
      <c r="M10" s="971"/>
      <c r="N10" s="968" t="s">
        <v>377</v>
      </c>
      <c r="O10" s="968"/>
      <c r="P10" s="968"/>
      <c r="Q10" s="968"/>
      <c r="R10" s="968"/>
      <c r="S10" s="1"/>
    </row>
    <row r="11" spans="1:19" ht="24.75" customHeight="1">
      <c r="A11" s="40" t="s">
        <v>876</v>
      </c>
      <c r="B11" s="981" t="s">
        <v>371</v>
      </c>
      <c r="C11" s="981"/>
      <c r="D11" s="981"/>
      <c r="E11" s="970">
        <v>500</v>
      </c>
      <c r="F11" s="970"/>
      <c r="G11" s="970">
        <v>480</v>
      </c>
      <c r="H11" s="970"/>
      <c r="I11" s="970"/>
      <c r="J11" s="41">
        <v>472</v>
      </c>
      <c r="K11" s="971">
        <v>0.9825</v>
      </c>
      <c r="L11" s="971"/>
      <c r="M11" s="971"/>
      <c r="N11" s="968" t="s">
        <v>378</v>
      </c>
      <c r="O11" s="968"/>
      <c r="P11" s="968"/>
      <c r="Q11" s="968"/>
      <c r="R11" s="968"/>
      <c r="S11" s="1"/>
    </row>
    <row r="12" spans="1:19" ht="24.75" customHeight="1">
      <c r="A12" s="40" t="s">
        <v>876</v>
      </c>
      <c r="B12" s="981" t="s">
        <v>371</v>
      </c>
      <c r="C12" s="981"/>
      <c r="D12" s="981"/>
      <c r="E12" s="970">
        <v>0</v>
      </c>
      <c r="F12" s="970"/>
      <c r="G12" s="970">
        <v>200</v>
      </c>
      <c r="H12" s="970"/>
      <c r="I12" s="970"/>
      <c r="J12" s="41">
        <v>200</v>
      </c>
      <c r="K12" s="971">
        <v>1</v>
      </c>
      <c r="L12" s="971"/>
      <c r="M12" s="971"/>
      <c r="N12" s="968" t="s">
        <v>379</v>
      </c>
      <c r="O12" s="968"/>
      <c r="P12" s="968"/>
      <c r="Q12" s="968"/>
      <c r="R12" s="968"/>
      <c r="S12" s="1"/>
    </row>
    <row r="13" spans="1:19" ht="24.75" customHeight="1">
      <c r="A13" s="40" t="s">
        <v>876</v>
      </c>
      <c r="B13" s="981" t="s">
        <v>371</v>
      </c>
      <c r="C13" s="981"/>
      <c r="D13" s="981"/>
      <c r="E13" s="970">
        <v>0</v>
      </c>
      <c r="F13" s="970"/>
      <c r="G13" s="970">
        <v>1133</v>
      </c>
      <c r="H13" s="970"/>
      <c r="I13" s="970"/>
      <c r="J13" s="41">
        <v>1133</v>
      </c>
      <c r="K13" s="971">
        <v>1</v>
      </c>
      <c r="L13" s="971"/>
      <c r="M13" s="971"/>
      <c r="N13" s="968" t="s">
        <v>384</v>
      </c>
      <c r="O13" s="968"/>
      <c r="P13" s="968"/>
      <c r="Q13" s="968"/>
      <c r="R13" s="968"/>
      <c r="S13" s="1"/>
    </row>
    <row r="14" spans="1:19" ht="24.75" customHeight="1">
      <c r="A14" s="989" t="s">
        <v>311</v>
      </c>
      <c r="B14" s="989"/>
      <c r="C14" s="989"/>
      <c r="D14" s="989"/>
      <c r="E14" s="990">
        <v>7750</v>
      </c>
      <c r="F14" s="990"/>
      <c r="G14" s="990">
        <v>5576</v>
      </c>
      <c r="H14" s="990"/>
      <c r="I14" s="990"/>
      <c r="J14" s="42">
        <v>5295</v>
      </c>
      <c r="K14" s="991">
        <v>0.9495999999999999</v>
      </c>
      <c r="L14" s="991"/>
      <c r="M14" s="991"/>
      <c r="N14" s="985" t="s">
        <v>876</v>
      </c>
      <c r="O14" s="985"/>
      <c r="P14" s="985"/>
      <c r="Q14" s="985"/>
      <c r="R14" s="985"/>
      <c r="S14" s="1"/>
    </row>
    <row r="15" spans="1:19" ht="30" customHeight="1">
      <c r="A15" s="992" t="s">
        <v>385</v>
      </c>
      <c r="B15" s="992"/>
      <c r="C15" s="992"/>
      <c r="D15" s="992"/>
      <c r="E15" s="984">
        <v>7750</v>
      </c>
      <c r="F15" s="984"/>
      <c r="G15" s="984">
        <v>5576</v>
      </c>
      <c r="H15" s="984"/>
      <c r="I15" s="984"/>
      <c r="J15" s="43">
        <v>5295</v>
      </c>
      <c r="K15" s="986">
        <v>0.9495999999999999</v>
      </c>
      <c r="L15" s="986"/>
      <c r="M15" s="986"/>
      <c r="N15" s="987" t="s">
        <v>876</v>
      </c>
      <c r="O15" s="987"/>
      <c r="P15" s="987"/>
      <c r="Q15" s="987"/>
      <c r="R15" s="988"/>
      <c r="S15" s="1"/>
    </row>
    <row r="16" spans="1:19" ht="23.25" customHeight="1">
      <c r="A16" s="39" t="s">
        <v>368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"/>
    </row>
    <row r="17" spans="1:19" ht="24.75" customHeight="1">
      <c r="A17" s="980" t="s">
        <v>369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1"/>
    </row>
    <row r="18" spans="1:19" ht="24.75" customHeight="1">
      <c r="A18" s="40" t="s">
        <v>876</v>
      </c>
      <c r="B18" s="981" t="s">
        <v>371</v>
      </c>
      <c r="C18" s="981"/>
      <c r="D18" s="981"/>
      <c r="E18" s="970">
        <v>850</v>
      </c>
      <c r="F18" s="970"/>
      <c r="G18" s="970">
        <v>379</v>
      </c>
      <c r="H18" s="970"/>
      <c r="I18" s="970"/>
      <c r="J18" s="41">
        <v>0</v>
      </c>
      <c r="K18" s="971">
        <v>0</v>
      </c>
      <c r="L18" s="971"/>
      <c r="M18" s="971"/>
      <c r="N18" s="968" t="s">
        <v>386</v>
      </c>
      <c r="O18" s="968"/>
      <c r="P18" s="968"/>
      <c r="Q18" s="968"/>
      <c r="R18" s="968"/>
      <c r="S18" s="1"/>
    </row>
    <row r="19" spans="1:19" ht="24.75" customHeight="1">
      <c r="A19" s="40" t="s">
        <v>876</v>
      </c>
      <c r="B19" s="981" t="s">
        <v>371</v>
      </c>
      <c r="C19" s="981"/>
      <c r="D19" s="981"/>
      <c r="E19" s="970">
        <v>300</v>
      </c>
      <c r="F19" s="970"/>
      <c r="G19" s="970">
        <v>0</v>
      </c>
      <c r="H19" s="970"/>
      <c r="I19" s="970"/>
      <c r="J19" s="41">
        <v>0</v>
      </c>
      <c r="K19" s="971">
        <v>0</v>
      </c>
      <c r="L19" s="971"/>
      <c r="M19" s="971"/>
      <c r="N19" s="968" t="s">
        <v>387</v>
      </c>
      <c r="O19" s="968"/>
      <c r="P19" s="968"/>
      <c r="Q19" s="968"/>
      <c r="R19" s="968"/>
      <c r="S19" s="1"/>
    </row>
    <row r="20" spans="1:19" ht="24.75" customHeight="1">
      <c r="A20" s="40" t="s">
        <v>876</v>
      </c>
      <c r="B20" s="981" t="s">
        <v>371</v>
      </c>
      <c r="C20" s="981"/>
      <c r="D20" s="981"/>
      <c r="E20" s="970">
        <v>132</v>
      </c>
      <c r="F20" s="970"/>
      <c r="G20" s="970">
        <v>0</v>
      </c>
      <c r="H20" s="970"/>
      <c r="I20" s="970"/>
      <c r="J20" s="41">
        <v>0</v>
      </c>
      <c r="K20" s="971">
        <v>0</v>
      </c>
      <c r="L20" s="971"/>
      <c r="M20" s="971"/>
      <c r="N20" s="968" t="s">
        <v>388</v>
      </c>
      <c r="O20" s="968"/>
      <c r="P20" s="968"/>
      <c r="Q20" s="968"/>
      <c r="R20" s="968"/>
      <c r="S20" s="1"/>
    </row>
    <row r="21" spans="1:19" ht="24.75" customHeight="1">
      <c r="A21" s="40" t="s">
        <v>876</v>
      </c>
      <c r="B21" s="981" t="s">
        <v>371</v>
      </c>
      <c r="C21" s="981"/>
      <c r="D21" s="981"/>
      <c r="E21" s="970">
        <v>33</v>
      </c>
      <c r="F21" s="970"/>
      <c r="G21" s="970">
        <v>0</v>
      </c>
      <c r="H21" s="970"/>
      <c r="I21" s="970"/>
      <c r="J21" s="41">
        <v>0</v>
      </c>
      <c r="K21" s="971">
        <v>0</v>
      </c>
      <c r="L21" s="971"/>
      <c r="M21" s="971"/>
      <c r="N21" s="968" t="s">
        <v>389</v>
      </c>
      <c r="O21" s="968"/>
      <c r="P21" s="968"/>
      <c r="Q21" s="968"/>
      <c r="R21" s="968"/>
      <c r="S21" s="1"/>
    </row>
    <row r="22" spans="1:19" ht="24.75" customHeight="1">
      <c r="A22" s="40" t="s">
        <v>876</v>
      </c>
      <c r="B22" s="981" t="s">
        <v>371</v>
      </c>
      <c r="C22" s="981"/>
      <c r="D22" s="981"/>
      <c r="E22" s="970">
        <v>33</v>
      </c>
      <c r="F22" s="970"/>
      <c r="G22" s="970">
        <v>0</v>
      </c>
      <c r="H22" s="970"/>
      <c r="I22" s="970"/>
      <c r="J22" s="41">
        <v>0</v>
      </c>
      <c r="K22" s="971">
        <v>0</v>
      </c>
      <c r="L22" s="971"/>
      <c r="M22" s="971"/>
      <c r="N22" s="968" t="s">
        <v>390</v>
      </c>
      <c r="O22" s="968"/>
      <c r="P22" s="968"/>
      <c r="Q22" s="968"/>
      <c r="R22" s="968"/>
      <c r="S22" s="1"/>
    </row>
    <row r="23" spans="1:19" ht="24.75" customHeight="1">
      <c r="A23" s="40" t="s">
        <v>876</v>
      </c>
      <c r="B23" s="981" t="s">
        <v>371</v>
      </c>
      <c r="C23" s="981"/>
      <c r="D23" s="981"/>
      <c r="E23" s="970">
        <v>66</v>
      </c>
      <c r="F23" s="970"/>
      <c r="G23" s="970">
        <v>0</v>
      </c>
      <c r="H23" s="970"/>
      <c r="I23" s="970"/>
      <c r="J23" s="41">
        <v>0</v>
      </c>
      <c r="K23" s="971">
        <v>0</v>
      </c>
      <c r="L23" s="971"/>
      <c r="M23" s="971"/>
      <c r="N23" s="968" t="s">
        <v>391</v>
      </c>
      <c r="O23" s="968"/>
      <c r="P23" s="968"/>
      <c r="Q23" s="968"/>
      <c r="R23" s="968"/>
      <c r="S23" s="1"/>
    </row>
    <row r="24" spans="1:19" ht="24.75" customHeight="1">
      <c r="A24" s="40" t="s">
        <v>876</v>
      </c>
      <c r="B24" s="981" t="s">
        <v>371</v>
      </c>
      <c r="C24" s="981"/>
      <c r="D24" s="981"/>
      <c r="E24" s="970">
        <v>66</v>
      </c>
      <c r="F24" s="970"/>
      <c r="G24" s="970">
        <v>0</v>
      </c>
      <c r="H24" s="970"/>
      <c r="I24" s="970"/>
      <c r="J24" s="41">
        <v>0</v>
      </c>
      <c r="K24" s="971">
        <v>0</v>
      </c>
      <c r="L24" s="971"/>
      <c r="M24" s="971"/>
      <c r="N24" s="968" t="s">
        <v>392</v>
      </c>
      <c r="O24" s="968"/>
      <c r="P24" s="968"/>
      <c r="Q24" s="968"/>
      <c r="R24" s="968"/>
      <c r="S24" s="1"/>
    </row>
    <row r="25" spans="1:19" ht="24.75" customHeight="1">
      <c r="A25" s="40" t="s">
        <v>876</v>
      </c>
      <c r="B25" s="981" t="s">
        <v>371</v>
      </c>
      <c r="C25" s="981"/>
      <c r="D25" s="981"/>
      <c r="E25" s="970">
        <v>200</v>
      </c>
      <c r="F25" s="970"/>
      <c r="G25" s="970">
        <v>0</v>
      </c>
      <c r="H25" s="970"/>
      <c r="I25" s="970"/>
      <c r="J25" s="41">
        <v>0</v>
      </c>
      <c r="K25" s="971">
        <v>0</v>
      </c>
      <c r="L25" s="971"/>
      <c r="M25" s="971"/>
      <c r="N25" s="968" t="s">
        <v>393</v>
      </c>
      <c r="O25" s="968"/>
      <c r="P25" s="968"/>
      <c r="Q25" s="968"/>
      <c r="R25" s="968"/>
      <c r="S25" s="1"/>
    </row>
    <row r="26" spans="1:19" ht="24.75" customHeight="1">
      <c r="A26" s="40" t="s">
        <v>876</v>
      </c>
      <c r="B26" s="981" t="s">
        <v>371</v>
      </c>
      <c r="C26" s="981"/>
      <c r="D26" s="981"/>
      <c r="E26" s="970">
        <v>200</v>
      </c>
      <c r="F26" s="970"/>
      <c r="G26" s="970">
        <v>0</v>
      </c>
      <c r="H26" s="970"/>
      <c r="I26" s="970"/>
      <c r="J26" s="41">
        <v>0</v>
      </c>
      <c r="K26" s="971">
        <v>0</v>
      </c>
      <c r="L26" s="971"/>
      <c r="M26" s="971"/>
      <c r="N26" s="968" t="s">
        <v>394</v>
      </c>
      <c r="O26" s="968"/>
      <c r="P26" s="968"/>
      <c r="Q26" s="968"/>
      <c r="R26" s="968"/>
      <c r="S26" s="1"/>
    </row>
    <row r="27" spans="1:19" ht="24.75" customHeight="1">
      <c r="A27" s="40" t="s">
        <v>876</v>
      </c>
      <c r="B27" s="981" t="s">
        <v>371</v>
      </c>
      <c r="C27" s="981"/>
      <c r="D27" s="981"/>
      <c r="E27" s="970">
        <v>150</v>
      </c>
      <c r="F27" s="970"/>
      <c r="G27" s="970">
        <v>0</v>
      </c>
      <c r="H27" s="970"/>
      <c r="I27" s="970"/>
      <c r="J27" s="41">
        <v>0</v>
      </c>
      <c r="K27" s="971">
        <v>0</v>
      </c>
      <c r="L27" s="971"/>
      <c r="M27" s="971"/>
      <c r="N27" s="968" t="s">
        <v>395</v>
      </c>
      <c r="O27" s="968"/>
      <c r="P27" s="968"/>
      <c r="Q27" s="968"/>
      <c r="R27" s="968"/>
      <c r="S27" s="1"/>
    </row>
    <row r="28" spans="1:19" ht="24.75" customHeight="1">
      <c r="A28" s="40" t="s">
        <v>876</v>
      </c>
      <c r="B28" s="981" t="s">
        <v>371</v>
      </c>
      <c r="C28" s="981"/>
      <c r="D28" s="981"/>
      <c r="E28" s="970">
        <v>150</v>
      </c>
      <c r="F28" s="970"/>
      <c r="G28" s="970">
        <v>0</v>
      </c>
      <c r="H28" s="970"/>
      <c r="I28" s="970"/>
      <c r="J28" s="41">
        <v>0</v>
      </c>
      <c r="K28" s="971">
        <v>0</v>
      </c>
      <c r="L28" s="971"/>
      <c r="M28" s="971"/>
      <c r="N28" s="968" t="s">
        <v>396</v>
      </c>
      <c r="O28" s="968"/>
      <c r="P28" s="968"/>
      <c r="Q28" s="968"/>
      <c r="R28" s="968"/>
      <c r="S28" s="1"/>
    </row>
    <row r="29" spans="1:19" ht="24.75" customHeight="1">
      <c r="A29" s="40" t="s">
        <v>876</v>
      </c>
      <c r="B29" s="981" t="s">
        <v>371</v>
      </c>
      <c r="C29" s="981"/>
      <c r="D29" s="981"/>
      <c r="E29" s="970">
        <v>200</v>
      </c>
      <c r="F29" s="970"/>
      <c r="G29" s="970">
        <v>0</v>
      </c>
      <c r="H29" s="970"/>
      <c r="I29" s="970"/>
      <c r="J29" s="41">
        <v>0</v>
      </c>
      <c r="K29" s="971">
        <v>0</v>
      </c>
      <c r="L29" s="971"/>
      <c r="M29" s="971"/>
      <c r="N29" s="968" t="s">
        <v>397</v>
      </c>
      <c r="O29" s="968"/>
      <c r="P29" s="968"/>
      <c r="Q29" s="968"/>
      <c r="R29" s="968"/>
      <c r="S29" s="1"/>
    </row>
    <row r="30" spans="1:19" ht="24.75" customHeight="1">
      <c r="A30" s="40" t="s">
        <v>876</v>
      </c>
      <c r="B30" s="981" t="s">
        <v>371</v>
      </c>
      <c r="C30" s="981"/>
      <c r="D30" s="981"/>
      <c r="E30" s="970">
        <v>200</v>
      </c>
      <c r="F30" s="970"/>
      <c r="G30" s="970">
        <v>0</v>
      </c>
      <c r="H30" s="970"/>
      <c r="I30" s="970"/>
      <c r="J30" s="41">
        <v>0</v>
      </c>
      <c r="K30" s="971">
        <v>0</v>
      </c>
      <c r="L30" s="971"/>
      <c r="M30" s="971"/>
      <c r="N30" s="968" t="s">
        <v>398</v>
      </c>
      <c r="O30" s="968"/>
      <c r="P30" s="968"/>
      <c r="Q30" s="968"/>
      <c r="R30" s="968"/>
      <c r="S30" s="1"/>
    </row>
    <row r="31" spans="1:19" ht="24.75" customHeight="1">
      <c r="A31" s="40" t="s">
        <v>876</v>
      </c>
      <c r="B31" s="981" t="s">
        <v>371</v>
      </c>
      <c r="C31" s="981"/>
      <c r="D31" s="981"/>
      <c r="E31" s="970">
        <v>200</v>
      </c>
      <c r="F31" s="970"/>
      <c r="G31" s="970">
        <v>0</v>
      </c>
      <c r="H31" s="970"/>
      <c r="I31" s="970"/>
      <c r="J31" s="41">
        <v>0</v>
      </c>
      <c r="K31" s="971">
        <v>0</v>
      </c>
      <c r="L31" s="971"/>
      <c r="M31" s="971"/>
      <c r="N31" s="968" t="s">
        <v>399</v>
      </c>
      <c r="O31" s="968"/>
      <c r="P31" s="968"/>
      <c r="Q31" s="968"/>
      <c r="R31" s="968"/>
      <c r="S31" s="1"/>
    </row>
    <row r="32" spans="1:19" ht="24.75" customHeight="1">
      <c r="A32" s="40" t="s">
        <v>876</v>
      </c>
      <c r="B32" s="981" t="s">
        <v>371</v>
      </c>
      <c r="C32" s="981"/>
      <c r="D32" s="981"/>
      <c r="E32" s="970">
        <v>200</v>
      </c>
      <c r="F32" s="970"/>
      <c r="G32" s="970">
        <v>0</v>
      </c>
      <c r="H32" s="970"/>
      <c r="I32" s="970"/>
      <c r="J32" s="41">
        <v>0</v>
      </c>
      <c r="K32" s="971">
        <v>0</v>
      </c>
      <c r="L32" s="971"/>
      <c r="M32" s="971"/>
      <c r="N32" s="968" t="s">
        <v>400</v>
      </c>
      <c r="O32" s="968"/>
      <c r="P32" s="968"/>
      <c r="Q32" s="968"/>
      <c r="R32" s="968"/>
      <c r="S32" s="1"/>
    </row>
    <row r="33" spans="1:19" ht="24.75" customHeight="1">
      <c r="A33" s="40" t="s">
        <v>876</v>
      </c>
      <c r="B33" s="981" t="s">
        <v>371</v>
      </c>
      <c r="C33" s="981"/>
      <c r="D33" s="981"/>
      <c r="E33" s="970">
        <v>200</v>
      </c>
      <c r="F33" s="970"/>
      <c r="G33" s="970">
        <v>0</v>
      </c>
      <c r="H33" s="970"/>
      <c r="I33" s="970"/>
      <c r="J33" s="41">
        <v>0</v>
      </c>
      <c r="K33" s="971">
        <v>0</v>
      </c>
      <c r="L33" s="971"/>
      <c r="M33" s="971"/>
      <c r="N33" s="968" t="s">
        <v>401</v>
      </c>
      <c r="O33" s="968"/>
      <c r="P33" s="968"/>
      <c r="Q33" s="968"/>
      <c r="R33" s="968"/>
      <c r="S33" s="1"/>
    </row>
    <row r="34" spans="1:19" ht="24.75" customHeight="1">
      <c r="A34" s="40" t="s">
        <v>876</v>
      </c>
      <c r="B34" s="981" t="s">
        <v>371</v>
      </c>
      <c r="C34" s="981"/>
      <c r="D34" s="981"/>
      <c r="E34" s="970">
        <v>150</v>
      </c>
      <c r="F34" s="970"/>
      <c r="G34" s="970">
        <v>0</v>
      </c>
      <c r="H34" s="970"/>
      <c r="I34" s="970"/>
      <c r="J34" s="41">
        <v>0</v>
      </c>
      <c r="K34" s="971">
        <v>0</v>
      </c>
      <c r="L34" s="971"/>
      <c r="M34" s="971"/>
      <c r="N34" s="968" t="s">
        <v>402</v>
      </c>
      <c r="O34" s="968"/>
      <c r="P34" s="968"/>
      <c r="Q34" s="968"/>
      <c r="R34" s="968"/>
      <c r="S34" s="1"/>
    </row>
    <row r="35" spans="1:19" ht="24.75" customHeight="1">
      <c r="A35" s="40" t="s">
        <v>876</v>
      </c>
      <c r="B35" s="981" t="s">
        <v>371</v>
      </c>
      <c r="C35" s="981"/>
      <c r="D35" s="981"/>
      <c r="E35" s="970">
        <v>100</v>
      </c>
      <c r="F35" s="970"/>
      <c r="G35" s="970">
        <v>0</v>
      </c>
      <c r="H35" s="970"/>
      <c r="I35" s="970"/>
      <c r="J35" s="41">
        <v>0</v>
      </c>
      <c r="K35" s="971">
        <v>0</v>
      </c>
      <c r="L35" s="971"/>
      <c r="M35" s="971"/>
      <c r="N35" s="968" t="s">
        <v>403</v>
      </c>
      <c r="O35" s="968"/>
      <c r="P35" s="968"/>
      <c r="Q35" s="968"/>
      <c r="R35" s="968"/>
      <c r="S35" s="1"/>
    </row>
    <row r="36" spans="1:19" ht="24.75" customHeight="1">
      <c r="A36" s="40" t="s">
        <v>876</v>
      </c>
      <c r="B36" s="981" t="s">
        <v>371</v>
      </c>
      <c r="C36" s="981"/>
      <c r="D36" s="981"/>
      <c r="E36" s="970">
        <v>150</v>
      </c>
      <c r="F36" s="970"/>
      <c r="G36" s="970">
        <v>0</v>
      </c>
      <c r="H36" s="970"/>
      <c r="I36" s="970"/>
      <c r="J36" s="41">
        <v>0</v>
      </c>
      <c r="K36" s="971">
        <v>0</v>
      </c>
      <c r="L36" s="971"/>
      <c r="M36" s="971"/>
      <c r="N36" s="968" t="s">
        <v>404</v>
      </c>
      <c r="O36" s="968"/>
      <c r="P36" s="968"/>
      <c r="Q36" s="968"/>
      <c r="R36" s="968"/>
      <c r="S36" s="1"/>
    </row>
    <row r="37" spans="1:19" ht="24.75" customHeight="1">
      <c r="A37" s="40" t="s">
        <v>876</v>
      </c>
      <c r="B37" s="981" t="s">
        <v>371</v>
      </c>
      <c r="C37" s="981"/>
      <c r="D37" s="981"/>
      <c r="E37" s="970">
        <v>200</v>
      </c>
      <c r="F37" s="970"/>
      <c r="G37" s="970">
        <v>0</v>
      </c>
      <c r="H37" s="970"/>
      <c r="I37" s="970"/>
      <c r="J37" s="41">
        <v>0</v>
      </c>
      <c r="K37" s="971">
        <v>0</v>
      </c>
      <c r="L37" s="971"/>
      <c r="M37" s="971"/>
      <c r="N37" s="968" t="s">
        <v>405</v>
      </c>
      <c r="O37" s="968"/>
      <c r="P37" s="968"/>
      <c r="Q37" s="968"/>
      <c r="R37" s="968"/>
      <c r="S37" s="1"/>
    </row>
    <row r="38" spans="1:19" ht="24.75" customHeight="1">
      <c r="A38" s="40" t="s">
        <v>876</v>
      </c>
      <c r="B38" s="981" t="s">
        <v>371</v>
      </c>
      <c r="C38" s="981"/>
      <c r="D38" s="981"/>
      <c r="E38" s="970">
        <v>100</v>
      </c>
      <c r="F38" s="970"/>
      <c r="G38" s="970">
        <v>2</v>
      </c>
      <c r="H38" s="970"/>
      <c r="I38" s="970"/>
      <c r="J38" s="41">
        <v>2</v>
      </c>
      <c r="K38" s="971">
        <v>1</v>
      </c>
      <c r="L38" s="971"/>
      <c r="M38" s="971"/>
      <c r="N38" s="968" t="s">
        <v>406</v>
      </c>
      <c r="O38" s="968"/>
      <c r="P38" s="968"/>
      <c r="Q38" s="968"/>
      <c r="R38" s="968"/>
      <c r="S38" s="1"/>
    </row>
    <row r="39" spans="1:19" ht="24.75" customHeight="1">
      <c r="A39" s="40" t="s">
        <v>876</v>
      </c>
      <c r="B39" s="981" t="s">
        <v>371</v>
      </c>
      <c r="C39" s="981"/>
      <c r="D39" s="981"/>
      <c r="E39" s="970">
        <v>50</v>
      </c>
      <c r="F39" s="970"/>
      <c r="G39" s="970">
        <v>0</v>
      </c>
      <c r="H39" s="970"/>
      <c r="I39" s="970"/>
      <c r="J39" s="41">
        <v>0</v>
      </c>
      <c r="K39" s="971">
        <v>0</v>
      </c>
      <c r="L39" s="971"/>
      <c r="M39" s="971"/>
      <c r="N39" s="968" t="s">
        <v>407</v>
      </c>
      <c r="O39" s="968"/>
      <c r="P39" s="968"/>
      <c r="Q39" s="968"/>
      <c r="R39" s="968"/>
      <c r="S39" s="1"/>
    </row>
    <row r="40" spans="1:19" ht="24.75" customHeight="1">
      <c r="A40" s="40" t="s">
        <v>876</v>
      </c>
      <c r="B40" s="981" t="s">
        <v>371</v>
      </c>
      <c r="C40" s="981"/>
      <c r="D40" s="981"/>
      <c r="E40" s="970">
        <v>270</v>
      </c>
      <c r="F40" s="970"/>
      <c r="G40" s="970">
        <v>0</v>
      </c>
      <c r="H40" s="970"/>
      <c r="I40" s="970"/>
      <c r="J40" s="41">
        <v>0</v>
      </c>
      <c r="K40" s="971">
        <v>0</v>
      </c>
      <c r="L40" s="971"/>
      <c r="M40" s="971"/>
      <c r="N40" s="968" t="s">
        <v>408</v>
      </c>
      <c r="O40" s="968"/>
      <c r="P40" s="968"/>
      <c r="Q40" s="968"/>
      <c r="R40" s="968"/>
      <c r="S40" s="1"/>
    </row>
    <row r="41" spans="1:19" ht="24.75" customHeight="1">
      <c r="A41" s="40" t="s">
        <v>876</v>
      </c>
      <c r="B41" s="981" t="s">
        <v>371</v>
      </c>
      <c r="C41" s="981"/>
      <c r="D41" s="981"/>
      <c r="E41" s="970">
        <v>100</v>
      </c>
      <c r="F41" s="970"/>
      <c r="G41" s="970">
        <v>0</v>
      </c>
      <c r="H41" s="970"/>
      <c r="I41" s="970"/>
      <c r="J41" s="41">
        <v>0</v>
      </c>
      <c r="K41" s="971">
        <v>0</v>
      </c>
      <c r="L41" s="971"/>
      <c r="M41" s="971"/>
      <c r="N41" s="968" t="s">
        <v>409</v>
      </c>
      <c r="O41" s="968"/>
      <c r="P41" s="968"/>
      <c r="Q41" s="968"/>
      <c r="R41" s="968"/>
      <c r="S41" s="1"/>
    </row>
    <row r="42" spans="1:19" ht="24.75" customHeight="1">
      <c r="A42" s="40" t="s">
        <v>876</v>
      </c>
      <c r="B42" s="981" t="s">
        <v>371</v>
      </c>
      <c r="C42" s="981"/>
      <c r="D42" s="981"/>
      <c r="E42" s="970">
        <v>100</v>
      </c>
      <c r="F42" s="970"/>
      <c r="G42" s="970">
        <v>0</v>
      </c>
      <c r="H42" s="970"/>
      <c r="I42" s="970"/>
      <c r="J42" s="41">
        <v>0</v>
      </c>
      <c r="K42" s="971">
        <v>0</v>
      </c>
      <c r="L42" s="971"/>
      <c r="M42" s="971"/>
      <c r="N42" s="968" t="s">
        <v>410</v>
      </c>
      <c r="O42" s="968"/>
      <c r="P42" s="968"/>
      <c r="Q42" s="968"/>
      <c r="R42" s="968"/>
      <c r="S42" s="1"/>
    </row>
    <row r="43" spans="1:19" ht="24.75" customHeight="1">
      <c r="A43" s="40" t="s">
        <v>876</v>
      </c>
      <c r="B43" s="981" t="s">
        <v>371</v>
      </c>
      <c r="C43" s="981"/>
      <c r="D43" s="981"/>
      <c r="E43" s="970">
        <v>100</v>
      </c>
      <c r="F43" s="970"/>
      <c r="G43" s="970">
        <v>0</v>
      </c>
      <c r="H43" s="970"/>
      <c r="I43" s="970"/>
      <c r="J43" s="41">
        <v>0</v>
      </c>
      <c r="K43" s="971">
        <v>0</v>
      </c>
      <c r="L43" s="971"/>
      <c r="M43" s="971"/>
      <c r="N43" s="968" t="s">
        <v>411</v>
      </c>
      <c r="O43" s="968"/>
      <c r="P43" s="968"/>
      <c r="Q43" s="968"/>
      <c r="R43" s="968"/>
      <c r="S43" s="1"/>
    </row>
    <row r="44" spans="1:19" ht="24.75" customHeight="1">
      <c r="A44" s="979" t="s">
        <v>370</v>
      </c>
      <c r="B44" s="979"/>
      <c r="C44" s="979"/>
      <c r="D44" s="979"/>
      <c r="E44" s="970">
        <v>4500</v>
      </c>
      <c r="F44" s="970"/>
      <c r="G44" s="970">
        <v>381</v>
      </c>
      <c r="H44" s="970"/>
      <c r="I44" s="970"/>
      <c r="J44" s="41">
        <v>2</v>
      </c>
      <c r="K44" s="971">
        <v>0.0063</v>
      </c>
      <c r="L44" s="971"/>
      <c r="M44" s="971"/>
      <c r="N44" s="968" t="s">
        <v>876</v>
      </c>
      <c r="O44" s="968"/>
      <c r="P44" s="968"/>
      <c r="Q44" s="968"/>
      <c r="R44" s="968"/>
      <c r="S44" s="1"/>
    </row>
    <row r="45" spans="1:19" ht="30" customHeight="1">
      <c r="A45" s="977" t="s">
        <v>786</v>
      </c>
      <c r="B45" s="977"/>
      <c r="C45" s="977"/>
      <c r="D45" s="977"/>
      <c r="E45" s="978">
        <v>4500</v>
      </c>
      <c r="F45" s="978"/>
      <c r="G45" s="978">
        <v>381</v>
      </c>
      <c r="H45" s="978"/>
      <c r="I45" s="978"/>
      <c r="J45" s="45">
        <v>2</v>
      </c>
      <c r="K45" s="976">
        <v>0.0063</v>
      </c>
      <c r="L45" s="976"/>
      <c r="M45" s="976"/>
      <c r="N45" s="973" t="s">
        <v>876</v>
      </c>
      <c r="O45" s="973"/>
      <c r="P45" s="973"/>
      <c r="Q45" s="973"/>
      <c r="R45" s="973"/>
      <c r="S45" s="1"/>
    </row>
    <row r="46" spans="1:19" ht="30" customHeight="1">
      <c r="A46" s="39" t="s">
        <v>787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1"/>
    </row>
    <row r="47" spans="1:19" ht="24.75" customHeight="1">
      <c r="A47" s="980" t="s">
        <v>844</v>
      </c>
      <c r="B47" s="980"/>
      <c r="C47" s="980"/>
      <c r="D47" s="980"/>
      <c r="E47" s="980"/>
      <c r="F47" s="980"/>
      <c r="G47" s="980"/>
      <c r="H47" s="980"/>
      <c r="I47" s="980"/>
      <c r="J47" s="980"/>
      <c r="K47" s="980"/>
      <c r="L47" s="980"/>
      <c r="M47" s="980"/>
      <c r="N47" s="980"/>
      <c r="O47" s="980"/>
      <c r="P47" s="980"/>
      <c r="Q47" s="980"/>
      <c r="R47" s="980"/>
      <c r="S47" s="1"/>
    </row>
    <row r="48" spans="1:19" ht="24.75" customHeight="1">
      <c r="A48" s="40" t="s">
        <v>876</v>
      </c>
      <c r="B48" s="981" t="s">
        <v>788</v>
      </c>
      <c r="C48" s="981"/>
      <c r="D48" s="981"/>
      <c r="E48" s="970">
        <v>10000</v>
      </c>
      <c r="F48" s="970"/>
      <c r="G48" s="970">
        <v>2946</v>
      </c>
      <c r="H48" s="970"/>
      <c r="I48" s="970"/>
      <c r="J48" s="41">
        <v>2914</v>
      </c>
      <c r="K48" s="971">
        <v>0.9890000000000001</v>
      </c>
      <c r="L48" s="971"/>
      <c r="M48" s="971"/>
      <c r="N48" s="968" t="s">
        <v>789</v>
      </c>
      <c r="O48" s="968"/>
      <c r="P48" s="968"/>
      <c r="Q48" s="968"/>
      <c r="R48" s="968"/>
      <c r="S48" s="1"/>
    </row>
    <row r="49" spans="1:19" ht="24.75" customHeight="1">
      <c r="A49" s="979" t="s">
        <v>845</v>
      </c>
      <c r="B49" s="979"/>
      <c r="C49" s="979"/>
      <c r="D49" s="979"/>
      <c r="E49" s="970">
        <v>10000</v>
      </c>
      <c r="F49" s="970"/>
      <c r="G49" s="970">
        <v>2946</v>
      </c>
      <c r="H49" s="970"/>
      <c r="I49" s="970"/>
      <c r="J49" s="41">
        <v>2914</v>
      </c>
      <c r="K49" s="971">
        <v>0.9890000000000001</v>
      </c>
      <c r="L49" s="971"/>
      <c r="M49" s="971"/>
      <c r="N49" s="968" t="s">
        <v>876</v>
      </c>
      <c r="O49" s="968"/>
      <c r="P49" s="968"/>
      <c r="Q49" s="968"/>
      <c r="R49" s="968"/>
      <c r="S49" s="1"/>
    </row>
    <row r="50" spans="1:19" ht="24.75" customHeight="1">
      <c r="A50" s="980" t="s">
        <v>846</v>
      </c>
      <c r="B50" s="980"/>
      <c r="C50" s="980"/>
      <c r="D50" s="980"/>
      <c r="E50" s="980"/>
      <c r="F50" s="980"/>
      <c r="G50" s="980"/>
      <c r="H50" s="980"/>
      <c r="I50" s="980"/>
      <c r="J50" s="980"/>
      <c r="K50" s="980"/>
      <c r="L50" s="980"/>
      <c r="M50" s="980"/>
      <c r="N50" s="980"/>
      <c r="O50" s="980"/>
      <c r="P50" s="980"/>
      <c r="Q50" s="980"/>
      <c r="R50" s="980"/>
      <c r="S50" s="1"/>
    </row>
    <row r="51" spans="1:19" ht="24.75" customHeight="1">
      <c r="A51" s="40" t="s">
        <v>876</v>
      </c>
      <c r="B51" s="981" t="s">
        <v>788</v>
      </c>
      <c r="C51" s="981"/>
      <c r="D51" s="981"/>
      <c r="E51" s="970">
        <v>2600</v>
      </c>
      <c r="F51" s="970"/>
      <c r="G51" s="970">
        <v>2600</v>
      </c>
      <c r="H51" s="970"/>
      <c r="I51" s="970"/>
      <c r="J51" s="41">
        <v>4</v>
      </c>
      <c r="K51" s="971">
        <v>0.0015</v>
      </c>
      <c r="L51" s="971"/>
      <c r="M51" s="971"/>
      <c r="N51" s="968" t="s">
        <v>790</v>
      </c>
      <c r="O51" s="968"/>
      <c r="P51" s="968"/>
      <c r="Q51" s="968"/>
      <c r="R51" s="968"/>
      <c r="S51" s="1"/>
    </row>
    <row r="52" spans="1:19" ht="24.75" customHeight="1">
      <c r="A52" s="40" t="s">
        <v>876</v>
      </c>
      <c r="B52" s="981" t="s">
        <v>788</v>
      </c>
      <c r="C52" s="981"/>
      <c r="D52" s="981"/>
      <c r="E52" s="970">
        <v>61030</v>
      </c>
      <c r="F52" s="970"/>
      <c r="G52" s="970">
        <v>69850</v>
      </c>
      <c r="H52" s="970"/>
      <c r="I52" s="970"/>
      <c r="J52" s="41">
        <v>69850</v>
      </c>
      <c r="K52" s="971">
        <v>1</v>
      </c>
      <c r="L52" s="971"/>
      <c r="M52" s="971"/>
      <c r="N52" s="968" t="s">
        <v>791</v>
      </c>
      <c r="O52" s="968"/>
      <c r="P52" s="968"/>
      <c r="Q52" s="968"/>
      <c r="R52" s="968"/>
      <c r="S52" s="1"/>
    </row>
    <row r="53" spans="1:19" ht="24.75" customHeight="1">
      <c r="A53" s="40" t="s">
        <v>876</v>
      </c>
      <c r="B53" s="981" t="s">
        <v>788</v>
      </c>
      <c r="C53" s="981"/>
      <c r="D53" s="981"/>
      <c r="E53" s="970">
        <v>5100</v>
      </c>
      <c r="F53" s="970"/>
      <c r="G53" s="970">
        <v>0</v>
      </c>
      <c r="H53" s="970"/>
      <c r="I53" s="970"/>
      <c r="J53" s="41">
        <v>0</v>
      </c>
      <c r="K53" s="971">
        <v>0</v>
      </c>
      <c r="L53" s="971"/>
      <c r="M53" s="971"/>
      <c r="N53" s="968" t="s">
        <v>792</v>
      </c>
      <c r="O53" s="968"/>
      <c r="P53" s="968"/>
      <c r="Q53" s="968"/>
      <c r="R53" s="968"/>
      <c r="S53" s="1"/>
    </row>
    <row r="54" spans="1:19" ht="24.75" customHeight="1">
      <c r="A54" s="40" t="s">
        <v>876</v>
      </c>
      <c r="B54" s="981" t="s">
        <v>788</v>
      </c>
      <c r="C54" s="981"/>
      <c r="D54" s="981"/>
      <c r="E54" s="970">
        <v>0</v>
      </c>
      <c r="F54" s="970"/>
      <c r="G54" s="970">
        <v>4622</v>
      </c>
      <c r="H54" s="970"/>
      <c r="I54" s="970"/>
      <c r="J54" s="41">
        <v>4600</v>
      </c>
      <c r="K54" s="971">
        <v>0.9953</v>
      </c>
      <c r="L54" s="971"/>
      <c r="M54" s="971"/>
      <c r="N54" s="968" t="s">
        <v>793</v>
      </c>
      <c r="O54" s="968"/>
      <c r="P54" s="968"/>
      <c r="Q54" s="968"/>
      <c r="R54" s="968"/>
      <c r="S54" s="1"/>
    </row>
    <row r="55" spans="1:19" ht="24.75" customHeight="1">
      <c r="A55" s="40" t="s">
        <v>876</v>
      </c>
      <c r="B55" s="981" t="s">
        <v>788</v>
      </c>
      <c r="C55" s="981"/>
      <c r="D55" s="981"/>
      <c r="E55" s="970">
        <v>0</v>
      </c>
      <c r="F55" s="970"/>
      <c r="G55" s="970">
        <v>750</v>
      </c>
      <c r="H55" s="970"/>
      <c r="I55" s="970"/>
      <c r="J55" s="41">
        <v>742</v>
      </c>
      <c r="K55" s="971">
        <v>0.9887999999999999</v>
      </c>
      <c r="L55" s="971"/>
      <c r="M55" s="971"/>
      <c r="N55" s="968" t="s">
        <v>794</v>
      </c>
      <c r="O55" s="968"/>
      <c r="P55" s="968"/>
      <c r="Q55" s="968"/>
      <c r="R55" s="968"/>
      <c r="S55" s="1"/>
    </row>
    <row r="56" spans="1:19" ht="24.75" customHeight="1">
      <c r="A56" s="40" t="s">
        <v>876</v>
      </c>
      <c r="B56" s="981" t="s">
        <v>788</v>
      </c>
      <c r="C56" s="981"/>
      <c r="D56" s="981"/>
      <c r="E56" s="970">
        <v>0</v>
      </c>
      <c r="F56" s="970"/>
      <c r="G56" s="970">
        <v>1350</v>
      </c>
      <c r="H56" s="970"/>
      <c r="I56" s="970"/>
      <c r="J56" s="41">
        <v>1223</v>
      </c>
      <c r="K56" s="971">
        <v>0.9061</v>
      </c>
      <c r="L56" s="971"/>
      <c r="M56" s="971"/>
      <c r="N56" s="968" t="s">
        <v>795</v>
      </c>
      <c r="O56" s="968"/>
      <c r="P56" s="968"/>
      <c r="Q56" s="968"/>
      <c r="R56" s="968"/>
      <c r="S56" s="1"/>
    </row>
    <row r="57" spans="1:19" ht="15" customHeight="1">
      <c r="A57" s="979" t="s">
        <v>848</v>
      </c>
      <c r="B57" s="979"/>
      <c r="C57" s="979"/>
      <c r="D57" s="979"/>
      <c r="E57" s="970">
        <v>68730</v>
      </c>
      <c r="F57" s="970"/>
      <c r="G57" s="970">
        <v>79172</v>
      </c>
      <c r="H57" s="970"/>
      <c r="I57" s="970"/>
      <c r="J57" s="41">
        <v>76419</v>
      </c>
      <c r="K57" s="971">
        <v>0.9652</v>
      </c>
      <c r="L57" s="971"/>
      <c r="M57" s="971"/>
      <c r="N57" s="968" t="s">
        <v>876</v>
      </c>
      <c r="O57" s="968"/>
      <c r="P57" s="968"/>
      <c r="Q57" s="968"/>
      <c r="R57" s="968"/>
      <c r="S57" s="1"/>
    </row>
    <row r="58" spans="1:19" ht="30" customHeight="1">
      <c r="A58" s="977" t="s">
        <v>796</v>
      </c>
      <c r="B58" s="977"/>
      <c r="C58" s="977"/>
      <c r="D58" s="977"/>
      <c r="E58" s="978">
        <v>78730</v>
      </c>
      <c r="F58" s="978"/>
      <c r="G58" s="978">
        <v>82118</v>
      </c>
      <c r="H58" s="978"/>
      <c r="I58" s="978"/>
      <c r="J58" s="45">
        <v>79333</v>
      </c>
      <c r="K58" s="976">
        <v>0.9661</v>
      </c>
      <c r="L58" s="976"/>
      <c r="M58" s="976"/>
      <c r="N58" s="973" t="s">
        <v>876</v>
      </c>
      <c r="O58" s="973"/>
      <c r="P58" s="973"/>
      <c r="Q58" s="973"/>
      <c r="R58" s="973"/>
      <c r="S58" s="1"/>
    </row>
    <row r="59" spans="1:19" ht="30" customHeight="1">
      <c r="A59" s="39" t="s">
        <v>797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1"/>
    </row>
    <row r="60" spans="1:19" ht="24.75" customHeight="1">
      <c r="A60" s="982" t="s">
        <v>798</v>
      </c>
      <c r="B60" s="982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2"/>
      <c r="R60" s="982"/>
      <c r="S60" s="1"/>
    </row>
    <row r="61" spans="1:19" ht="24.75" customHeight="1">
      <c r="A61" s="980" t="s">
        <v>849</v>
      </c>
      <c r="B61" s="980"/>
      <c r="C61" s="980"/>
      <c r="D61" s="980"/>
      <c r="E61" s="980"/>
      <c r="F61" s="980"/>
      <c r="G61" s="980"/>
      <c r="H61" s="980"/>
      <c r="I61" s="980"/>
      <c r="J61" s="980"/>
      <c r="K61" s="980"/>
      <c r="L61" s="980"/>
      <c r="M61" s="980"/>
      <c r="N61" s="980"/>
      <c r="O61" s="980"/>
      <c r="P61" s="980"/>
      <c r="Q61" s="980"/>
      <c r="R61" s="980"/>
      <c r="S61" s="1"/>
    </row>
    <row r="62" spans="1:19" ht="24.75" customHeight="1">
      <c r="A62" s="40" t="s">
        <v>876</v>
      </c>
      <c r="B62" s="981" t="s">
        <v>799</v>
      </c>
      <c r="C62" s="981"/>
      <c r="D62" s="981"/>
      <c r="E62" s="970">
        <v>0</v>
      </c>
      <c r="F62" s="970"/>
      <c r="G62" s="970">
        <v>1200</v>
      </c>
      <c r="H62" s="970"/>
      <c r="I62" s="970"/>
      <c r="J62" s="41">
        <v>1200</v>
      </c>
      <c r="K62" s="971">
        <v>1</v>
      </c>
      <c r="L62" s="971"/>
      <c r="M62" s="971"/>
      <c r="N62" s="968" t="s">
        <v>800</v>
      </c>
      <c r="O62" s="968"/>
      <c r="P62" s="968"/>
      <c r="Q62" s="968"/>
      <c r="R62" s="968"/>
      <c r="S62" s="1"/>
    </row>
    <row r="63" spans="1:19" ht="24.75" customHeight="1">
      <c r="A63" s="979" t="s">
        <v>850</v>
      </c>
      <c r="B63" s="979"/>
      <c r="C63" s="979"/>
      <c r="D63" s="979"/>
      <c r="E63" s="970">
        <v>0</v>
      </c>
      <c r="F63" s="970"/>
      <c r="G63" s="970">
        <v>1200</v>
      </c>
      <c r="H63" s="970"/>
      <c r="I63" s="970"/>
      <c r="J63" s="41">
        <v>1200</v>
      </c>
      <c r="K63" s="971">
        <v>1</v>
      </c>
      <c r="L63" s="971"/>
      <c r="M63" s="971"/>
      <c r="N63" s="968" t="s">
        <v>876</v>
      </c>
      <c r="O63" s="968"/>
      <c r="P63" s="968"/>
      <c r="Q63" s="968"/>
      <c r="R63" s="968"/>
      <c r="S63" s="1"/>
    </row>
    <row r="64" spans="1:19" ht="24.75" customHeight="1">
      <c r="A64" s="980" t="s">
        <v>366</v>
      </c>
      <c r="B64" s="980"/>
      <c r="C64" s="980"/>
      <c r="D64" s="980"/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1"/>
    </row>
    <row r="65" spans="1:19" ht="24.75" customHeight="1">
      <c r="A65" s="40" t="s">
        <v>876</v>
      </c>
      <c r="B65" s="981" t="s">
        <v>801</v>
      </c>
      <c r="C65" s="981"/>
      <c r="D65" s="981"/>
      <c r="E65" s="970">
        <v>0</v>
      </c>
      <c r="F65" s="970"/>
      <c r="G65" s="970">
        <v>2000</v>
      </c>
      <c r="H65" s="970"/>
      <c r="I65" s="970"/>
      <c r="J65" s="41">
        <v>2000</v>
      </c>
      <c r="K65" s="971">
        <v>1</v>
      </c>
      <c r="L65" s="971"/>
      <c r="M65" s="971"/>
      <c r="N65" s="968" t="s">
        <v>802</v>
      </c>
      <c r="O65" s="968"/>
      <c r="P65" s="968"/>
      <c r="Q65" s="968"/>
      <c r="R65" s="968"/>
      <c r="S65" s="1"/>
    </row>
    <row r="66" spans="1:19" ht="24.75" customHeight="1">
      <c r="A66" s="979" t="s">
        <v>803</v>
      </c>
      <c r="B66" s="979"/>
      <c r="C66" s="979"/>
      <c r="D66" s="979"/>
      <c r="E66" s="970">
        <v>0</v>
      </c>
      <c r="F66" s="970"/>
      <c r="G66" s="970">
        <v>2000</v>
      </c>
      <c r="H66" s="970"/>
      <c r="I66" s="970"/>
      <c r="J66" s="41">
        <v>2000</v>
      </c>
      <c r="K66" s="971">
        <v>1</v>
      </c>
      <c r="L66" s="971"/>
      <c r="M66" s="971"/>
      <c r="N66" s="968" t="s">
        <v>876</v>
      </c>
      <c r="O66" s="968"/>
      <c r="P66" s="968"/>
      <c r="Q66" s="968"/>
      <c r="R66" s="968"/>
      <c r="S66" s="1"/>
    </row>
    <row r="67" spans="1:19" ht="24.75" customHeight="1">
      <c r="A67" s="980" t="s">
        <v>987</v>
      </c>
      <c r="B67" s="980"/>
      <c r="C67" s="980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1"/>
    </row>
    <row r="68" spans="1:19" ht="24.75" customHeight="1">
      <c r="A68" s="40" t="s">
        <v>876</v>
      </c>
      <c r="B68" s="981" t="s">
        <v>801</v>
      </c>
      <c r="C68" s="981"/>
      <c r="D68" s="981"/>
      <c r="E68" s="970">
        <v>1300</v>
      </c>
      <c r="F68" s="970"/>
      <c r="G68" s="970">
        <v>0</v>
      </c>
      <c r="H68" s="970"/>
      <c r="I68" s="970"/>
      <c r="J68" s="41">
        <v>0</v>
      </c>
      <c r="K68" s="971">
        <v>0</v>
      </c>
      <c r="L68" s="971"/>
      <c r="M68" s="971"/>
      <c r="N68" s="968" t="s">
        <v>804</v>
      </c>
      <c r="O68" s="968"/>
      <c r="P68" s="968"/>
      <c r="Q68" s="968"/>
      <c r="R68" s="968"/>
      <c r="S68" s="1"/>
    </row>
    <row r="69" spans="1:19" ht="24.75" customHeight="1">
      <c r="A69" s="979" t="s">
        <v>805</v>
      </c>
      <c r="B69" s="979"/>
      <c r="C69" s="979"/>
      <c r="D69" s="979"/>
      <c r="E69" s="970">
        <v>1300</v>
      </c>
      <c r="F69" s="970"/>
      <c r="G69" s="970">
        <v>0</v>
      </c>
      <c r="H69" s="970"/>
      <c r="I69" s="970"/>
      <c r="J69" s="41">
        <v>0</v>
      </c>
      <c r="K69" s="971">
        <v>0</v>
      </c>
      <c r="L69" s="971"/>
      <c r="M69" s="971"/>
      <c r="N69" s="968" t="s">
        <v>876</v>
      </c>
      <c r="O69" s="968"/>
      <c r="P69" s="968"/>
      <c r="Q69" s="968"/>
      <c r="R69" s="968"/>
      <c r="S69" s="1"/>
    </row>
    <row r="70" spans="1:19" ht="24.75" customHeight="1">
      <c r="A70" s="980" t="s">
        <v>576</v>
      </c>
      <c r="B70" s="980"/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1"/>
    </row>
    <row r="71" spans="1:19" ht="24.75" customHeight="1">
      <c r="A71" s="40" t="s">
        <v>876</v>
      </c>
      <c r="B71" s="981" t="s">
        <v>801</v>
      </c>
      <c r="C71" s="981"/>
      <c r="D71" s="981"/>
      <c r="E71" s="970">
        <v>0</v>
      </c>
      <c r="F71" s="970"/>
      <c r="G71" s="970">
        <v>3000</v>
      </c>
      <c r="H71" s="970"/>
      <c r="I71" s="970"/>
      <c r="J71" s="41">
        <v>3000</v>
      </c>
      <c r="K71" s="971">
        <v>1</v>
      </c>
      <c r="L71" s="971"/>
      <c r="M71" s="971"/>
      <c r="N71" s="968" t="s">
        <v>806</v>
      </c>
      <c r="O71" s="968"/>
      <c r="P71" s="968"/>
      <c r="Q71" s="968"/>
      <c r="R71" s="968"/>
      <c r="S71" s="1"/>
    </row>
    <row r="72" spans="1:19" ht="24.75" customHeight="1">
      <c r="A72" s="40" t="s">
        <v>876</v>
      </c>
      <c r="B72" s="981" t="s">
        <v>801</v>
      </c>
      <c r="C72" s="981"/>
      <c r="D72" s="981"/>
      <c r="E72" s="970">
        <v>0</v>
      </c>
      <c r="F72" s="970"/>
      <c r="G72" s="970">
        <v>16040</v>
      </c>
      <c r="H72" s="970"/>
      <c r="I72" s="970"/>
      <c r="J72" s="41">
        <v>12040</v>
      </c>
      <c r="K72" s="971">
        <v>0.7506</v>
      </c>
      <c r="L72" s="971"/>
      <c r="M72" s="971"/>
      <c r="N72" s="968" t="s">
        <v>807</v>
      </c>
      <c r="O72" s="968"/>
      <c r="P72" s="968"/>
      <c r="Q72" s="968"/>
      <c r="R72" s="968"/>
      <c r="S72" s="1"/>
    </row>
    <row r="73" spans="1:19" ht="24.75" customHeight="1">
      <c r="A73" s="40" t="s">
        <v>876</v>
      </c>
      <c r="B73" s="981" t="s">
        <v>808</v>
      </c>
      <c r="C73" s="981"/>
      <c r="D73" s="981"/>
      <c r="E73" s="970">
        <v>0</v>
      </c>
      <c r="F73" s="970"/>
      <c r="G73" s="970">
        <v>806</v>
      </c>
      <c r="H73" s="970"/>
      <c r="I73" s="970"/>
      <c r="J73" s="41">
        <v>806</v>
      </c>
      <c r="K73" s="971">
        <v>1</v>
      </c>
      <c r="L73" s="971"/>
      <c r="M73" s="971"/>
      <c r="N73" s="968" t="s">
        <v>809</v>
      </c>
      <c r="O73" s="968"/>
      <c r="P73" s="968"/>
      <c r="Q73" s="968"/>
      <c r="R73" s="968"/>
      <c r="S73" s="1"/>
    </row>
    <row r="74" spans="1:19" ht="24.75" customHeight="1">
      <c r="A74" s="40" t="s">
        <v>876</v>
      </c>
      <c r="B74" s="981" t="s">
        <v>801</v>
      </c>
      <c r="C74" s="981"/>
      <c r="D74" s="981"/>
      <c r="E74" s="970">
        <v>0</v>
      </c>
      <c r="F74" s="970"/>
      <c r="G74" s="970">
        <v>6684</v>
      </c>
      <c r="H74" s="970"/>
      <c r="I74" s="970"/>
      <c r="J74" s="41">
        <v>6684</v>
      </c>
      <c r="K74" s="971">
        <v>1</v>
      </c>
      <c r="L74" s="971"/>
      <c r="M74" s="971"/>
      <c r="N74" s="968" t="s">
        <v>810</v>
      </c>
      <c r="O74" s="968"/>
      <c r="P74" s="968"/>
      <c r="Q74" s="968"/>
      <c r="R74" s="968"/>
      <c r="S74" s="1"/>
    </row>
    <row r="75" spans="1:19" ht="24.75" customHeight="1">
      <c r="A75" s="40" t="s">
        <v>876</v>
      </c>
      <c r="B75" s="981" t="s">
        <v>801</v>
      </c>
      <c r="C75" s="981"/>
      <c r="D75" s="981"/>
      <c r="E75" s="970">
        <v>0</v>
      </c>
      <c r="F75" s="970"/>
      <c r="G75" s="970">
        <v>393</v>
      </c>
      <c r="H75" s="970"/>
      <c r="I75" s="970"/>
      <c r="J75" s="41">
        <v>393</v>
      </c>
      <c r="K75" s="971">
        <v>1</v>
      </c>
      <c r="L75" s="971"/>
      <c r="M75" s="971"/>
      <c r="N75" s="968" t="s">
        <v>811</v>
      </c>
      <c r="O75" s="968"/>
      <c r="P75" s="968"/>
      <c r="Q75" s="968"/>
      <c r="R75" s="968"/>
      <c r="S75" s="1"/>
    </row>
    <row r="76" spans="1:19" ht="24.75" customHeight="1">
      <c r="A76" s="979" t="s">
        <v>812</v>
      </c>
      <c r="B76" s="979"/>
      <c r="C76" s="979"/>
      <c r="D76" s="979"/>
      <c r="E76" s="970">
        <v>0</v>
      </c>
      <c r="F76" s="970"/>
      <c r="G76" s="970">
        <v>26922</v>
      </c>
      <c r="H76" s="970"/>
      <c r="I76" s="970"/>
      <c r="J76" s="41">
        <v>22922</v>
      </c>
      <c r="K76" s="971">
        <v>0.8514</v>
      </c>
      <c r="L76" s="971"/>
      <c r="M76" s="971"/>
      <c r="N76" s="968" t="s">
        <v>876</v>
      </c>
      <c r="O76" s="968"/>
      <c r="P76" s="968"/>
      <c r="Q76" s="968"/>
      <c r="R76" s="968"/>
      <c r="S76" s="1"/>
    </row>
    <row r="77" spans="1:19" ht="24.75" customHeight="1">
      <c r="A77" s="977" t="s">
        <v>813</v>
      </c>
      <c r="B77" s="977"/>
      <c r="C77" s="977"/>
      <c r="D77" s="977"/>
      <c r="E77" s="975">
        <v>1300</v>
      </c>
      <c r="F77" s="975"/>
      <c r="G77" s="975">
        <v>30122</v>
      </c>
      <c r="H77" s="975"/>
      <c r="I77" s="975"/>
      <c r="J77" s="46">
        <v>26122</v>
      </c>
      <c r="K77" s="972">
        <v>0.8672</v>
      </c>
      <c r="L77" s="972"/>
      <c r="M77" s="972"/>
      <c r="N77" s="973" t="s">
        <v>876</v>
      </c>
      <c r="O77" s="973"/>
      <c r="P77" s="973"/>
      <c r="Q77" s="973"/>
      <c r="R77" s="973"/>
      <c r="S77" s="1"/>
    </row>
    <row r="78" spans="1:19" ht="24.75" customHeight="1">
      <c r="A78" s="982" t="s">
        <v>814</v>
      </c>
      <c r="B78" s="982"/>
      <c r="C78" s="982"/>
      <c r="D78" s="982"/>
      <c r="E78" s="982"/>
      <c r="F78" s="982"/>
      <c r="G78" s="982"/>
      <c r="H78" s="982"/>
      <c r="I78" s="982"/>
      <c r="J78" s="982"/>
      <c r="K78" s="982"/>
      <c r="L78" s="982"/>
      <c r="M78" s="982"/>
      <c r="N78" s="982"/>
      <c r="O78" s="982"/>
      <c r="P78" s="982"/>
      <c r="Q78" s="982"/>
      <c r="R78" s="982"/>
      <c r="S78" s="1"/>
    </row>
    <row r="79" spans="1:19" ht="24.75" customHeight="1">
      <c r="A79" s="980" t="s">
        <v>326</v>
      </c>
      <c r="B79" s="980"/>
      <c r="C79" s="980"/>
      <c r="D79" s="980"/>
      <c r="E79" s="980"/>
      <c r="F79" s="980"/>
      <c r="G79" s="980"/>
      <c r="H79" s="980"/>
      <c r="I79" s="980"/>
      <c r="J79" s="980"/>
      <c r="K79" s="980"/>
      <c r="L79" s="980"/>
      <c r="M79" s="980"/>
      <c r="N79" s="980"/>
      <c r="O79" s="980"/>
      <c r="P79" s="980"/>
      <c r="Q79" s="980"/>
      <c r="R79" s="980"/>
      <c r="S79" s="1"/>
    </row>
    <row r="80" spans="1:19" ht="38.25" customHeight="1">
      <c r="A80" s="40" t="s">
        <v>876</v>
      </c>
      <c r="B80" s="981" t="s">
        <v>815</v>
      </c>
      <c r="C80" s="981"/>
      <c r="D80" s="981"/>
      <c r="E80" s="970">
        <v>0</v>
      </c>
      <c r="F80" s="970"/>
      <c r="G80" s="970">
        <v>100</v>
      </c>
      <c r="H80" s="970"/>
      <c r="I80" s="970"/>
      <c r="J80" s="41">
        <v>97</v>
      </c>
      <c r="K80" s="971">
        <v>0.97</v>
      </c>
      <c r="L80" s="971"/>
      <c r="M80" s="971"/>
      <c r="N80" s="968" t="s">
        <v>816</v>
      </c>
      <c r="O80" s="968"/>
      <c r="P80" s="968"/>
      <c r="Q80" s="968"/>
      <c r="R80" s="968"/>
      <c r="S80" s="1"/>
    </row>
    <row r="81" spans="1:19" ht="24.75" customHeight="1">
      <c r="A81" s="979" t="s">
        <v>328</v>
      </c>
      <c r="B81" s="979"/>
      <c r="C81" s="979"/>
      <c r="D81" s="979"/>
      <c r="E81" s="970">
        <v>0</v>
      </c>
      <c r="F81" s="970"/>
      <c r="G81" s="970">
        <v>100</v>
      </c>
      <c r="H81" s="970"/>
      <c r="I81" s="970"/>
      <c r="J81" s="41">
        <v>97</v>
      </c>
      <c r="K81" s="971">
        <v>0.97</v>
      </c>
      <c r="L81" s="971"/>
      <c r="M81" s="971"/>
      <c r="N81" s="968" t="s">
        <v>876</v>
      </c>
      <c r="O81" s="968"/>
      <c r="P81" s="968"/>
      <c r="Q81" s="968"/>
      <c r="R81" s="968"/>
      <c r="S81" s="1"/>
    </row>
    <row r="82" spans="1:19" ht="24.75" customHeight="1">
      <c r="A82" s="980" t="s">
        <v>840</v>
      </c>
      <c r="B82" s="980"/>
      <c r="C82" s="980"/>
      <c r="D82" s="980"/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1"/>
    </row>
    <row r="83" spans="1:19" ht="24.75" customHeight="1">
      <c r="A83" s="40" t="s">
        <v>876</v>
      </c>
      <c r="B83" s="981" t="s">
        <v>817</v>
      </c>
      <c r="C83" s="981"/>
      <c r="D83" s="981"/>
      <c r="E83" s="970">
        <v>0</v>
      </c>
      <c r="F83" s="970"/>
      <c r="G83" s="970">
        <v>1181</v>
      </c>
      <c r="H83" s="970"/>
      <c r="I83" s="970"/>
      <c r="J83" s="41">
        <v>1181</v>
      </c>
      <c r="K83" s="971">
        <v>1</v>
      </c>
      <c r="L83" s="971"/>
      <c r="M83" s="971"/>
      <c r="N83" s="968" t="s">
        <v>818</v>
      </c>
      <c r="O83" s="968"/>
      <c r="P83" s="968"/>
      <c r="Q83" s="968"/>
      <c r="R83" s="968"/>
      <c r="S83" s="1"/>
    </row>
    <row r="84" spans="1:19" ht="24.75" customHeight="1">
      <c r="A84" s="979" t="s">
        <v>841</v>
      </c>
      <c r="B84" s="979"/>
      <c r="C84" s="979"/>
      <c r="D84" s="979"/>
      <c r="E84" s="970">
        <v>0</v>
      </c>
      <c r="F84" s="970"/>
      <c r="G84" s="970">
        <v>1181</v>
      </c>
      <c r="H84" s="970"/>
      <c r="I84" s="970"/>
      <c r="J84" s="41">
        <v>1181</v>
      </c>
      <c r="K84" s="971">
        <v>1</v>
      </c>
      <c r="L84" s="971"/>
      <c r="M84" s="971"/>
      <c r="N84" s="968" t="s">
        <v>876</v>
      </c>
      <c r="O84" s="968"/>
      <c r="P84" s="968"/>
      <c r="Q84" s="968"/>
      <c r="R84" s="968"/>
      <c r="S84" s="1"/>
    </row>
    <row r="85" spans="1:19" ht="24.75" customHeight="1">
      <c r="A85" s="977" t="s">
        <v>819</v>
      </c>
      <c r="B85" s="977"/>
      <c r="C85" s="977"/>
      <c r="D85" s="977"/>
      <c r="E85" s="975">
        <v>0</v>
      </c>
      <c r="F85" s="975"/>
      <c r="G85" s="975">
        <v>1281</v>
      </c>
      <c r="H85" s="975"/>
      <c r="I85" s="975"/>
      <c r="J85" s="46">
        <v>1278</v>
      </c>
      <c r="K85" s="972">
        <v>0.9976</v>
      </c>
      <c r="L85" s="972"/>
      <c r="M85" s="972"/>
      <c r="N85" s="973" t="s">
        <v>876</v>
      </c>
      <c r="O85" s="973"/>
      <c r="P85" s="973"/>
      <c r="Q85" s="973"/>
      <c r="R85" s="973"/>
      <c r="S85" s="1"/>
    </row>
    <row r="86" spans="1:19" ht="24.75" customHeight="1">
      <c r="A86" s="982" t="s">
        <v>820</v>
      </c>
      <c r="B86" s="982"/>
      <c r="C86" s="982"/>
      <c r="D86" s="982"/>
      <c r="E86" s="982"/>
      <c r="F86" s="982"/>
      <c r="G86" s="982"/>
      <c r="H86" s="982"/>
      <c r="I86" s="982"/>
      <c r="J86" s="982"/>
      <c r="K86" s="982"/>
      <c r="L86" s="982"/>
      <c r="M86" s="982"/>
      <c r="N86" s="982"/>
      <c r="O86" s="982"/>
      <c r="P86" s="982"/>
      <c r="Q86" s="982"/>
      <c r="R86" s="982"/>
      <c r="S86" s="1"/>
    </row>
    <row r="87" spans="1:19" ht="24.75" customHeight="1">
      <c r="A87" s="980" t="s">
        <v>849</v>
      </c>
      <c r="B87" s="980"/>
      <c r="C87" s="980"/>
      <c r="D87" s="980"/>
      <c r="E87" s="980"/>
      <c r="F87" s="980"/>
      <c r="G87" s="980"/>
      <c r="H87" s="980"/>
      <c r="I87" s="980"/>
      <c r="J87" s="980"/>
      <c r="K87" s="980"/>
      <c r="L87" s="980"/>
      <c r="M87" s="980"/>
      <c r="N87" s="980"/>
      <c r="O87" s="980"/>
      <c r="P87" s="980"/>
      <c r="Q87" s="980"/>
      <c r="R87" s="980"/>
      <c r="S87" s="1"/>
    </row>
    <row r="88" spans="1:19" ht="24.75" customHeight="1">
      <c r="A88" s="40" t="s">
        <v>876</v>
      </c>
      <c r="B88" s="981" t="s">
        <v>821</v>
      </c>
      <c r="C88" s="981"/>
      <c r="D88" s="981"/>
      <c r="E88" s="970">
        <v>0</v>
      </c>
      <c r="F88" s="970"/>
      <c r="G88" s="970">
        <v>800</v>
      </c>
      <c r="H88" s="970"/>
      <c r="I88" s="970"/>
      <c r="J88" s="41">
        <v>800</v>
      </c>
      <c r="K88" s="971">
        <v>1</v>
      </c>
      <c r="L88" s="971"/>
      <c r="M88" s="971"/>
      <c r="N88" s="968" t="s">
        <v>822</v>
      </c>
      <c r="O88" s="968"/>
      <c r="P88" s="968"/>
      <c r="Q88" s="968"/>
      <c r="R88" s="968"/>
      <c r="S88" s="1"/>
    </row>
    <row r="89" spans="1:19" ht="24.75" customHeight="1">
      <c r="A89" s="979" t="s">
        <v>850</v>
      </c>
      <c r="B89" s="979"/>
      <c r="C89" s="979"/>
      <c r="D89" s="979"/>
      <c r="E89" s="970">
        <v>0</v>
      </c>
      <c r="F89" s="970"/>
      <c r="G89" s="970">
        <v>800</v>
      </c>
      <c r="H89" s="970"/>
      <c r="I89" s="970"/>
      <c r="J89" s="41">
        <v>800</v>
      </c>
      <c r="K89" s="971">
        <v>1</v>
      </c>
      <c r="L89" s="971"/>
      <c r="M89" s="971"/>
      <c r="N89" s="968" t="s">
        <v>876</v>
      </c>
      <c r="O89" s="968"/>
      <c r="P89" s="968"/>
      <c r="Q89" s="968"/>
      <c r="R89" s="968"/>
      <c r="S89" s="1"/>
    </row>
    <row r="90" spans="1:19" ht="24.75" customHeight="1">
      <c r="A90" s="980" t="s">
        <v>851</v>
      </c>
      <c r="B90" s="980"/>
      <c r="C90" s="980"/>
      <c r="D90" s="980"/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1"/>
    </row>
    <row r="91" spans="1:19" ht="24.75" customHeight="1">
      <c r="A91" s="40" t="s">
        <v>876</v>
      </c>
      <c r="B91" s="981" t="s">
        <v>801</v>
      </c>
      <c r="C91" s="981"/>
      <c r="D91" s="981"/>
      <c r="E91" s="970">
        <v>0</v>
      </c>
      <c r="F91" s="970"/>
      <c r="G91" s="970">
        <v>179</v>
      </c>
      <c r="H91" s="970"/>
      <c r="I91" s="970"/>
      <c r="J91" s="41">
        <v>179</v>
      </c>
      <c r="K91" s="971">
        <v>1</v>
      </c>
      <c r="L91" s="971"/>
      <c r="M91" s="971"/>
      <c r="N91" s="968" t="s">
        <v>823</v>
      </c>
      <c r="O91" s="968"/>
      <c r="P91" s="968"/>
      <c r="Q91" s="968"/>
      <c r="R91" s="968"/>
      <c r="S91" s="1"/>
    </row>
    <row r="92" spans="1:19" ht="24.75" customHeight="1">
      <c r="A92" s="40" t="s">
        <v>876</v>
      </c>
      <c r="B92" s="981" t="s">
        <v>801</v>
      </c>
      <c r="C92" s="981"/>
      <c r="D92" s="981"/>
      <c r="E92" s="970">
        <v>0</v>
      </c>
      <c r="F92" s="970"/>
      <c r="G92" s="970">
        <v>110</v>
      </c>
      <c r="H92" s="970"/>
      <c r="I92" s="970"/>
      <c r="J92" s="41">
        <v>110</v>
      </c>
      <c r="K92" s="971">
        <v>1</v>
      </c>
      <c r="L92" s="971"/>
      <c r="M92" s="971"/>
      <c r="N92" s="968" t="s">
        <v>824</v>
      </c>
      <c r="O92" s="968"/>
      <c r="P92" s="968"/>
      <c r="Q92" s="968"/>
      <c r="R92" s="968"/>
      <c r="S92" s="1"/>
    </row>
    <row r="93" spans="1:19" ht="24.75" customHeight="1">
      <c r="A93" s="979" t="s">
        <v>852</v>
      </c>
      <c r="B93" s="979"/>
      <c r="C93" s="979"/>
      <c r="D93" s="979"/>
      <c r="E93" s="970">
        <v>0</v>
      </c>
      <c r="F93" s="970"/>
      <c r="G93" s="970">
        <v>289</v>
      </c>
      <c r="H93" s="970"/>
      <c r="I93" s="970"/>
      <c r="J93" s="41">
        <v>289</v>
      </c>
      <c r="K93" s="971">
        <v>1</v>
      </c>
      <c r="L93" s="971"/>
      <c r="M93" s="971"/>
      <c r="N93" s="968" t="s">
        <v>876</v>
      </c>
      <c r="O93" s="968"/>
      <c r="P93" s="968"/>
      <c r="Q93" s="968"/>
      <c r="R93" s="968"/>
      <c r="S93" s="1"/>
    </row>
    <row r="94" spans="1:19" ht="24.75" customHeight="1">
      <c r="A94" s="980" t="s">
        <v>313</v>
      </c>
      <c r="B94" s="980"/>
      <c r="C94" s="980"/>
      <c r="D94" s="980"/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1"/>
    </row>
    <row r="95" spans="1:19" ht="24.75" customHeight="1">
      <c r="A95" s="40" t="s">
        <v>876</v>
      </c>
      <c r="B95" s="981" t="s">
        <v>825</v>
      </c>
      <c r="C95" s="981"/>
      <c r="D95" s="981"/>
      <c r="E95" s="970">
        <v>0</v>
      </c>
      <c r="F95" s="970"/>
      <c r="G95" s="970">
        <v>20</v>
      </c>
      <c r="H95" s="970"/>
      <c r="I95" s="970"/>
      <c r="J95" s="41">
        <v>20</v>
      </c>
      <c r="K95" s="971">
        <v>1</v>
      </c>
      <c r="L95" s="971"/>
      <c r="M95" s="971"/>
      <c r="N95" s="968" t="s">
        <v>826</v>
      </c>
      <c r="O95" s="968"/>
      <c r="P95" s="968"/>
      <c r="Q95" s="968"/>
      <c r="R95" s="968"/>
      <c r="S95" s="1"/>
    </row>
    <row r="96" spans="1:19" ht="24.75" customHeight="1">
      <c r="A96" s="979" t="s">
        <v>315</v>
      </c>
      <c r="B96" s="979"/>
      <c r="C96" s="979"/>
      <c r="D96" s="979"/>
      <c r="E96" s="970">
        <v>0</v>
      </c>
      <c r="F96" s="970"/>
      <c r="G96" s="970">
        <v>20</v>
      </c>
      <c r="H96" s="970"/>
      <c r="I96" s="970"/>
      <c r="J96" s="41">
        <v>20</v>
      </c>
      <c r="K96" s="971">
        <v>1</v>
      </c>
      <c r="L96" s="971"/>
      <c r="M96" s="971"/>
      <c r="N96" s="968" t="s">
        <v>876</v>
      </c>
      <c r="O96" s="968"/>
      <c r="P96" s="968"/>
      <c r="Q96" s="968"/>
      <c r="R96" s="968"/>
      <c r="S96" s="1"/>
    </row>
    <row r="97" spans="1:19" ht="24.75" customHeight="1">
      <c r="A97" s="977" t="s">
        <v>827</v>
      </c>
      <c r="B97" s="977"/>
      <c r="C97" s="977"/>
      <c r="D97" s="977"/>
      <c r="E97" s="975">
        <v>0</v>
      </c>
      <c r="F97" s="975"/>
      <c r="G97" s="975">
        <v>1109</v>
      </c>
      <c r="H97" s="975"/>
      <c r="I97" s="975"/>
      <c r="J97" s="46">
        <v>1109</v>
      </c>
      <c r="K97" s="972">
        <v>1</v>
      </c>
      <c r="L97" s="972"/>
      <c r="M97" s="972"/>
      <c r="N97" s="973" t="s">
        <v>876</v>
      </c>
      <c r="O97" s="973"/>
      <c r="P97" s="973"/>
      <c r="Q97" s="973"/>
      <c r="R97" s="973"/>
      <c r="S97" s="1"/>
    </row>
    <row r="98" spans="1:19" ht="24.75" customHeight="1">
      <c r="A98" s="982" t="s">
        <v>828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1"/>
    </row>
    <row r="99" spans="1:19" ht="24.75" customHeight="1">
      <c r="A99" s="980" t="s">
        <v>1049</v>
      </c>
      <c r="B99" s="980"/>
      <c r="C99" s="980"/>
      <c r="D99" s="980"/>
      <c r="E99" s="980"/>
      <c r="F99" s="980"/>
      <c r="G99" s="980"/>
      <c r="H99" s="980"/>
      <c r="I99" s="980"/>
      <c r="J99" s="980"/>
      <c r="K99" s="980"/>
      <c r="L99" s="980"/>
      <c r="M99" s="980"/>
      <c r="N99" s="980"/>
      <c r="O99" s="980"/>
      <c r="P99" s="980"/>
      <c r="Q99" s="980"/>
      <c r="R99" s="980"/>
      <c r="S99" s="1"/>
    </row>
    <row r="100" spans="1:19" ht="24.75" customHeight="1">
      <c r="A100" s="40" t="s">
        <v>876</v>
      </c>
      <c r="B100" s="981" t="s">
        <v>829</v>
      </c>
      <c r="C100" s="981"/>
      <c r="D100" s="981"/>
      <c r="E100" s="970">
        <v>0</v>
      </c>
      <c r="F100" s="970"/>
      <c r="G100" s="970">
        <v>45</v>
      </c>
      <c r="H100" s="970"/>
      <c r="I100" s="970"/>
      <c r="J100" s="41">
        <v>45</v>
      </c>
      <c r="K100" s="971">
        <v>1</v>
      </c>
      <c r="L100" s="971"/>
      <c r="M100" s="971"/>
      <c r="N100" s="968" t="s">
        <v>830</v>
      </c>
      <c r="O100" s="968"/>
      <c r="P100" s="968"/>
      <c r="Q100" s="968"/>
      <c r="R100" s="968"/>
      <c r="S100" s="1"/>
    </row>
    <row r="101" spans="1:19" ht="24.75" customHeight="1">
      <c r="A101" s="979" t="s">
        <v>1050</v>
      </c>
      <c r="B101" s="979"/>
      <c r="C101" s="979"/>
      <c r="D101" s="979"/>
      <c r="E101" s="970">
        <v>0</v>
      </c>
      <c r="F101" s="970"/>
      <c r="G101" s="970">
        <v>45</v>
      </c>
      <c r="H101" s="970"/>
      <c r="I101" s="970"/>
      <c r="J101" s="41">
        <v>45</v>
      </c>
      <c r="K101" s="971">
        <v>1</v>
      </c>
      <c r="L101" s="971"/>
      <c r="M101" s="971"/>
      <c r="N101" s="968" t="s">
        <v>876</v>
      </c>
      <c r="O101" s="968"/>
      <c r="P101" s="968"/>
      <c r="Q101" s="968"/>
      <c r="R101" s="968"/>
      <c r="S101" s="1"/>
    </row>
    <row r="102" spans="1:19" ht="24.75" customHeight="1">
      <c r="A102" s="980" t="s">
        <v>724</v>
      </c>
      <c r="B102" s="980"/>
      <c r="C102" s="980"/>
      <c r="D102" s="980"/>
      <c r="E102" s="980"/>
      <c r="F102" s="980"/>
      <c r="G102" s="980"/>
      <c r="H102" s="980"/>
      <c r="I102" s="980"/>
      <c r="J102" s="980"/>
      <c r="K102" s="980"/>
      <c r="L102" s="980"/>
      <c r="M102" s="980"/>
      <c r="N102" s="980"/>
      <c r="O102" s="980"/>
      <c r="P102" s="980"/>
      <c r="Q102" s="980"/>
      <c r="R102" s="980"/>
      <c r="S102" s="1"/>
    </row>
    <row r="103" spans="1:19" ht="24.75" customHeight="1">
      <c r="A103" s="40" t="s">
        <v>876</v>
      </c>
      <c r="B103" s="981" t="s">
        <v>815</v>
      </c>
      <c r="C103" s="981"/>
      <c r="D103" s="981"/>
      <c r="E103" s="970">
        <v>0</v>
      </c>
      <c r="F103" s="970"/>
      <c r="G103" s="970">
        <v>70</v>
      </c>
      <c r="H103" s="970"/>
      <c r="I103" s="970"/>
      <c r="J103" s="41">
        <v>70</v>
      </c>
      <c r="K103" s="971">
        <v>1</v>
      </c>
      <c r="L103" s="971"/>
      <c r="M103" s="971"/>
      <c r="N103" s="968" t="s">
        <v>831</v>
      </c>
      <c r="O103" s="968"/>
      <c r="P103" s="968"/>
      <c r="Q103" s="968"/>
      <c r="R103" s="968"/>
      <c r="S103" s="1"/>
    </row>
    <row r="104" spans="1:19" ht="24.75" customHeight="1">
      <c r="A104" s="979" t="s">
        <v>725</v>
      </c>
      <c r="B104" s="979"/>
      <c r="C104" s="979"/>
      <c r="D104" s="979"/>
      <c r="E104" s="970">
        <v>0</v>
      </c>
      <c r="F104" s="970"/>
      <c r="G104" s="970">
        <v>70</v>
      </c>
      <c r="H104" s="970"/>
      <c r="I104" s="970"/>
      <c r="J104" s="41">
        <v>70</v>
      </c>
      <c r="K104" s="971">
        <v>1</v>
      </c>
      <c r="L104" s="971"/>
      <c r="M104" s="971"/>
      <c r="N104" s="968" t="s">
        <v>876</v>
      </c>
      <c r="O104" s="968"/>
      <c r="P104" s="968"/>
      <c r="Q104" s="968"/>
      <c r="R104" s="968"/>
      <c r="S104" s="1"/>
    </row>
    <row r="105" spans="1:19" ht="24.75" customHeight="1">
      <c r="A105" s="977" t="s">
        <v>151</v>
      </c>
      <c r="B105" s="977"/>
      <c r="C105" s="977"/>
      <c r="D105" s="977"/>
      <c r="E105" s="975">
        <v>0</v>
      </c>
      <c r="F105" s="975"/>
      <c r="G105" s="975">
        <v>115</v>
      </c>
      <c r="H105" s="975"/>
      <c r="I105" s="975"/>
      <c r="J105" s="46">
        <v>115</v>
      </c>
      <c r="K105" s="972">
        <v>1</v>
      </c>
      <c r="L105" s="972"/>
      <c r="M105" s="972"/>
      <c r="N105" s="973" t="s">
        <v>876</v>
      </c>
      <c r="O105" s="973"/>
      <c r="P105" s="973"/>
      <c r="Q105" s="973"/>
      <c r="R105" s="973"/>
      <c r="S105" s="1"/>
    </row>
    <row r="106" spans="1:19" ht="24.75" customHeight="1">
      <c r="A106" s="982" t="s">
        <v>152</v>
      </c>
      <c r="B106" s="982"/>
      <c r="C106" s="982"/>
      <c r="D106" s="982"/>
      <c r="E106" s="982"/>
      <c r="F106" s="982"/>
      <c r="G106" s="982"/>
      <c r="H106" s="982"/>
      <c r="I106" s="982"/>
      <c r="J106" s="982"/>
      <c r="K106" s="982"/>
      <c r="L106" s="982"/>
      <c r="M106" s="982"/>
      <c r="N106" s="982"/>
      <c r="O106" s="982"/>
      <c r="P106" s="982"/>
      <c r="Q106" s="982"/>
      <c r="R106" s="982"/>
      <c r="S106" s="1"/>
    </row>
    <row r="107" spans="1:19" ht="24.75" customHeight="1">
      <c r="A107" s="980" t="s">
        <v>292</v>
      </c>
      <c r="B107" s="980"/>
      <c r="C107" s="980"/>
      <c r="D107" s="980"/>
      <c r="E107" s="980"/>
      <c r="F107" s="980"/>
      <c r="G107" s="980"/>
      <c r="H107" s="980"/>
      <c r="I107" s="980"/>
      <c r="J107" s="980"/>
      <c r="K107" s="980"/>
      <c r="L107" s="980"/>
      <c r="M107" s="980"/>
      <c r="N107" s="980"/>
      <c r="O107" s="980"/>
      <c r="P107" s="980"/>
      <c r="Q107" s="980"/>
      <c r="R107" s="980"/>
      <c r="S107" s="1"/>
    </row>
    <row r="108" spans="1:19" ht="39" customHeight="1">
      <c r="A108" s="40" t="s">
        <v>876</v>
      </c>
      <c r="B108" s="981" t="s">
        <v>815</v>
      </c>
      <c r="C108" s="981"/>
      <c r="D108" s="981"/>
      <c r="E108" s="970">
        <v>0</v>
      </c>
      <c r="F108" s="970"/>
      <c r="G108" s="970">
        <v>2200</v>
      </c>
      <c r="H108" s="970"/>
      <c r="I108" s="970"/>
      <c r="J108" s="41">
        <v>2200</v>
      </c>
      <c r="K108" s="971">
        <v>1</v>
      </c>
      <c r="L108" s="971"/>
      <c r="M108" s="971"/>
      <c r="N108" s="968" t="s">
        <v>153</v>
      </c>
      <c r="O108" s="968"/>
      <c r="P108" s="968"/>
      <c r="Q108" s="968"/>
      <c r="R108" s="968"/>
      <c r="S108" s="1"/>
    </row>
    <row r="109" spans="1:19" ht="24.75" customHeight="1">
      <c r="A109" s="979" t="s">
        <v>293</v>
      </c>
      <c r="B109" s="979"/>
      <c r="C109" s="979"/>
      <c r="D109" s="979"/>
      <c r="E109" s="970">
        <v>0</v>
      </c>
      <c r="F109" s="970"/>
      <c r="G109" s="970">
        <v>2200</v>
      </c>
      <c r="H109" s="970"/>
      <c r="I109" s="970"/>
      <c r="J109" s="41">
        <v>2200</v>
      </c>
      <c r="K109" s="971">
        <v>1</v>
      </c>
      <c r="L109" s="971"/>
      <c r="M109" s="971"/>
      <c r="N109" s="968" t="s">
        <v>876</v>
      </c>
      <c r="O109" s="968"/>
      <c r="P109" s="968"/>
      <c r="Q109" s="968"/>
      <c r="R109" s="968"/>
      <c r="S109" s="1"/>
    </row>
    <row r="110" spans="1:19" ht="24.75" customHeight="1">
      <c r="A110" s="980" t="s">
        <v>308</v>
      </c>
      <c r="B110" s="980"/>
      <c r="C110" s="980"/>
      <c r="D110" s="980"/>
      <c r="E110" s="980"/>
      <c r="F110" s="980"/>
      <c r="G110" s="980"/>
      <c r="H110" s="980"/>
      <c r="I110" s="980"/>
      <c r="J110" s="980"/>
      <c r="K110" s="980"/>
      <c r="L110" s="980"/>
      <c r="M110" s="980"/>
      <c r="N110" s="980"/>
      <c r="O110" s="980"/>
      <c r="P110" s="980"/>
      <c r="Q110" s="980"/>
      <c r="R110" s="980"/>
      <c r="S110" s="1"/>
    </row>
    <row r="111" spans="1:19" ht="24.75" customHeight="1">
      <c r="A111" s="40" t="s">
        <v>876</v>
      </c>
      <c r="B111" s="981" t="s">
        <v>154</v>
      </c>
      <c r="C111" s="981"/>
      <c r="D111" s="981"/>
      <c r="E111" s="970">
        <v>0</v>
      </c>
      <c r="F111" s="970"/>
      <c r="G111" s="970">
        <v>678</v>
      </c>
      <c r="H111" s="970"/>
      <c r="I111" s="970"/>
      <c r="J111" s="41">
        <v>678</v>
      </c>
      <c r="K111" s="971">
        <v>1</v>
      </c>
      <c r="L111" s="971"/>
      <c r="M111" s="971"/>
      <c r="N111" s="968" t="s">
        <v>155</v>
      </c>
      <c r="O111" s="968"/>
      <c r="P111" s="968"/>
      <c r="Q111" s="968"/>
      <c r="R111" s="968"/>
      <c r="S111" s="1"/>
    </row>
    <row r="112" spans="1:19" ht="24.75" customHeight="1">
      <c r="A112" s="979" t="s">
        <v>309</v>
      </c>
      <c r="B112" s="979"/>
      <c r="C112" s="979"/>
      <c r="D112" s="979"/>
      <c r="E112" s="970">
        <v>0</v>
      </c>
      <c r="F112" s="970"/>
      <c r="G112" s="970">
        <v>678</v>
      </c>
      <c r="H112" s="970"/>
      <c r="I112" s="970"/>
      <c r="J112" s="41">
        <v>678</v>
      </c>
      <c r="K112" s="971">
        <v>1</v>
      </c>
      <c r="L112" s="971"/>
      <c r="M112" s="971"/>
      <c r="N112" s="968" t="s">
        <v>876</v>
      </c>
      <c r="O112" s="968"/>
      <c r="P112" s="968"/>
      <c r="Q112" s="968"/>
      <c r="R112" s="968"/>
      <c r="S112" s="1"/>
    </row>
    <row r="113" spans="1:19" ht="24.75" customHeight="1">
      <c r="A113" s="980" t="s">
        <v>288</v>
      </c>
      <c r="B113" s="980"/>
      <c r="C113" s="980"/>
      <c r="D113" s="980"/>
      <c r="E113" s="980"/>
      <c r="F113" s="980"/>
      <c r="G113" s="980"/>
      <c r="H113" s="980"/>
      <c r="I113" s="980"/>
      <c r="J113" s="980"/>
      <c r="K113" s="980"/>
      <c r="L113" s="980"/>
      <c r="M113" s="980"/>
      <c r="N113" s="980"/>
      <c r="O113" s="980"/>
      <c r="P113" s="980"/>
      <c r="Q113" s="980"/>
      <c r="R113" s="980"/>
      <c r="S113" s="1"/>
    </row>
    <row r="114" spans="1:19" ht="24.75" customHeight="1">
      <c r="A114" s="40" t="s">
        <v>876</v>
      </c>
      <c r="B114" s="981" t="s">
        <v>825</v>
      </c>
      <c r="C114" s="981"/>
      <c r="D114" s="981"/>
      <c r="E114" s="970">
        <v>0</v>
      </c>
      <c r="F114" s="970"/>
      <c r="G114" s="970">
        <v>500</v>
      </c>
      <c r="H114" s="970"/>
      <c r="I114" s="970"/>
      <c r="J114" s="41">
        <v>500</v>
      </c>
      <c r="K114" s="971">
        <v>1</v>
      </c>
      <c r="L114" s="971"/>
      <c r="M114" s="971"/>
      <c r="N114" s="968" t="s">
        <v>156</v>
      </c>
      <c r="O114" s="968"/>
      <c r="P114" s="968"/>
      <c r="Q114" s="968"/>
      <c r="R114" s="968"/>
      <c r="S114" s="1"/>
    </row>
    <row r="115" spans="1:19" ht="24.75" customHeight="1">
      <c r="A115" s="40" t="s">
        <v>876</v>
      </c>
      <c r="B115" s="981" t="s">
        <v>825</v>
      </c>
      <c r="C115" s="981"/>
      <c r="D115" s="981"/>
      <c r="E115" s="970">
        <v>0</v>
      </c>
      <c r="F115" s="970"/>
      <c r="G115" s="970">
        <v>1000</v>
      </c>
      <c r="H115" s="970"/>
      <c r="I115" s="970"/>
      <c r="J115" s="41">
        <v>1000</v>
      </c>
      <c r="K115" s="971">
        <v>1</v>
      </c>
      <c r="L115" s="971"/>
      <c r="M115" s="971"/>
      <c r="N115" s="968" t="s">
        <v>157</v>
      </c>
      <c r="O115" s="968"/>
      <c r="P115" s="968"/>
      <c r="Q115" s="968"/>
      <c r="R115" s="968"/>
      <c r="S115" s="1"/>
    </row>
    <row r="116" spans="1:19" ht="24.75" customHeight="1">
      <c r="A116" s="979" t="s">
        <v>289</v>
      </c>
      <c r="B116" s="979"/>
      <c r="C116" s="979"/>
      <c r="D116" s="979"/>
      <c r="E116" s="970">
        <v>0</v>
      </c>
      <c r="F116" s="970"/>
      <c r="G116" s="970">
        <v>1500</v>
      </c>
      <c r="H116" s="970"/>
      <c r="I116" s="970"/>
      <c r="J116" s="41">
        <v>1500</v>
      </c>
      <c r="K116" s="971">
        <v>1</v>
      </c>
      <c r="L116" s="971"/>
      <c r="M116" s="971"/>
      <c r="N116" s="968" t="s">
        <v>876</v>
      </c>
      <c r="O116" s="968"/>
      <c r="P116" s="968"/>
      <c r="Q116" s="968"/>
      <c r="R116" s="968"/>
      <c r="S116" s="1"/>
    </row>
    <row r="117" spans="1:19" ht="24.75" customHeight="1">
      <c r="A117" s="980" t="s">
        <v>838</v>
      </c>
      <c r="B117" s="980"/>
      <c r="C117" s="980"/>
      <c r="D117" s="980"/>
      <c r="E117" s="980"/>
      <c r="F117" s="980"/>
      <c r="G117" s="980"/>
      <c r="H117" s="980"/>
      <c r="I117" s="980"/>
      <c r="J117" s="980"/>
      <c r="K117" s="980"/>
      <c r="L117" s="980"/>
      <c r="M117" s="980"/>
      <c r="N117" s="980"/>
      <c r="O117" s="980"/>
      <c r="P117" s="980"/>
      <c r="Q117" s="980"/>
      <c r="R117" s="980"/>
      <c r="S117" s="1"/>
    </row>
    <row r="118" spans="1:19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.75" customHeight="1">
      <c r="A119" s="40" t="s">
        <v>876</v>
      </c>
      <c r="B119" s="981" t="s">
        <v>808</v>
      </c>
      <c r="C119" s="981"/>
      <c r="D119" s="981"/>
      <c r="E119" s="970">
        <v>0</v>
      </c>
      <c r="F119" s="970"/>
      <c r="G119" s="970">
        <v>3725</v>
      </c>
      <c r="H119" s="970"/>
      <c r="I119" s="970"/>
      <c r="J119" s="41">
        <v>3725</v>
      </c>
      <c r="K119" s="971">
        <v>1</v>
      </c>
      <c r="L119" s="971"/>
      <c r="M119" s="971"/>
      <c r="N119" s="968" t="s">
        <v>158</v>
      </c>
      <c r="O119" s="968"/>
      <c r="P119" s="968"/>
      <c r="Q119" s="968"/>
      <c r="R119" s="968"/>
      <c r="S119" s="1"/>
    </row>
    <row r="120" spans="1:19" ht="24.75" customHeight="1">
      <c r="A120" s="979" t="s">
        <v>839</v>
      </c>
      <c r="B120" s="979"/>
      <c r="C120" s="979"/>
      <c r="D120" s="979"/>
      <c r="E120" s="970">
        <v>0</v>
      </c>
      <c r="F120" s="970"/>
      <c r="G120" s="970">
        <v>3725</v>
      </c>
      <c r="H120" s="970"/>
      <c r="I120" s="970"/>
      <c r="J120" s="41">
        <v>3725</v>
      </c>
      <c r="K120" s="971">
        <v>1</v>
      </c>
      <c r="L120" s="971"/>
      <c r="M120" s="971"/>
      <c r="N120" s="968" t="s">
        <v>876</v>
      </c>
      <c r="O120" s="968"/>
      <c r="P120" s="968"/>
      <c r="Q120" s="968"/>
      <c r="R120" s="968"/>
      <c r="S120" s="1"/>
    </row>
    <row r="121" spans="1:19" ht="24.75" customHeight="1">
      <c r="A121" s="977" t="s">
        <v>159</v>
      </c>
      <c r="B121" s="977"/>
      <c r="C121" s="977"/>
      <c r="D121" s="977"/>
      <c r="E121" s="975">
        <v>0</v>
      </c>
      <c r="F121" s="975"/>
      <c r="G121" s="975">
        <v>8103</v>
      </c>
      <c r="H121" s="975"/>
      <c r="I121" s="975"/>
      <c r="J121" s="46">
        <v>8103</v>
      </c>
      <c r="K121" s="972">
        <v>1</v>
      </c>
      <c r="L121" s="972"/>
      <c r="M121" s="972"/>
      <c r="N121" s="973" t="s">
        <v>876</v>
      </c>
      <c r="O121" s="973"/>
      <c r="P121" s="973"/>
      <c r="Q121" s="973"/>
      <c r="R121" s="973"/>
      <c r="S121" s="1"/>
    </row>
    <row r="122" spans="1:19" ht="24.75" customHeight="1">
      <c r="A122" s="982" t="s">
        <v>160</v>
      </c>
      <c r="B122" s="982"/>
      <c r="C122" s="982"/>
      <c r="D122" s="982"/>
      <c r="E122" s="982"/>
      <c r="F122" s="982"/>
      <c r="G122" s="982"/>
      <c r="H122" s="982"/>
      <c r="I122" s="982"/>
      <c r="J122" s="982"/>
      <c r="K122" s="982"/>
      <c r="L122" s="982"/>
      <c r="M122" s="982"/>
      <c r="N122" s="982"/>
      <c r="O122" s="982"/>
      <c r="P122" s="982"/>
      <c r="Q122" s="982"/>
      <c r="R122" s="982"/>
      <c r="S122" s="1"/>
    </row>
    <row r="123" spans="1:19" ht="24.75" customHeight="1">
      <c r="A123" s="980" t="s">
        <v>161</v>
      </c>
      <c r="B123" s="980"/>
      <c r="C123" s="980"/>
      <c r="D123" s="980"/>
      <c r="E123" s="980"/>
      <c r="F123" s="980"/>
      <c r="G123" s="980"/>
      <c r="H123" s="980"/>
      <c r="I123" s="980"/>
      <c r="J123" s="980"/>
      <c r="K123" s="980"/>
      <c r="L123" s="980"/>
      <c r="M123" s="980"/>
      <c r="N123" s="980"/>
      <c r="O123" s="980"/>
      <c r="P123" s="980"/>
      <c r="Q123" s="980"/>
      <c r="R123" s="980"/>
      <c r="S123" s="1"/>
    </row>
    <row r="124" spans="1:19" ht="24.75" customHeight="1">
      <c r="A124" s="40" t="s">
        <v>876</v>
      </c>
      <c r="B124" s="981" t="s">
        <v>162</v>
      </c>
      <c r="C124" s="981"/>
      <c r="D124" s="981"/>
      <c r="E124" s="970">
        <v>0</v>
      </c>
      <c r="F124" s="970"/>
      <c r="G124" s="970">
        <v>4800</v>
      </c>
      <c r="H124" s="970"/>
      <c r="I124" s="970"/>
      <c r="J124" s="41">
        <v>4800</v>
      </c>
      <c r="K124" s="971">
        <v>1</v>
      </c>
      <c r="L124" s="971"/>
      <c r="M124" s="971"/>
      <c r="N124" s="968" t="s">
        <v>163</v>
      </c>
      <c r="O124" s="968"/>
      <c r="P124" s="968"/>
      <c r="Q124" s="968"/>
      <c r="R124" s="968"/>
      <c r="S124" s="1"/>
    </row>
    <row r="125" spans="1:19" ht="24.75" customHeight="1">
      <c r="A125" s="979" t="s">
        <v>164</v>
      </c>
      <c r="B125" s="979"/>
      <c r="C125" s="979"/>
      <c r="D125" s="979"/>
      <c r="E125" s="970">
        <v>0</v>
      </c>
      <c r="F125" s="970"/>
      <c r="G125" s="970">
        <v>4800</v>
      </c>
      <c r="H125" s="970"/>
      <c r="I125" s="970"/>
      <c r="J125" s="41">
        <v>4800</v>
      </c>
      <c r="K125" s="971">
        <v>1</v>
      </c>
      <c r="L125" s="971"/>
      <c r="M125" s="971"/>
      <c r="N125" s="968" t="s">
        <v>876</v>
      </c>
      <c r="O125" s="968"/>
      <c r="P125" s="968"/>
      <c r="Q125" s="968"/>
      <c r="R125" s="968"/>
      <c r="S125" s="1"/>
    </row>
    <row r="126" spans="1:19" ht="24.75" customHeight="1">
      <c r="A126" s="977" t="s">
        <v>165</v>
      </c>
      <c r="B126" s="977"/>
      <c r="C126" s="977"/>
      <c r="D126" s="977"/>
      <c r="E126" s="975">
        <v>0</v>
      </c>
      <c r="F126" s="975"/>
      <c r="G126" s="975">
        <v>4800</v>
      </c>
      <c r="H126" s="975"/>
      <c r="I126" s="975"/>
      <c r="J126" s="46">
        <v>4800</v>
      </c>
      <c r="K126" s="972">
        <v>1</v>
      </c>
      <c r="L126" s="972"/>
      <c r="M126" s="972"/>
      <c r="N126" s="973" t="s">
        <v>876</v>
      </c>
      <c r="O126" s="973"/>
      <c r="P126" s="973"/>
      <c r="Q126" s="973"/>
      <c r="R126" s="973"/>
      <c r="S126" s="1"/>
    </row>
    <row r="127" spans="1:19" ht="24.75" customHeight="1">
      <c r="A127" s="982" t="s">
        <v>166</v>
      </c>
      <c r="B127" s="982"/>
      <c r="C127" s="982"/>
      <c r="D127" s="982"/>
      <c r="E127" s="982"/>
      <c r="F127" s="982"/>
      <c r="G127" s="982"/>
      <c r="H127" s="982"/>
      <c r="I127" s="982"/>
      <c r="J127" s="982"/>
      <c r="K127" s="982"/>
      <c r="L127" s="982"/>
      <c r="M127" s="982"/>
      <c r="N127" s="982"/>
      <c r="O127" s="982"/>
      <c r="P127" s="982"/>
      <c r="Q127" s="982"/>
      <c r="R127" s="982"/>
      <c r="S127" s="1"/>
    </row>
    <row r="128" spans="1:19" ht="24.75" customHeight="1">
      <c r="A128" s="980" t="s">
        <v>444</v>
      </c>
      <c r="B128" s="980"/>
      <c r="C128" s="980"/>
      <c r="D128" s="980"/>
      <c r="E128" s="980"/>
      <c r="F128" s="980"/>
      <c r="G128" s="980"/>
      <c r="H128" s="980"/>
      <c r="I128" s="980"/>
      <c r="J128" s="980"/>
      <c r="K128" s="980"/>
      <c r="L128" s="980"/>
      <c r="M128" s="980"/>
      <c r="N128" s="980"/>
      <c r="O128" s="980"/>
      <c r="P128" s="980"/>
      <c r="Q128" s="980"/>
      <c r="R128" s="980"/>
      <c r="S128" s="1"/>
    </row>
    <row r="129" spans="1:19" ht="36" customHeight="1">
      <c r="A129" s="40" t="s">
        <v>876</v>
      </c>
      <c r="B129" s="981" t="s">
        <v>815</v>
      </c>
      <c r="C129" s="981"/>
      <c r="D129" s="981"/>
      <c r="E129" s="970">
        <v>0</v>
      </c>
      <c r="F129" s="970"/>
      <c r="G129" s="970">
        <v>15000</v>
      </c>
      <c r="H129" s="970"/>
      <c r="I129" s="970"/>
      <c r="J129" s="41">
        <v>15000</v>
      </c>
      <c r="K129" s="971">
        <v>1</v>
      </c>
      <c r="L129" s="971"/>
      <c r="M129" s="971"/>
      <c r="N129" s="968" t="s">
        <v>167</v>
      </c>
      <c r="O129" s="968"/>
      <c r="P129" s="968"/>
      <c r="Q129" s="968"/>
      <c r="R129" s="968"/>
      <c r="S129" s="1"/>
    </row>
    <row r="130" spans="1:19" ht="24.75" customHeight="1">
      <c r="A130" s="979" t="s">
        <v>451</v>
      </c>
      <c r="B130" s="979"/>
      <c r="C130" s="979"/>
      <c r="D130" s="979"/>
      <c r="E130" s="970">
        <v>0</v>
      </c>
      <c r="F130" s="970"/>
      <c r="G130" s="970">
        <v>15000</v>
      </c>
      <c r="H130" s="970"/>
      <c r="I130" s="970"/>
      <c r="J130" s="41">
        <v>15000</v>
      </c>
      <c r="K130" s="971">
        <v>1</v>
      </c>
      <c r="L130" s="971"/>
      <c r="M130" s="971"/>
      <c r="N130" s="968" t="s">
        <v>876</v>
      </c>
      <c r="O130" s="968"/>
      <c r="P130" s="968"/>
      <c r="Q130" s="968"/>
      <c r="R130" s="968"/>
      <c r="S130" s="1"/>
    </row>
    <row r="131" spans="1:19" ht="24.75" customHeight="1">
      <c r="A131" s="977" t="s">
        <v>168</v>
      </c>
      <c r="B131" s="977"/>
      <c r="C131" s="977"/>
      <c r="D131" s="977"/>
      <c r="E131" s="975">
        <v>0</v>
      </c>
      <c r="F131" s="975"/>
      <c r="G131" s="975">
        <v>15000</v>
      </c>
      <c r="H131" s="975"/>
      <c r="I131" s="975"/>
      <c r="J131" s="46">
        <v>15000</v>
      </c>
      <c r="K131" s="972">
        <v>1</v>
      </c>
      <c r="L131" s="972"/>
      <c r="M131" s="972"/>
      <c r="N131" s="973" t="s">
        <v>876</v>
      </c>
      <c r="O131" s="973"/>
      <c r="P131" s="973"/>
      <c r="Q131" s="973"/>
      <c r="R131" s="973"/>
      <c r="S131" s="1"/>
    </row>
    <row r="132" spans="1:19" ht="24.75" customHeight="1">
      <c r="A132" s="982" t="s">
        <v>169</v>
      </c>
      <c r="B132" s="982"/>
      <c r="C132" s="982"/>
      <c r="D132" s="982"/>
      <c r="E132" s="982"/>
      <c r="F132" s="982"/>
      <c r="G132" s="982"/>
      <c r="H132" s="982"/>
      <c r="I132" s="982"/>
      <c r="J132" s="982"/>
      <c r="K132" s="982"/>
      <c r="L132" s="982"/>
      <c r="M132" s="982"/>
      <c r="N132" s="982"/>
      <c r="O132" s="982"/>
      <c r="P132" s="982"/>
      <c r="Q132" s="982"/>
      <c r="R132" s="982"/>
      <c r="S132" s="1"/>
    </row>
    <row r="133" spans="1:19" ht="24.75" customHeight="1">
      <c r="A133" s="980" t="s">
        <v>313</v>
      </c>
      <c r="B133" s="980"/>
      <c r="C133" s="980"/>
      <c r="D133" s="980"/>
      <c r="E133" s="980"/>
      <c r="F133" s="980"/>
      <c r="G133" s="980"/>
      <c r="H133" s="980"/>
      <c r="I133" s="980"/>
      <c r="J133" s="980"/>
      <c r="K133" s="980"/>
      <c r="L133" s="980"/>
      <c r="M133" s="980"/>
      <c r="N133" s="980"/>
      <c r="O133" s="980"/>
      <c r="P133" s="980"/>
      <c r="Q133" s="980"/>
      <c r="R133" s="980"/>
      <c r="S133" s="1"/>
    </row>
    <row r="134" spans="1:19" ht="24.75" customHeight="1">
      <c r="A134" s="40" t="s">
        <v>876</v>
      </c>
      <c r="B134" s="981" t="s">
        <v>825</v>
      </c>
      <c r="C134" s="981"/>
      <c r="D134" s="981"/>
      <c r="E134" s="970">
        <v>0</v>
      </c>
      <c r="F134" s="970"/>
      <c r="G134" s="970">
        <v>200</v>
      </c>
      <c r="H134" s="970"/>
      <c r="I134" s="970"/>
      <c r="J134" s="41">
        <v>200</v>
      </c>
      <c r="K134" s="971">
        <v>1</v>
      </c>
      <c r="L134" s="971"/>
      <c r="M134" s="971"/>
      <c r="N134" s="968" t="s">
        <v>616</v>
      </c>
      <c r="O134" s="968"/>
      <c r="P134" s="968"/>
      <c r="Q134" s="968"/>
      <c r="R134" s="968"/>
      <c r="S134" s="1"/>
    </row>
    <row r="135" spans="1:19" ht="24.75" customHeight="1">
      <c r="A135" s="979" t="s">
        <v>315</v>
      </c>
      <c r="B135" s="979"/>
      <c r="C135" s="979"/>
      <c r="D135" s="979"/>
      <c r="E135" s="970">
        <v>0</v>
      </c>
      <c r="F135" s="970"/>
      <c r="G135" s="970">
        <v>200</v>
      </c>
      <c r="H135" s="970"/>
      <c r="I135" s="970"/>
      <c r="J135" s="41">
        <v>200</v>
      </c>
      <c r="K135" s="971">
        <v>1</v>
      </c>
      <c r="L135" s="971"/>
      <c r="M135" s="971"/>
      <c r="N135" s="968" t="s">
        <v>876</v>
      </c>
      <c r="O135" s="968"/>
      <c r="P135" s="968"/>
      <c r="Q135" s="968"/>
      <c r="R135" s="968"/>
      <c r="S135" s="1"/>
    </row>
    <row r="136" spans="1:19" ht="24.75" customHeight="1">
      <c r="A136" s="977" t="s">
        <v>617</v>
      </c>
      <c r="B136" s="977"/>
      <c r="C136" s="977"/>
      <c r="D136" s="977"/>
      <c r="E136" s="975">
        <v>0</v>
      </c>
      <c r="F136" s="975"/>
      <c r="G136" s="975">
        <v>200</v>
      </c>
      <c r="H136" s="975"/>
      <c r="I136" s="975"/>
      <c r="J136" s="46">
        <v>200</v>
      </c>
      <c r="K136" s="972">
        <v>1</v>
      </c>
      <c r="L136" s="972"/>
      <c r="M136" s="972"/>
      <c r="N136" s="973" t="s">
        <v>876</v>
      </c>
      <c r="O136" s="973"/>
      <c r="P136" s="973"/>
      <c r="Q136" s="973"/>
      <c r="R136" s="973"/>
      <c r="S136" s="1"/>
    </row>
    <row r="137" spans="1:19" ht="30" customHeight="1">
      <c r="A137" s="977" t="s">
        <v>618</v>
      </c>
      <c r="B137" s="977"/>
      <c r="C137" s="977"/>
      <c r="D137" s="977"/>
      <c r="E137" s="978">
        <v>1300</v>
      </c>
      <c r="F137" s="978"/>
      <c r="G137" s="978">
        <v>60730</v>
      </c>
      <c r="H137" s="978"/>
      <c r="I137" s="978"/>
      <c r="J137" s="45">
        <v>56727</v>
      </c>
      <c r="K137" s="976">
        <v>0.9340999999999999</v>
      </c>
      <c r="L137" s="976"/>
      <c r="M137" s="976"/>
      <c r="N137" s="973" t="s">
        <v>876</v>
      </c>
      <c r="O137" s="973"/>
      <c r="P137" s="973"/>
      <c r="Q137" s="973"/>
      <c r="R137" s="973"/>
      <c r="S137" s="1"/>
    </row>
    <row r="138" spans="1:19" ht="30" customHeight="1">
      <c r="A138" s="39" t="s">
        <v>619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1"/>
    </row>
    <row r="139" spans="1:19" ht="15" customHeight="1">
      <c r="A139" s="982" t="s">
        <v>620</v>
      </c>
      <c r="B139" s="982"/>
      <c r="C139" s="982"/>
      <c r="D139" s="982"/>
      <c r="E139" s="982"/>
      <c r="F139" s="982"/>
      <c r="G139" s="982"/>
      <c r="H139" s="982"/>
      <c r="I139" s="982"/>
      <c r="J139" s="982"/>
      <c r="K139" s="982"/>
      <c r="L139" s="982"/>
      <c r="M139" s="982"/>
      <c r="N139" s="982"/>
      <c r="O139" s="982"/>
      <c r="P139" s="982"/>
      <c r="Q139" s="982"/>
      <c r="R139" s="982"/>
      <c r="S139" s="1"/>
    </row>
    <row r="140" spans="1:19" ht="24.75" customHeight="1">
      <c r="A140" s="980" t="s">
        <v>326</v>
      </c>
      <c r="B140" s="980"/>
      <c r="C140" s="980"/>
      <c r="D140" s="980"/>
      <c r="E140" s="980"/>
      <c r="F140" s="980"/>
      <c r="G140" s="980"/>
      <c r="H140" s="980"/>
      <c r="I140" s="980"/>
      <c r="J140" s="980"/>
      <c r="K140" s="980"/>
      <c r="L140" s="980"/>
      <c r="M140" s="980"/>
      <c r="N140" s="980"/>
      <c r="O140" s="980"/>
      <c r="P140" s="980"/>
      <c r="Q140" s="980"/>
      <c r="R140" s="980"/>
      <c r="S140" s="1"/>
    </row>
    <row r="141" spans="1:19" ht="24.75" customHeight="1">
      <c r="A141" s="40" t="s">
        <v>876</v>
      </c>
      <c r="B141" s="981" t="s">
        <v>621</v>
      </c>
      <c r="C141" s="981"/>
      <c r="D141" s="981"/>
      <c r="E141" s="970">
        <v>2660</v>
      </c>
      <c r="F141" s="970"/>
      <c r="G141" s="970">
        <v>0</v>
      </c>
      <c r="H141" s="970"/>
      <c r="I141" s="970"/>
      <c r="J141" s="41">
        <v>0</v>
      </c>
      <c r="K141" s="971">
        <v>0</v>
      </c>
      <c r="L141" s="971"/>
      <c r="M141" s="971"/>
      <c r="N141" s="968" t="s">
        <v>622</v>
      </c>
      <c r="O141" s="968"/>
      <c r="P141" s="968"/>
      <c r="Q141" s="968"/>
      <c r="R141" s="968"/>
      <c r="S141" s="1"/>
    </row>
    <row r="142" spans="1:19" ht="24.75" customHeight="1">
      <c r="A142" s="979" t="s">
        <v>328</v>
      </c>
      <c r="B142" s="979"/>
      <c r="C142" s="979"/>
      <c r="D142" s="979"/>
      <c r="E142" s="970">
        <v>2660</v>
      </c>
      <c r="F142" s="970"/>
      <c r="G142" s="970">
        <v>0</v>
      </c>
      <c r="H142" s="970"/>
      <c r="I142" s="970"/>
      <c r="J142" s="41">
        <v>0</v>
      </c>
      <c r="K142" s="971">
        <v>0</v>
      </c>
      <c r="L142" s="971"/>
      <c r="M142" s="971"/>
      <c r="N142" s="968" t="s">
        <v>876</v>
      </c>
      <c r="O142" s="968"/>
      <c r="P142" s="968"/>
      <c r="Q142" s="968"/>
      <c r="R142" s="968"/>
      <c r="S142" s="1"/>
    </row>
    <row r="143" spans="1:19" ht="24.75" customHeight="1">
      <c r="A143" s="980" t="s">
        <v>288</v>
      </c>
      <c r="B143" s="980"/>
      <c r="C143" s="980"/>
      <c r="D143" s="980"/>
      <c r="E143" s="980"/>
      <c r="F143" s="980"/>
      <c r="G143" s="980"/>
      <c r="H143" s="980"/>
      <c r="I143" s="980"/>
      <c r="J143" s="980"/>
      <c r="K143" s="980"/>
      <c r="L143" s="980"/>
      <c r="M143" s="980"/>
      <c r="N143" s="980"/>
      <c r="O143" s="980"/>
      <c r="P143" s="980"/>
      <c r="Q143" s="980"/>
      <c r="R143" s="980"/>
      <c r="S143" s="1"/>
    </row>
    <row r="144" spans="1:19" ht="24.75" customHeight="1">
      <c r="A144" s="40" t="s">
        <v>876</v>
      </c>
      <c r="B144" s="981" t="s">
        <v>788</v>
      </c>
      <c r="C144" s="981"/>
      <c r="D144" s="981"/>
      <c r="E144" s="970">
        <v>0</v>
      </c>
      <c r="F144" s="970"/>
      <c r="G144" s="970">
        <v>2550</v>
      </c>
      <c r="H144" s="970"/>
      <c r="I144" s="970"/>
      <c r="J144" s="41">
        <v>2551</v>
      </c>
      <c r="K144" s="971">
        <v>1.0003</v>
      </c>
      <c r="L144" s="971"/>
      <c r="M144" s="971"/>
      <c r="N144" s="968" t="s">
        <v>623</v>
      </c>
      <c r="O144" s="968"/>
      <c r="P144" s="968"/>
      <c r="Q144" s="968"/>
      <c r="R144" s="968"/>
      <c r="S144" s="1"/>
    </row>
    <row r="145" spans="1:19" ht="24.75" customHeight="1">
      <c r="A145" s="979" t="s">
        <v>289</v>
      </c>
      <c r="B145" s="979"/>
      <c r="C145" s="979"/>
      <c r="D145" s="979"/>
      <c r="E145" s="970">
        <v>0</v>
      </c>
      <c r="F145" s="970"/>
      <c r="G145" s="970">
        <v>2550</v>
      </c>
      <c r="H145" s="970"/>
      <c r="I145" s="970"/>
      <c r="J145" s="41">
        <v>2551</v>
      </c>
      <c r="K145" s="971">
        <v>1.0003</v>
      </c>
      <c r="L145" s="971"/>
      <c r="M145" s="971"/>
      <c r="N145" s="968" t="s">
        <v>876</v>
      </c>
      <c r="O145" s="968"/>
      <c r="P145" s="968"/>
      <c r="Q145" s="968"/>
      <c r="R145" s="968"/>
      <c r="S145" s="1"/>
    </row>
    <row r="146" spans="1:19" ht="24.75" customHeight="1">
      <c r="A146" s="977" t="s">
        <v>624</v>
      </c>
      <c r="B146" s="977"/>
      <c r="C146" s="977"/>
      <c r="D146" s="977"/>
      <c r="E146" s="975">
        <v>2660</v>
      </c>
      <c r="F146" s="975"/>
      <c r="G146" s="975">
        <v>2550</v>
      </c>
      <c r="H146" s="975"/>
      <c r="I146" s="975"/>
      <c r="J146" s="46">
        <v>2551</v>
      </c>
      <c r="K146" s="972">
        <v>1.0003</v>
      </c>
      <c r="L146" s="972"/>
      <c r="M146" s="972"/>
      <c r="N146" s="973" t="s">
        <v>876</v>
      </c>
      <c r="O146" s="973"/>
      <c r="P146" s="973"/>
      <c r="Q146" s="973"/>
      <c r="R146" s="973"/>
      <c r="S146" s="1"/>
    </row>
    <row r="147" spans="1:19" ht="24.75" customHeight="1">
      <c r="A147" s="982" t="s">
        <v>166</v>
      </c>
      <c r="B147" s="982"/>
      <c r="C147" s="982"/>
      <c r="D147" s="982"/>
      <c r="E147" s="982"/>
      <c r="F147" s="982"/>
      <c r="G147" s="982"/>
      <c r="H147" s="982"/>
      <c r="I147" s="982"/>
      <c r="J147" s="982"/>
      <c r="K147" s="982"/>
      <c r="L147" s="982"/>
      <c r="M147" s="982"/>
      <c r="N147" s="982"/>
      <c r="O147" s="982"/>
      <c r="P147" s="982"/>
      <c r="Q147" s="982"/>
      <c r="R147" s="982"/>
      <c r="S147" s="1"/>
    </row>
    <row r="148" spans="1:19" ht="24.75" customHeight="1">
      <c r="A148" s="980" t="s">
        <v>840</v>
      </c>
      <c r="B148" s="980"/>
      <c r="C148" s="980"/>
      <c r="D148" s="980"/>
      <c r="E148" s="980"/>
      <c r="F148" s="980"/>
      <c r="G148" s="980"/>
      <c r="H148" s="980"/>
      <c r="I148" s="980"/>
      <c r="J148" s="980"/>
      <c r="K148" s="980"/>
      <c r="L148" s="980"/>
      <c r="M148" s="980"/>
      <c r="N148" s="980"/>
      <c r="O148" s="980"/>
      <c r="P148" s="980"/>
      <c r="Q148" s="980"/>
      <c r="R148" s="980"/>
      <c r="S148" s="1"/>
    </row>
    <row r="149" spans="1:19" ht="24.75" customHeight="1">
      <c r="A149" s="40" t="s">
        <v>876</v>
      </c>
      <c r="B149" s="981" t="s">
        <v>788</v>
      </c>
      <c r="C149" s="981"/>
      <c r="D149" s="981"/>
      <c r="E149" s="970">
        <v>0</v>
      </c>
      <c r="F149" s="970"/>
      <c r="G149" s="970">
        <v>522</v>
      </c>
      <c r="H149" s="970"/>
      <c r="I149" s="970"/>
      <c r="J149" s="41">
        <v>508</v>
      </c>
      <c r="K149" s="971">
        <v>0.9734999999999999</v>
      </c>
      <c r="L149" s="971"/>
      <c r="M149" s="971"/>
      <c r="N149" s="968" t="s">
        <v>625</v>
      </c>
      <c r="O149" s="968"/>
      <c r="P149" s="968"/>
      <c r="Q149" s="968"/>
      <c r="R149" s="968"/>
      <c r="S149" s="1"/>
    </row>
    <row r="150" spans="1:19" ht="24.75" customHeight="1">
      <c r="A150" s="40" t="s">
        <v>876</v>
      </c>
      <c r="B150" s="981" t="s">
        <v>788</v>
      </c>
      <c r="C150" s="981"/>
      <c r="D150" s="981"/>
      <c r="E150" s="970">
        <v>0</v>
      </c>
      <c r="F150" s="970"/>
      <c r="G150" s="970">
        <v>494</v>
      </c>
      <c r="H150" s="970"/>
      <c r="I150" s="970"/>
      <c r="J150" s="41">
        <v>493</v>
      </c>
      <c r="K150" s="971">
        <v>0.9992</v>
      </c>
      <c r="L150" s="971"/>
      <c r="M150" s="971"/>
      <c r="N150" s="968" t="s">
        <v>626</v>
      </c>
      <c r="O150" s="968"/>
      <c r="P150" s="968"/>
      <c r="Q150" s="968"/>
      <c r="R150" s="968"/>
      <c r="S150" s="1"/>
    </row>
    <row r="151" spans="1:19" ht="24.75" customHeight="1">
      <c r="A151" s="40" t="s">
        <v>876</v>
      </c>
      <c r="B151" s="981" t="s">
        <v>788</v>
      </c>
      <c r="C151" s="981"/>
      <c r="D151" s="981"/>
      <c r="E151" s="970">
        <v>0</v>
      </c>
      <c r="F151" s="970"/>
      <c r="G151" s="970">
        <v>350</v>
      </c>
      <c r="H151" s="970"/>
      <c r="I151" s="970"/>
      <c r="J151" s="41">
        <v>241</v>
      </c>
      <c r="K151" s="971">
        <v>0.6881999999999999</v>
      </c>
      <c r="L151" s="971"/>
      <c r="M151" s="971"/>
      <c r="N151" s="968" t="s">
        <v>627</v>
      </c>
      <c r="O151" s="968"/>
      <c r="P151" s="968"/>
      <c r="Q151" s="968"/>
      <c r="R151" s="968"/>
      <c r="S151" s="1"/>
    </row>
    <row r="152" spans="1:19" ht="24.75" customHeight="1">
      <c r="A152" s="40" t="s">
        <v>876</v>
      </c>
      <c r="B152" s="981" t="s">
        <v>788</v>
      </c>
      <c r="C152" s="981"/>
      <c r="D152" s="981"/>
      <c r="E152" s="970">
        <v>0</v>
      </c>
      <c r="F152" s="970"/>
      <c r="G152" s="970">
        <v>150</v>
      </c>
      <c r="H152" s="970"/>
      <c r="I152" s="970"/>
      <c r="J152" s="41">
        <v>150</v>
      </c>
      <c r="K152" s="971">
        <v>1</v>
      </c>
      <c r="L152" s="971"/>
      <c r="M152" s="971"/>
      <c r="N152" s="968" t="s">
        <v>628</v>
      </c>
      <c r="O152" s="968"/>
      <c r="P152" s="968"/>
      <c r="Q152" s="968"/>
      <c r="R152" s="968"/>
      <c r="S152" s="1"/>
    </row>
    <row r="153" spans="1:19" ht="24.75" customHeight="1">
      <c r="A153" s="979" t="s">
        <v>841</v>
      </c>
      <c r="B153" s="979"/>
      <c r="C153" s="979"/>
      <c r="D153" s="979"/>
      <c r="E153" s="970">
        <v>0</v>
      </c>
      <c r="F153" s="970"/>
      <c r="G153" s="970">
        <v>1516</v>
      </c>
      <c r="H153" s="970"/>
      <c r="I153" s="970"/>
      <c r="J153" s="41">
        <v>1392</v>
      </c>
      <c r="K153" s="971">
        <v>0.9186</v>
      </c>
      <c r="L153" s="971"/>
      <c r="M153" s="971"/>
      <c r="N153" s="968" t="s">
        <v>876</v>
      </c>
      <c r="O153" s="968"/>
      <c r="P153" s="968"/>
      <c r="Q153" s="968"/>
      <c r="R153" s="968"/>
      <c r="S153" s="1"/>
    </row>
    <row r="154" spans="1:19" ht="24.75" customHeight="1">
      <c r="A154" s="977" t="s">
        <v>168</v>
      </c>
      <c r="B154" s="977"/>
      <c r="C154" s="977"/>
      <c r="D154" s="977"/>
      <c r="E154" s="975">
        <v>0</v>
      </c>
      <c r="F154" s="975"/>
      <c r="G154" s="975">
        <v>1516</v>
      </c>
      <c r="H154" s="975"/>
      <c r="I154" s="975"/>
      <c r="J154" s="46">
        <v>1392</v>
      </c>
      <c r="K154" s="972">
        <v>0.9186</v>
      </c>
      <c r="L154" s="972"/>
      <c r="M154" s="972"/>
      <c r="N154" s="973" t="s">
        <v>876</v>
      </c>
      <c r="O154" s="973"/>
      <c r="P154" s="973"/>
      <c r="Q154" s="973"/>
      <c r="R154" s="973"/>
      <c r="S154" s="1"/>
    </row>
    <row r="155" spans="1:19" ht="24.75" customHeight="1">
      <c r="A155" s="980" t="s">
        <v>326</v>
      </c>
      <c r="B155" s="980"/>
      <c r="C155" s="980"/>
      <c r="D155" s="980"/>
      <c r="E155" s="980"/>
      <c r="F155" s="980"/>
      <c r="G155" s="980"/>
      <c r="H155" s="980"/>
      <c r="I155" s="980"/>
      <c r="J155" s="980"/>
      <c r="K155" s="980"/>
      <c r="L155" s="980"/>
      <c r="M155" s="980"/>
      <c r="N155" s="980"/>
      <c r="O155" s="980"/>
      <c r="P155" s="980"/>
      <c r="Q155" s="980"/>
      <c r="R155" s="980"/>
      <c r="S155" s="1"/>
    </row>
    <row r="156" spans="1:19" ht="24.75" customHeight="1">
      <c r="A156" s="40" t="s">
        <v>876</v>
      </c>
      <c r="B156" s="981" t="s">
        <v>788</v>
      </c>
      <c r="C156" s="981"/>
      <c r="D156" s="981"/>
      <c r="E156" s="970">
        <v>30000</v>
      </c>
      <c r="F156" s="970"/>
      <c r="G156" s="970">
        <v>120</v>
      </c>
      <c r="H156" s="970"/>
      <c r="I156" s="970"/>
      <c r="J156" s="41">
        <v>58</v>
      </c>
      <c r="K156" s="971">
        <v>0.4792</v>
      </c>
      <c r="L156" s="971"/>
      <c r="M156" s="971"/>
      <c r="N156" s="968" t="s">
        <v>629</v>
      </c>
      <c r="O156" s="968"/>
      <c r="P156" s="968"/>
      <c r="Q156" s="968"/>
      <c r="R156" s="968"/>
      <c r="S156" s="1"/>
    </row>
    <row r="157" spans="1:19" ht="24.75" customHeight="1">
      <c r="A157" s="40" t="s">
        <v>876</v>
      </c>
      <c r="B157" s="981" t="s">
        <v>788</v>
      </c>
      <c r="C157" s="981"/>
      <c r="D157" s="981"/>
      <c r="E157" s="970">
        <v>5000</v>
      </c>
      <c r="F157" s="970"/>
      <c r="G157" s="970">
        <v>0</v>
      </c>
      <c r="H157" s="970"/>
      <c r="I157" s="970"/>
      <c r="J157" s="41">
        <v>0</v>
      </c>
      <c r="K157" s="971">
        <v>0</v>
      </c>
      <c r="L157" s="971"/>
      <c r="M157" s="971"/>
      <c r="N157" s="968" t="s">
        <v>630</v>
      </c>
      <c r="O157" s="968"/>
      <c r="P157" s="968"/>
      <c r="Q157" s="968"/>
      <c r="R157" s="968"/>
      <c r="S157" s="1"/>
    </row>
    <row r="158" spans="1:19" ht="24.75" customHeight="1">
      <c r="A158" s="40" t="s">
        <v>876</v>
      </c>
      <c r="B158" s="981" t="s">
        <v>788</v>
      </c>
      <c r="C158" s="981"/>
      <c r="D158" s="981"/>
      <c r="E158" s="970">
        <v>3000</v>
      </c>
      <c r="F158" s="970"/>
      <c r="G158" s="970">
        <v>0</v>
      </c>
      <c r="H158" s="970"/>
      <c r="I158" s="970"/>
      <c r="J158" s="41">
        <v>0</v>
      </c>
      <c r="K158" s="971">
        <v>0</v>
      </c>
      <c r="L158" s="971"/>
      <c r="M158" s="971"/>
      <c r="N158" s="968" t="s">
        <v>631</v>
      </c>
      <c r="O158" s="968"/>
      <c r="P158" s="968"/>
      <c r="Q158" s="968"/>
      <c r="R158" s="968"/>
      <c r="S158" s="1"/>
    </row>
    <row r="159" spans="1:19" ht="24.75" customHeight="1">
      <c r="A159" s="40" t="s">
        <v>876</v>
      </c>
      <c r="B159" s="981" t="s">
        <v>788</v>
      </c>
      <c r="C159" s="981"/>
      <c r="D159" s="981"/>
      <c r="E159" s="970">
        <v>5000</v>
      </c>
      <c r="F159" s="970"/>
      <c r="G159" s="970">
        <v>0</v>
      </c>
      <c r="H159" s="970"/>
      <c r="I159" s="970"/>
      <c r="J159" s="41">
        <v>0</v>
      </c>
      <c r="K159" s="971">
        <v>0</v>
      </c>
      <c r="L159" s="971"/>
      <c r="M159" s="971"/>
      <c r="N159" s="968" t="s">
        <v>632</v>
      </c>
      <c r="O159" s="968"/>
      <c r="P159" s="968"/>
      <c r="Q159" s="968"/>
      <c r="R159" s="968"/>
      <c r="S159" s="1"/>
    </row>
    <row r="160" spans="1:19" ht="24.75" customHeight="1">
      <c r="A160" s="979" t="s">
        <v>328</v>
      </c>
      <c r="B160" s="979"/>
      <c r="C160" s="979"/>
      <c r="D160" s="979"/>
      <c r="E160" s="970">
        <v>43000</v>
      </c>
      <c r="F160" s="970"/>
      <c r="G160" s="970">
        <v>120</v>
      </c>
      <c r="H160" s="970"/>
      <c r="I160" s="970"/>
      <c r="J160" s="41">
        <v>58</v>
      </c>
      <c r="K160" s="971">
        <v>0.4792</v>
      </c>
      <c r="L160" s="971"/>
      <c r="M160" s="971"/>
      <c r="N160" s="968" t="s">
        <v>876</v>
      </c>
      <c r="O160" s="968"/>
      <c r="P160" s="968"/>
      <c r="Q160" s="968"/>
      <c r="R160" s="968"/>
      <c r="S160" s="1"/>
    </row>
    <row r="161" spans="1:19" ht="24.75" customHeight="1">
      <c r="A161" s="980" t="s">
        <v>875</v>
      </c>
      <c r="B161" s="980"/>
      <c r="C161" s="980"/>
      <c r="D161" s="980"/>
      <c r="E161" s="980"/>
      <c r="F161" s="980"/>
      <c r="G161" s="980"/>
      <c r="H161" s="980"/>
      <c r="I161" s="980"/>
      <c r="J161" s="980"/>
      <c r="K161" s="980"/>
      <c r="L161" s="980"/>
      <c r="M161" s="980"/>
      <c r="N161" s="980"/>
      <c r="O161" s="980"/>
      <c r="P161" s="980"/>
      <c r="Q161" s="980"/>
      <c r="R161" s="980"/>
      <c r="S161" s="1"/>
    </row>
    <row r="162" spans="1:19" ht="24.75" customHeight="1">
      <c r="A162" s="40" t="s">
        <v>876</v>
      </c>
      <c r="B162" s="981" t="s">
        <v>788</v>
      </c>
      <c r="C162" s="981"/>
      <c r="D162" s="981"/>
      <c r="E162" s="970">
        <v>8400</v>
      </c>
      <c r="F162" s="970"/>
      <c r="G162" s="970">
        <v>7229</v>
      </c>
      <c r="H162" s="970"/>
      <c r="I162" s="970"/>
      <c r="J162" s="41">
        <v>7228</v>
      </c>
      <c r="K162" s="971">
        <v>0.9998</v>
      </c>
      <c r="L162" s="971"/>
      <c r="M162" s="971"/>
      <c r="N162" s="968" t="s">
        <v>633</v>
      </c>
      <c r="O162" s="968"/>
      <c r="P162" s="968"/>
      <c r="Q162" s="968"/>
      <c r="R162" s="968"/>
      <c r="S162" s="1"/>
    </row>
    <row r="163" spans="1:19" ht="24.75" customHeight="1">
      <c r="A163" s="40" t="s">
        <v>876</v>
      </c>
      <c r="B163" s="981" t="s">
        <v>788</v>
      </c>
      <c r="C163" s="981"/>
      <c r="D163" s="981"/>
      <c r="E163" s="970">
        <v>29450</v>
      </c>
      <c r="F163" s="970"/>
      <c r="G163" s="970">
        <v>11991</v>
      </c>
      <c r="H163" s="970"/>
      <c r="I163" s="970"/>
      <c r="J163" s="41">
        <v>11975</v>
      </c>
      <c r="K163" s="971">
        <v>0.9986</v>
      </c>
      <c r="L163" s="971"/>
      <c r="M163" s="971"/>
      <c r="N163" s="968" t="s">
        <v>634</v>
      </c>
      <c r="O163" s="968"/>
      <c r="P163" s="968"/>
      <c r="Q163" s="968"/>
      <c r="R163" s="968"/>
      <c r="S163" s="1"/>
    </row>
    <row r="164" spans="1:19" ht="24.75" customHeight="1">
      <c r="A164" s="40" t="s">
        <v>876</v>
      </c>
      <c r="B164" s="981" t="s">
        <v>788</v>
      </c>
      <c r="C164" s="981"/>
      <c r="D164" s="981"/>
      <c r="E164" s="970">
        <v>180</v>
      </c>
      <c r="F164" s="970"/>
      <c r="G164" s="970">
        <v>0</v>
      </c>
      <c r="H164" s="970"/>
      <c r="I164" s="970"/>
      <c r="J164" s="41">
        <v>0</v>
      </c>
      <c r="K164" s="971">
        <v>0</v>
      </c>
      <c r="L164" s="971"/>
      <c r="M164" s="971"/>
      <c r="N164" s="968" t="s">
        <v>635</v>
      </c>
      <c r="O164" s="968"/>
      <c r="P164" s="968"/>
      <c r="Q164" s="968"/>
      <c r="R164" s="968"/>
      <c r="S164" s="1"/>
    </row>
    <row r="165" spans="1:19" ht="24.75" customHeight="1">
      <c r="A165" s="40" t="s">
        <v>876</v>
      </c>
      <c r="B165" s="981" t="s">
        <v>788</v>
      </c>
      <c r="C165" s="981"/>
      <c r="D165" s="981"/>
      <c r="E165" s="970">
        <v>740</v>
      </c>
      <c r="F165" s="970"/>
      <c r="G165" s="970">
        <v>732</v>
      </c>
      <c r="H165" s="970"/>
      <c r="I165" s="970"/>
      <c r="J165" s="41">
        <v>732</v>
      </c>
      <c r="K165" s="971">
        <v>1</v>
      </c>
      <c r="L165" s="971"/>
      <c r="M165" s="971"/>
      <c r="N165" s="968" t="s">
        <v>636</v>
      </c>
      <c r="O165" s="968"/>
      <c r="P165" s="968"/>
      <c r="Q165" s="968"/>
      <c r="R165" s="968"/>
      <c r="S165" s="1"/>
    </row>
    <row r="166" spans="1:19" ht="24.75" customHeight="1">
      <c r="A166" s="40" t="s">
        <v>876</v>
      </c>
      <c r="B166" s="981" t="s">
        <v>788</v>
      </c>
      <c r="C166" s="981"/>
      <c r="D166" s="981"/>
      <c r="E166" s="970">
        <v>210</v>
      </c>
      <c r="F166" s="970"/>
      <c r="G166" s="970">
        <v>210</v>
      </c>
      <c r="H166" s="970"/>
      <c r="I166" s="970"/>
      <c r="J166" s="41">
        <v>93</v>
      </c>
      <c r="K166" s="971">
        <v>0.4437</v>
      </c>
      <c r="L166" s="971"/>
      <c r="M166" s="971"/>
      <c r="N166" s="968" t="s">
        <v>637</v>
      </c>
      <c r="O166" s="968"/>
      <c r="P166" s="968"/>
      <c r="Q166" s="968"/>
      <c r="R166" s="968"/>
      <c r="S166" s="1"/>
    </row>
    <row r="167" spans="1:19" ht="24.75" customHeight="1">
      <c r="A167" s="40" t="s">
        <v>876</v>
      </c>
      <c r="B167" s="981" t="s">
        <v>788</v>
      </c>
      <c r="C167" s="981"/>
      <c r="D167" s="981"/>
      <c r="E167" s="970">
        <v>34300</v>
      </c>
      <c r="F167" s="970"/>
      <c r="G167" s="970">
        <v>18649</v>
      </c>
      <c r="H167" s="970"/>
      <c r="I167" s="970"/>
      <c r="J167" s="41">
        <v>18593</v>
      </c>
      <c r="K167" s="971">
        <v>0.997</v>
      </c>
      <c r="L167" s="971"/>
      <c r="M167" s="971"/>
      <c r="N167" s="968" t="s">
        <v>638</v>
      </c>
      <c r="O167" s="968"/>
      <c r="P167" s="968"/>
      <c r="Q167" s="968"/>
      <c r="R167" s="968"/>
      <c r="S167" s="1"/>
    </row>
    <row r="168" spans="1:19" ht="24.75" customHeight="1">
      <c r="A168" s="40" t="s">
        <v>876</v>
      </c>
      <c r="B168" s="981" t="s">
        <v>788</v>
      </c>
      <c r="C168" s="981"/>
      <c r="D168" s="981"/>
      <c r="E168" s="970">
        <v>30000</v>
      </c>
      <c r="F168" s="970"/>
      <c r="G168" s="970">
        <v>53849</v>
      </c>
      <c r="H168" s="970"/>
      <c r="I168" s="970"/>
      <c r="J168" s="41">
        <v>53794</v>
      </c>
      <c r="K168" s="971">
        <v>0.9990000000000001</v>
      </c>
      <c r="L168" s="971"/>
      <c r="M168" s="971"/>
      <c r="N168" s="968" t="s">
        <v>639</v>
      </c>
      <c r="O168" s="968"/>
      <c r="P168" s="968"/>
      <c r="Q168" s="968"/>
      <c r="R168" s="968"/>
      <c r="S168" s="1"/>
    </row>
    <row r="169" spans="1:19" ht="24.75" customHeight="1">
      <c r="A169" s="40" t="s">
        <v>876</v>
      </c>
      <c r="B169" s="981" t="s">
        <v>788</v>
      </c>
      <c r="C169" s="981"/>
      <c r="D169" s="981"/>
      <c r="E169" s="970">
        <v>4700</v>
      </c>
      <c r="F169" s="970"/>
      <c r="G169" s="970">
        <v>5135</v>
      </c>
      <c r="H169" s="970"/>
      <c r="I169" s="970"/>
      <c r="J169" s="41">
        <v>5050</v>
      </c>
      <c r="K169" s="971">
        <v>0.9834</v>
      </c>
      <c r="L169" s="971"/>
      <c r="M169" s="971"/>
      <c r="N169" s="968" t="s">
        <v>640</v>
      </c>
      <c r="O169" s="968"/>
      <c r="P169" s="968"/>
      <c r="Q169" s="968"/>
      <c r="R169" s="968"/>
      <c r="S169" s="1"/>
    </row>
    <row r="170" spans="1:19" ht="24.75" customHeight="1">
      <c r="A170" s="40" t="s">
        <v>876</v>
      </c>
      <c r="B170" s="981" t="s">
        <v>788</v>
      </c>
      <c r="C170" s="981"/>
      <c r="D170" s="981"/>
      <c r="E170" s="970">
        <v>0</v>
      </c>
      <c r="F170" s="970"/>
      <c r="G170" s="970">
        <v>50</v>
      </c>
      <c r="H170" s="970"/>
      <c r="I170" s="970"/>
      <c r="J170" s="41">
        <v>0</v>
      </c>
      <c r="K170" s="971">
        <v>0.0096</v>
      </c>
      <c r="L170" s="971"/>
      <c r="M170" s="971"/>
      <c r="N170" s="968" t="s">
        <v>641</v>
      </c>
      <c r="O170" s="968"/>
      <c r="P170" s="968"/>
      <c r="Q170" s="968"/>
      <c r="R170" s="968"/>
      <c r="S170" s="1"/>
    </row>
    <row r="171" spans="1:19" ht="24.75" customHeight="1">
      <c r="A171" s="40" t="s">
        <v>876</v>
      </c>
      <c r="B171" s="981" t="s">
        <v>788</v>
      </c>
      <c r="C171" s="981"/>
      <c r="D171" s="981"/>
      <c r="E171" s="970">
        <v>0</v>
      </c>
      <c r="F171" s="970"/>
      <c r="G171" s="970">
        <v>3</v>
      </c>
      <c r="H171" s="970"/>
      <c r="I171" s="970"/>
      <c r="J171" s="41">
        <v>3</v>
      </c>
      <c r="K171" s="971">
        <v>1</v>
      </c>
      <c r="L171" s="971"/>
      <c r="M171" s="971"/>
      <c r="N171" s="968" t="s">
        <v>642</v>
      </c>
      <c r="O171" s="968"/>
      <c r="P171" s="968"/>
      <c r="Q171" s="968"/>
      <c r="R171" s="968"/>
      <c r="S171" s="1"/>
    </row>
    <row r="172" spans="1:19" ht="24.75" customHeight="1">
      <c r="A172" s="40" t="s">
        <v>876</v>
      </c>
      <c r="B172" s="981" t="s">
        <v>788</v>
      </c>
      <c r="C172" s="981"/>
      <c r="D172" s="981"/>
      <c r="E172" s="970">
        <v>0</v>
      </c>
      <c r="F172" s="970"/>
      <c r="G172" s="970">
        <v>530</v>
      </c>
      <c r="H172" s="970"/>
      <c r="I172" s="970"/>
      <c r="J172" s="41">
        <v>489</v>
      </c>
      <c r="K172" s="971">
        <v>0.9236</v>
      </c>
      <c r="L172" s="971"/>
      <c r="M172" s="971"/>
      <c r="N172" s="968" t="s">
        <v>643</v>
      </c>
      <c r="O172" s="968"/>
      <c r="P172" s="968"/>
      <c r="Q172" s="968"/>
      <c r="R172" s="968"/>
      <c r="S172" s="1"/>
    </row>
    <row r="173" spans="1:19" ht="24.75" customHeight="1">
      <c r="A173" s="40" t="s">
        <v>876</v>
      </c>
      <c r="B173" s="981" t="s">
        <v>788</v>
      </c>
      <c r="C173" s="981"/>
      <c r="D173" s="981"/>
      <c r="E173" s="970">
        <v>0</v>
      </c>
      <c r="F173" s="970"/>
      <c r="G173" s="970">
        <v>9551</v>
      </c>
      <c r="H173" s="970"/>
      <c r="I173" s="970"/>
      <c r="J173" s="41">
        <v>9551</v>
      </c>
      <c r="K173" s="971">
        <v>1</v>
      </c>
      <c r="L173" s="971"/>
      <c r="M173" s="971"/>
      <c r="N173" s="968" t="s">
        <v>638</v>
      </c>
      <c r="O173" s="968"/>
      <c r="P173" s="968"/>
      <c r="Q173" s="968"/>
      <c r="R173" s="968"/>
      <c r="S173" s="1"/>
    </row>
    <row r="174" spans="1:19" ht="24.75" customHeight="1">
      <c r="A174" s="40" t="s">
        <v>876</v>
      </c>
      <c r="B174" s="981" t="s">
        <v>788</v>
      </c>
      <c r="C174" s="981"/>
      <c r="D174" s="981"/>
      <c r="E174" s="970">
        <v>0</v>
      </c>
      <c r="F174" s="970"/>
      <c r="G174" s="970">
        <v>709</v>
      </c>
      <c r="H174" s="970"/>
      <c r="I174" s="970"/>
      <c r="J174" s="41">
        <v>709</v>
      </c>
      <c r="K174" s="971">
        <v>1</v>
      </c>
      <c r="L174" s="971"/>
      <c r="M174" s="971"/>
      <c r="N174" s="968" t="s">
        <v>644</v>
      </c>
      <c r="O174" s="968"/>
      <c r="P174" s="968"/>
      <c r="Q174" s="968"/>
      <c r="R174" s="968"/>
      <c r="S174" s="1"/>
    </row>
    <row r="175" spans="1:19" ht="24.75" customHeight="1">
      <c r="A175" s="40" t="s">
        <v>876</v>
      </c>
      <c r="B175" s="981" t="s">
        <v>788</v>
      </c>
      <c r="C175" s="981"/>
      <c r="D175" s="981"/>
      <c r="E175" s="970">
        <v>0</v>
      </c>
      <c r="F175" s="970"/>
      <c r="G175" s="970">
        <v>12763</v>
      </c>
      <c r="H175" s="970"/>
      <c r="I175" s="970"/>
      <c r="J175" s="41">
        <v>12763</v>
      </c>
      <c r="K175" s="971">
        <v>1</v>
      </c>
      <c r="L175" s="971"/>
      <c r="M175" s="971"/>
      <c r="N175" s="968" t="s">
        <v>645</v>
      </c>
      <c r="O175" s="968"/>
      <c r="P175" s="968"/>
      <c r="Q175" s="968"/>
      <c r="R175" s="968"/>
      <c r="S175" s="1"/>
    </row>
    <row r="176" spans="1:19" ht="24.75" customHeight="1">
      <c r="A176" s="979" t="s">
        <v>439</v>
      </c>
      <c r="B176" s="979"/>
      <c r="C176" s="979"/>
      <c r="D176" s="979"/>
      <c r="E176" s="970">
        <v>107980</v>
      </c>
      <c r="F176" s="970"/>
      <c r="G176" s="970">
        <v>121400</v>
      </c>
      <c r="H176" s="970"/>
      <c r="I176" s="970"/>
      <c r="J176" s="41">
        <v>120980</v>
      </c>
      <c r="K176" s="971">
        <v>0.9965</v>
      </c>
      <c r="L176" s="971"/>
      <c r="M176" s="971"/>
      <c r="N176" s="968" t="s">
        <v>876</v>
      </c>
      <c r="O176" s="968"/>
      <c r="P176" s="968"/>
      <c r="Q176" s="968"/>
      <c r="R176" s="968"/>
      <c r="S176" s="1"/>
    </row>
    <row r="177" spans="1:19" ht="24.75" customHeight="1">
      <c r="A177" s="980" t="s">
        <v>840</v>
      </c>
      <c r="B177" s="980"/>
      <c r="C177" s="980"/>
      <c r="D177" s="980"/>
      <c r="E177" s="980"/>
      <c r="F177" s="980"/>
      <c r="G177" s="980"/>
      <c r="H177" s="980"/>
      <c r="I177" s="980"/>
      <c r="J177" s="980"/>
      <c r="K177" s="980"/>
      <c r="L177" s="980"/>
      <c r="M177" s="980"/>
      <c r="N177" s="980"/>
      <c r="O177" s="980"/>
      <c r="P177" s="980"/>
      <c r="Q177" s="980"/>
      <c r="R177" s="980"/>
      <c r="S177" s="1"/>
    </row>
    <row r="178" spans="1:19" ht="24.75" customHeight="1">
      <c r="A178" s="40" t="s">
        <v>876</v>
      </c>
      <c r="B178" s="981" t="s">
        <v>788</v>
      </c>
      <c r="C178" s="981"/>
      <c r="D178" s="981"/>
      <c r="E178" s="970">
        <v>1200</v>
      </c>
      <c r="F178" s="970"/>
      <c r="G178" s="970">
        <v>0</v>
      </c>
      <c r="H178" s="970"/>
      <c r="I178" s="970"/>
      <c r="J178" s="41">
        <v>0</v>
      </c>
      <c r="K178" s="971">
        <v>0</v>
      </c>
      <c r="L178" s="971"/>
      <c r="M178" s="971"/>
      <c r="N178" s="968" t="s">
        <v>818</v>
      </c>
      <c r="O178" s="968"/>
      <c r="P178" s="968"/>
      <c r="Q178" s="968"/>
      <c r="R178" s="968"/>
      <c r="S178" s="1"/>
    </row>
    <row r="179" spans="1:19" ht="24.75" customHeight="1">
      <c r="A179" s="40" t="s">
        <v>876</v>
      </c>
      <c r="B179" s="981" t="s">
        <v>788</v>
      </c>
      <c r="C179" s="981"/>
      <c r="D179" s="981"/>
      <c r="E179" s="970">
        <v>580</v>
      </c>
      <c r="F179" s="970"/>
      <c r="G179" s="970">
        <v>5</v>
      </c>
      <c r="H179" s="970"/>
      <c r="I179" s="970"/>
      <c r="J179" s="41">
        <v>5</v>
      </c>
      <c r="K179" s="971">
        <v>0.9917</v>
      </c>
      <c r="L179" s="971"/>
      <c r="M179" s="971"/>
      <c r="N179" s="968" t="s">
        <v>646</v>
      </c>
      <c r="O179" s="968"/>
      <c r="P179" s="968"/>
      <c r="Q179" s="968"/>
      <c r="R179" s="968"/>
      <c r="S179" s="1"/>
    </row>
    <row r="180" spans="1:19" ht="24.75" customHeight="1">
      <c r="A180" s="40" t="s">
        <v>876</v>
      </c>
      <c r="B180" s="981" t="s">
        <v>788</v>
      </c>
      <c r="C180" s="981"/>
      <c r="D180" s="981"/>
      <c r="E180" s="970">
        <v>2400</v>
      </c>
      <c r="F180" s="970"/>
      <c r="G180" s="970">
        <v>1366</v>
      </c>
      <c r="H180" s="970"/>
      <c r="I180" s="970"/>
      <c r="J180" s="41">
        <v>1319</v>
      </c>
      <c r="K180" s="971">
        <v>0.9658</v>
      </c>
      <c r="L180" s="971"/>
      <c r="M180" s="971"/>
      <c r="N180" s="968" t="s">
        <v>647</v>
      </c>
      <c r="O180" s="968"/>
      <c r="P180" s="968"/>
      <c r="Q180" s="968"/>
      <c r="R180" s="968"/>
      <c r="S180" s="1"/>
    </row>
    <row r="181" spans="1:19" ht="24.75" customHeight="1">
      <c r="A181" s="40" t="s">
        <v>876</v>
      </c>
      <c r="B181" s="981" t="s">
        <v>788</v>
      </c>
      <c r="C181" s="981"/>
      <c r="D181" s="981"/>
      <c r="E181" s="970">
        <v>240</v>
      </c>
      <c r="F181" s="970"/>
      <c r="G181" s="970">
        <v>232</v>
      </c>
      <c r="H181" s="970"/>
      <c r="I181" s="970"/>
      <c r="J181" s="41">
        <v>232</v>
      </c>
      <c r="K181" s="971">
        <v>0.9987</v>
      </c>
      <c r="L181" s="971"/>
      <c r="M181" s="971"/>
      <c r="N181" s="968" t="s">
        <v>648</v>
      </c>
      <c r="O181" s="968"/>
      <c r="P181" s="968"/>
      <c r="Q181" s="968"/>
      <c r="R181" s="968"/>
      <c r="S181" s="1"/>
    </row>
    <row r="182" spans="1:19" ht="24.75" customHeight="1">
      <c r="A182" s="40" t="s">
        <v>876</v>
      </c>
      <c r="B182" s="981" t="s">
        <v>788</v>
      </c>
      <c r="C182" s="981"/>
      <c r="D182" s="981"/>
      <c r="E182" s="970">
        <v>2000</v>
      </c>
      <c r="F182" s="970"/>
      <c r="G182" s="970">
        <v>5576</v>
      </c>
      <c r="H182" s="970"/>
      <c r="I182" s="970"/>
      <c r="J182" s="41">
        <v>5330</v>
      </c>
      <c r="K182" s="971">
        <v>0.9559000000000001</v>
      </c>
      <c r="L182" s="971"/>
      <c r="M182" s="971"/>
      <c r="N182" s="968" t="s">
        <v>649</v>
      </c>
      <c r="O182" s="968"/>
      <c r="P182" s="968"/>
      <c r="Q182" s="968"/>
      <c r="R182" s="968"/>
      <c r="S182" s="1"/>
    </row>
    <row r="183" spans="1:19" ht="24.75" customHeight="1">
      <c r="A183" s="40" t="s">
        <v>876</v>
      </c>
      <c r="B183" s="981" t="s">
        <v>788</v>
      </c>
      <c r="C183" s="981"/>
      <c r="D183" s="981"/>
      <c r="E183" s="970">
        <v>21700</v>
      </c>
      <c r="F183" s="970"/>
      <c r="G183" s="970">
        <v>1803</v>
      </c>
      <c r="H183" s="970"/>
      <c r="I183" s="970"/>
      <c r="J183" s="41">
        <v>1659</v>
      </c>
      <c r="K183" s="971">
        <v>0.9201999999999999</v>
      </c>
      <c r="L183" s="971"/>
      <c r="M183" s="971"/>
      <c r="N183" s="968" t="s">
        <v>650</v>
      </c>
      <c r="O183" s="968"/>
      <c r="P183" s="968"/>
      <c r="Q183" s="968"/>
      <c r="R183" s="968"/>
      <c r="S183" s="1"/>
    </row>
    <row r="184" spans="1:19" ht="24.75" customHeight="1">
      <c r="A184" s="40" t="s">
        <v>876</v>
      </c>
      <c r="B184" s="981" t="s">
        <v>788</v>
      </c>
      <c r="C184" s="981"/>
      <c r="D184" s="981"/>
      <c r="E184" s="970">
        <v>10000</v>
      </c>
      <c r="F184" s="970"/>
      <c r="G184" s="970">
        <v>15000</v>
      </c>
      <c r="H184" s="970"/>
      <c r="I184" s="970"/>
      <c r="J184" s="41">
        <v>15000</v>
      </c>
      <c r="K184" s="971">
        <v>1</v>
      </c>
      <c r="L184" s="971"/>
      <c r="M184" s="971"/>
      <c r="N184" s="968" t="s">
        <v>651</v>
      </c>
      <c r="O184" s="968"/>
      <c r="P184" s="968"/>
      <c r="Q184" s="968"/>
      <c r="R184" s="968"/>
      <c r="S184" s="1"/>
    </row>
    <row r="185" spans="1:19" ht="24.75" customHeight="1">
      <c r="A185" s="40" t="s">
        <v>876</v>
      </c>
      <c r="B185" s="981" t="s">
        <v>788</v>
      </c>
      <c r="C185" s="981"/>
      <c r="D185" s="981"/>
      <c r="E185" s="970">
        <v>600</v>
      </c>
      <c r="F185" s="970"/>
      <c r="G185" s="970">
        <v>402</v>
      </c>
      <c r="H185" s="970"/>
      <c r="I185" s="970"/>
      <c r="J185" s="41">
        <v>397</v>
      </c>
      <c r="K185" s="971">
        <v>0.9887</v>
      </c>
      <c r="L185" s="971"/>
      <c r="M185" s="971"/>
      <c r="N185" s="968" t="s">
        <v>59</v>
      </c>
      <c r="O185" s="968"/>
      <c r="P185" s="968"/>
      <c r="Q185" s="968"/>
      <c r="R185" s="968"/>
      <c r="S185" s="1"/>
    </row>
    <row r="186" spans="1:19" ht="24.75" customHeight="1">
      <c r="A186" s="40" t="s">
        <v>876</v>
      </c>
      <c r="B186" s="981" t="s">
        <v>788</v>
      </c>
      <c r="C186" s="981"/>
      <c r="D186" s="981"/>
      <c r="E186" s="970">
        <v>600</v>
      </c>
      <c r="F186" s="970"/>
      <c r="G186" s="970">
        <v>60</v>
      </c>
      <c r="H186" s="970"/>
      <c r="I186" s="970"/>
      <c r="J186" s="41">
        <v>45</v>
      </c>
      <c r="K186" s="971">
        <v>0.7381</v>
      </c>
      <c r="L186" s="971"/>
      <c r="M186" s="971"/>
      <c r="N186" s="968" t="s">
        <v>60</v>
      </c>
      <c r="O186" s="968"/>
      <c r="P186" s="968"/>
      <c r="Q186" s="968"/>
      <c r="R186" s="968"/>
      <c r="S186" s="1"/>
    </row>
    <row r="187" spans="1:19" ht="24.75" customHeight="1">
      <c r="A187" s="40" t="s">
        <v>876</v>
      </c>
      <c r="B187" s="981" t="s">
        <v>788</v>
      </c>
      <c r="C187" s="981"/>
      <c r="D187" s="981"/>
      <c r="E187" s="970">
        <v>2000</v>
      </c>
      <c r="F187" s="970"/>
      <c r="G187" s="970">
        <v>250</v>
      </c>
      <c r="H187" s="970"/>
      <c r="I187" s="970"/>
      <c r="J187" s="41">
        <v>250</v>
      </c>
      <c r="K187" s="971">
        <v>0.9992</v>
      </c>
      <c r="L187" s="971"/>
      <c r="M187" s="971"/>
      <c r="N187" s="968" t="s">
        <v>61</v>
      </c>
      <c r="O187" s="968"/>
      <c r="P187" s="968"/>
      <c r="Q187" s="968"/>
      <c r="R187" s="968"/>
      <c r="S187" s="1"/>
    </row>
    <row r="188" spans="1:19" ht="24.75" customHeight="1">
      <c r="A188" s="40" t="s">
        <v>876</v>
      </c>
      <c r="B188" s="981" t="s">
        <v>788</v>
      </c>
      <c r="C188" s="981"/>
      <c r="D188" s="981"/>
      <c r="E188" s="970">
        <v>0</v>
      </c>
      <c r="F188" s="970"/>
      <c r="G188" s="970">
        <v>28</v>
      </c>
      <c r="H188" s="970"/>
      <c r="I188" s="970"/>
      <c r="J188" s="41">
        <v>28</v>
      </c>
      <c r="K188" s="971">
        <v>1</v>
      </c>
      <c r="L188" s="971"/>
      <c r="M188" s="971"/>
      <c r="N188" s="968" t="s">
        <v>62</v>
      </c>
      <c r="O188" s="968"/>
      <c r="P188" s="968"/>
      <c r="Q188" s="968"/>
      <c r="R188" s="968"/>
      <c r="S188" s="1"/>
    </row>
    <row r="189" spans="1:19" ht="24.75" customHeight="1">
      <c r="A189" s="40" t="s">
        <v>876</v>
      </c>
      <c r="B189" s="981" t="s">
        <v>788</v>
      </c>
      <c r="C189" s="981"/>
      <c r="D189" s="981"/>
      <c r="E189" s="970">
        <v>0</v>
      </c>
      <c r="F189" s="970"/>
      <c r="G189" s="970">
        <v>416</v>
      </c>
      <c r="H189" s="970"/>
      <c r="I189" s="970"/>
      <c r="J189" s="41">
        <v>416</v>
      </c>
      <c r="K189" s="971">
        <v>1</v>
      </c>
      <c r="L189" s="971"/>
      <c r="M189" s="971"/>
      <c r="N189" s="968" t="s">
        <v>63</v>
      </c>
      <c r="O189" s="968"/>
      <c r="P189" s="968"/>
      <c r="Q189" s="968"/>
      <c r="R189" s="968"/>
      <c r="S189" s="1"/>
    </row>
    <row r="190" spans="1:19" ht="24.75" customHeight="1">
      <c r="A190" s="40" t="s">
        <v>876</v>
      </c>
      <c r="B190" s="981" t="s">
        <v>788</v>
      </c>
      <c r="C190" s="981"/>
      <c r="D190" s="981"/>
      <c r="E190" s="970">
        <v>0</v>
      </c>
      <c r="F190" s="970"/>
      <c r="G190" s="970">
        <v>1212</v>
      </c>
      <c r="H190" s="970"/>
      <c r="I190" s="970"/>
      <c r="J190" s="41">
        <v>0</v>
      </c>
      <c r="K190" s="971">
        <v>0</v>
      </c>
      <c r="L190" s="971"/>
      <c r="M190" s="971"/>
      <c r="N190" s="968" t="s">
        <v>64</v>
      </c>
      <c r="O190" s="968"/>
      <c r="P190" s="968"/>
      <c r="Q190" s="968"/>
      <c r="R190" s="968"/>
      <c r="S190" s="1"/>
    </row>
    <row r="191" spans="1:19" ht="24.75" customHeight="1">
      <c r="A191" s="40" t="s">
        <v>876</v>
      </c>
      <c r="B191" s="981" t="s">
        <v>788</v>
      </c>
      <c r="C191" s="981"/>
      <c r="D191" s="981"/>
      <c r="E191" s="970">
        <v>0</v>
      </c>
      <c r="F191" s="970"/>
      <c r="G191" s="970">
        <v>935</v>
      </c>
      <c r="H191" s="970"/>
      <c r="I191" s="970"/>
      <c r="J191" s="41">
        <v>935</v>
      </c>
      <c r="K191" s="971">
        <v>0.9995999999999999</v>
      </c>
      <c r="L191" s="971"/>
      <c r="M191" s="971"/>
      <c r="N191" s="968" t="s">
        <v>65</v>
      </c>
      <c r="O191" s="968"/>
      <c r="P191" s="968"/>
      <c r="Q191" s="968"/>
      <c r="R191" s="968"/>
      <c r="S191" s="1"/>
    </row>
    <row r="192" spans="1:19" ht="24.75" customHeight="1">
      <c r="A192" s="40" t="s">
        <v>876</v>
      </c>
      <c r="B192" s="981" t="s">
        <v>788</v>
      </c>
      <c r="C192" s="981"/>
      <c r="D192" s="981"/>
      <c r="E192" s="970">
        <v>0</v>
      </c>
      <c r="F192" s="970"/>
      <c r="G192" s="970">
        <v>8279</v>
      </c>
      <c r="H192" s="970"/>
      <c r="I192" s="970"/>
      <c r="J192" s="41">
        <v>8279</v>
      </c>
      <c r="K192" s="971">
        <v>1</v>
      </c>
      <c r="L192" s="971"/>
      <c r="M192" s="971"/>
      <c r="N192" s="968" t="s">
        <v>66</v>
      </c>
      <c r="O192" s="968"/>
      <c r="P192" s="968"/>
      <c r="Q192" s="968"/>
      <c r="R192" s="968"/>
      <c r="S192" s="1"/>
    </row>
    <row r="193" spans="1:19" ht="24.75" customHeight="1">
      <c r="A193" s="979" t="s">
        <v>841</v>
      </c>
      <c r="B193" s="979"/>
      <c r="C193" s="979"/>
      <c r="D193" s="979"/>
      <c r="E193" s="970">
        <v>41320</v>
      </c>
      <c r="F193" s="970"/>
      <c r="G193" s="970">
        <v>35566</v>
      </c>
      <c r="H193" s="970"/>
      <c r="I193" s="970"/>
      <c r="J193" s="41">
        <v>33895</v>
      </c>
      <c r="K193" s="971">
        <v>0.953</v>
      </c>
      <c r="L193" s="971"/>
      <c r="M193" s="971"/>
      <c r="N193" s="968" t="s">
        <v>876</v>
      </c>
      <c r="O193" s="968"/>
      <c r="P193" s="968"/>
      <c r="Q193" s="968"/>
      <c r="R193" s="968"/>
      <c r="S193" s="1"/>
    </row>
    <row r="194" spans="1:19" ht="24.75" customHeight="1">
      <c r="A194" s="980" t="s">
        <v>444</v>
      </c>
      <c r="B194" s="980"/>
      <c r="C194" s="980"/>
      <c r="D194" s="980"/>
      <c r="E194" s="980"/>
      <c r="F194" s="980"/>
      <c r="G194" s="980"/>
      <c r="H194" s="980"/>
      <c r="I194" s="980"/>
      <c r="J194" s="980"/>
      <c r="K194" s="980"/>
      <c r="L194" s="980"/>
      <c r="M194" s="980"/>
      <c r="N194" s="980"/>
      <c r="O194" s="980"/>
      <c r="P194" s="980"/>
      <c r="Q194" s="980"/>
      <c r="R194" s="980"/>
      <c r="S194" s="1"/>
    </row>
    <row r="195" spans="1:19" ht="24.75" customHeight="1">
      <c r="A195" s="40" t="s">
        <v>876</v>
      </c>
      <c r="B195" s="981" t="s">
        <v>788</v>
      </c>
      <c r="C195" s="981"/>
      <c r="D195" s="981"/>
      <c r="E195" s="970">
        <v>200</v>
      </c>
      <c r="F195" s="970"/>
      <c r="G195" s="970">
        <v>200</v>
      </c>
      <c r="H195" s="970"/>
      <c r="I195" s="970"/>
      <c r="J195" s="41">
        <v>200</v>
      </c>
      <c r="K195" s="971">
        <v>1</v>
      </c>
      <c r="L195" s="971"/>
      <c r="M195" s="971"/>
      <c r="N195" s="968" t="s">
        <v>67</v>
      </c>
      <c r="O195" s="968"/>
      <c r="P195" s="968"/>
      <c r="Q195" s="968"/>
      <c r="R195" s="968"/>
      <c r="S195" s="1"/>
    </row>
    <row r="196" spans="1:19" ht="24.75" customHeight="1">
      <c r="A196" s="979" t="s">
        <v>451</v>
      </c>
      <c r="B196" s="979"/>
      <c r="C196" s="979"/>
      <c r="D196" s="979"/>
      <c r="E196" s="970">
        <v>200</v>
      </c>
      <c r="F196" s="970"/>
      <c r="G196" s="970">
        <v>200</v>
      </c>
      <c r="H196" s="970"/>
      <c r="I196" s="970"/>
      <c r="J196" s="41">
        <v>200</v>
      </c>
      <c r="K196" s="971">
        <v>1</v>
      </c>
      <c r="L196" s="971"/>
      <c r="M196" s="971"/>
      <c r="N196" s="968" t="s">
        <v>876</v>
      </c>
      <c r="O196" s="968"/>
      <c r="P196" s="968"/>
      <c r="Q196" s="968"/>
      <c r="R196" s="968"/>
      <c r="S196" s="1"/>
    </row>
    <row r="197" spans="1:19" ht="24.75" customHeight="1">
      <c r="A197" s="980" t="s">
        <v>146</v>
      </c>
      <c r="B197" s="980"/>
      <c r="C197" s="980"/>
      <c r="D197" s="980"/>
      <c r="E197" s="980"/>
      <c r="F197" s="980"/>
      <c r="G197" s="980"/>
      <c r="H197" s="980"/>
      <c r="I197" s="980"/>
      <c r="J197" s="980"/>
      <c r="K197" s="980"/>
      <c r="L197" s="980"/>
      <c r="M197" s="980"/>
      <c r="N197" s="980"/>
      <c r="O197" s="980"/>
      <c r="P197" s="980"/>
      <c r="Q197" s="980"/>
      <c r="R197" s="980"/>
      <c r="S197" s="1"/>
    </row>
    <row r="198" spans="1:19" ht="24.75" customHeight="1">
      <c r="A198" s="40" t="s">
        <v>876</v>
      </c>
      <c r="B198" s="981" t="s">
        <v>788</v>
      </c>
      <c r="C198" s="981"/>
      <c r="D198" s="981"/>
      <c r="E198" s="970">
        <v>0</v>
      </c>
      <c r="F198" s="970"/>
      <c r="G198" s="970">
        <v>515</v>
      </c>
      <c r="H198" s="970"/>
      <c r="I198" s="970"/>
      <c r="J198" s="41">
        <v>499</v>
      </c>
      <c r="K198" s="971">
        <v>0.9687</v>
      </c>
      <c r="L198" s="971"/>
      <c r="M198" s="971"/>
      <c r="N198" s="968" t="s">
        <v>68</v>
      </c>
      <c r="O198" s="968"/>
      <c r="P198" s="968"/>
      <c r="Q198" s="968"/>
      <c r="R198" s="968"/>
      <c r="S198" s="1"/>
    </row>
    <row r="199" spans="1:19" ht="24.75" customHeight="1">
      <c r="A199" s="979" t="s">
        <v>147</v>
      </c>
      <c r="B199" s="979"/>
      <c r="C199" s="979"/>
      <c r="D199" s="979"/>
      <c r="E199" s="970">
        <v>0</v>
      </c>
      <c r="F199" s="970"/>
      <c r="G199" s="970">
        <v>515</v>
      </c>
      <c r="H199" s="970"/>
      <c r="I199" s="970"/>
      <c r="J199" s="41">
        <v>499</v>
      </c>
      <c r="K199" s="971">
        <v>0.9687</v>
      </c>
      <c r="L199" s="971"/>
      <c r="M199" s="971"/>
      <c r="N199" s="968" t="s">
        <v>876</v>
      </c>
      <c r="O199" s="968"/>
      <c r="P199" s="968"/>
      <c r="Q199" s="968"/>
      <c r="R199" s="968"/>
      <c r="S199" s="1"/>
    </row>
    <row r="200" spans="1:19" ht="24.75" customHeight="1">
      <c r="A200" s="980" t="s">
        <v>842</v>
      </c>
      <c r="B200" s="980"/>
      <c r="C200" s="980"/>
      <c r="D200" s="980"/>
      <c r="E200" s="980"/>
      <c r="F200" s="980"/>
      <c r="G200" s="980"/>
      <c r="H200" s="980"/>
      <c r="I200" s="980"/>
      <c r="J200" s="980"/>
      <c r="K200" s="980"/>
      <c r="L200" s="980"/>
      <c r="M200" s="980"/>
      <c r="N200" s="980"/>
      <c r="O200" s="980"/>
      <c r="P200" s="980"/>
      <c r="Q200" s="980"/>
      <c r="R200" s="980"/>
      <c r="S200" s="1"/>
    </row>
    <row r="201" spans="1:19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.75" customHeight="1">
      <c r="A202" s="40" t="s">
        <v>876</v>
      </c>
      <c r="B202" s="981" t="s">
        <v>788</v>
      </c>
      <c r="C202" s="981"/>
      <c r="D202" s="981"/>
      <c r="E202" s="970">
        <v>0</v>
      </c>
      <c r="F202" s="970"/>
      <c r="G202" s="970">
        <v>3796</v>
      </c>
      <c r="H202" s="970"/>
      <c r="I202" s="970"/>
      <c r="J202" s="41">
        <v>3351</v>
      </c>
      <c r="K202" s="971">
        <v>0.8826999999999999</v>
      </c>
      <c r="L202" s="971"/>
      <c r="M202" s="971"/>
      <c r="N202" s="968" t="s">
        <v>69</v>
      </c>
      <c r="O202" s="968"/>
      <c r="P202" s="968"/>
      <c r="Q202" s="968"/>
      <c r="R202" s="968"/>
      <c r="S202" s="1"/>
    </row>
    <row r="203" spans="1:19" ht="24.75" customHeight="1">
      <c r="A203" s="979" t="s">
        <v>843</v>
      </c>
      <c r="B203" s="979"/>
      <c r="C203" s="979"/>
      <c r="D203" s="979"/>
      <c r="E203" s="970">
        <v>0</v>
      </c>
      <c r="F203" s="970"/>
      <c r="G203" s="970">
        <v>3796</v>
      </c>
      <c r="H203" s="970"/>
      <c r="I203" s="970"/>
      <c r="J203" s="41">
        <v>3351</v>
      </c>
      <c r="K203" s="971">
        <v>0.8826999999999999</v>
      </c>
      <c r="L203" s="971"/>
      <c r="M203" s="971"/>
      <c r="N203" s="968" t="s">
        <v>876</v>
      </c>
      <c r="O203" s="968"/>
      <c r="P203" s="968"/>
      <c r="Q203" s="968"/>
      <c r="R203" s="968"/>
      <c r="S203" s="1"/>
    </row>
    <row r="204" spans="1:19" ht="24.75" customHeight="1">
      <c r="A204" s="980" t="s">
        <v>846</v>
      </c>
      <c r="B204" s="980"/>
      <c r="C204" s="980"/>
      <c r="D204" s="980"/>
      <c r="E204" s="980"/>
      <c r="F204" s="980"/>
      <c r="G204" s="980"/>
      <c r="H204" s="980"/>
      <c r="I204" s="980"/>
      <c r="J204" s="980"/>
      <c r="K204" s="980"/>
      <c r="L204" s="980"/>
      <c r="M204" s="980"/>
      <c r="N204" s="980"/>
      <c r="O204" s="980"/>
      <c r="P204" s="980"/>
      <c r="Q204" s="980"/>
      <c r="R204" s="980"/>
      <c r="S204" s="1"/>
    </row>
    <row r="205" spans="1:19" ht="24.75" customHeight="1">
      <c r="A205" s="40" t="s">
        <v>876</v>
      </c>
      <c r="B205" s="981" t="s">
        <v>788</v>
      </c>
      <c r="C205" s="981"/>
      <c r="D205" s="981"/>
      <c r="E205" s="970">
        <v>500</v>
      </c>
      <c r="F205" s="970"/>
      <c r="G205" s="970">
        <v>800</v>
      </c>
      <c r="H205" s="970"/>
      <c r="I205" s="970"/>
      <c r="J205" s="41">
        <v>466</v>
      </c>
      <c r="K205" s="971">
        <v>0.5825</v>
      </c>
      <c r="L205" s="971"/>
      <c r="M205" s="971"/>
      <c r="N205" s="968" t="s">
        <v>70</v>
      </c>
      <c r="O205" s="968"/>
      <c r="P205" s="968"/>
      <c r="Q205" s="968"/>
      <c r="R205" s="968"/>
      <c r="S205" s="1"/>
    </row>
    <row r="206" spans="1:19" ht="24.75" customHeight="1">
      <c r="A206" s="40" t="s">
        <v>876</v>
      </c>
      <c r="B206" s="981" t="s">
        <v>788</v>
      </c>
      <c r="C206" s="981"/>
      <c r="D206" s="981"/>
      <c r="E206" s="970">
        <v>500</v>
      </c>
      <c r="F206" s="970"/>
      <c r="G206" s="970">
        <v>0</v>
      </c>
      <c r="H206" s="970"/>
      <c r="I206" s="970"/>
      <c r="J206" s="41">
        <v>0</v>
      </c>
      <c r="K206" s="971">
        <v>0</v>
      </c>
      <c r="L206" s="971"/>
      <c r="M206" s="971"/>
      <c r="N206" s="968" t="s">
        <v>71</v>
      </c>
      <c r="O206" s="968"/>
      <c r="P206" s="968"/>
      <c r="Q206" s="968"/>
      <c r="R206" s="968"/>
      <c r="S206" s="1"/>
    </row>
    <row r="207" spans="1:19" ht="24.75" customHeight="1">
      <c r="A207" s="979" t="s">
        <v>848</v>
      </c>
      <c r="B207" s="979"/>
      <c r="C207" s="979"/>
      <c r="D207" s="979"/>
      <c r="E207" s="970">
        <v>1000</v>
      </c>
      <c r="F207" s="970"/>
      <c r="G207" s="970">
        <v>800</v>
      </c>
      <c r="H207" s="970"/>
      <c r="I207" s="970"/>
      <c r="J207" s="41">
        <v>466</v>
      </c>
      <c r="K207" s="971">
        <v>0.5825</v>
      </c>
      <c r="L207" s="971"/>
      <c r="M207" s="971"/>
      <c r="N207" s="968" t="s">
        <v>876</v>
      </c>
      <c r="O207" s="968"/>
      <c r="P207" s="968"/>
      <c r="Q207" s="968"/>
      <c r="R207" s="968"/>
      <c r="S207" s="1"/>
    </row>
    <row r="208" spans="1:19" ht="24.75" customHeight="1">
      <c r="A208" s="980" t="s">
        <v>849</v>
      </c>
      <c r="B208" s="980"/>
      <c r="C208" s="980"/>
      <c r="D208" s="980"/>
      <c r="E208" s="980"/>
      <c r="F208" s="980"/>
      <c r="G208" s="980"/>
      <c r="H208" s="980"/>
      <c r="I208" s="980"/>
      <c r="J208" s="980"/>
      <c r="K208" s="980"/>
      <c r="L208" s="980"/>
      <c r="M208" s="980"/>
      <c r="N208" s="980"/>
      <c r="O208" s="980"/>
      <c r="P208" s="980"/>
      <c r="Q208" s="980"/>
      <c r="R208" s="980"/>
      <c r="S208" s="1"/>
    </row>
    <row r="209" spans="1:19" ht="24.75" customHeight="1">
      <c r="A209" s="40" t="s">
        <v>876</v>
      </c>
      <c r="B209" s="981" t="s">
        <v>788</v>
      </c>
      <c r="C209" s="981"/>
      <c r="D209" s="981"/>
      <c r="E209" s="970">
        <v>11100</v>
      </c>
      <c r="F209" s="970"/>
      <c r="G209" s="970">
        <v>1608</v>
      </c>
      <c r="H209" s="970"/>
      <c r="I209" s="970"/>
      <c r="J209" s="41">
        <v>1576</v>
      </c>
      <c r="K209" s="971">
        <v>0.9799</v>
      </c>
      <c r="L209" s="971"/>
      <c r="M209" s="971"/>
      <c r="N209" s="968" t="s">
        <v>72</v>
      </c>
      <c r="O209" s="968"/>
      <c r="P209" s="968"/>
      <c r="Q209" s="968"/>
      <c r="R209" s="968"/>
      <c r="S209" s="1"/>
    </row>
    <row r="210" spans="1:19" ht="24.75" customHeight="1">
      <c r="A210" s="40" t="s">
        <v>876</v>
      </c>
      <c r="B210" s="981" t="s">
        <v>788</v>
      </c>
      <c r="C210" s="981"/>
      <c r="D210" s="981"/>
      <c r="E210" s="970">
        <v>5400</v>
      </c>
      <c r="F210" s="970"/>
      <c r="G210" s="970">
        <v>400</v>
      </c>
      <c r="H210" s="970"/>
      <c r="I210" s="970"/>
      <c r="J210" s="41">
        <v>0</v>
      </c>
      <c r="K210" s="971">
        <v>0</v>
      </c>
      <c r="L210" s="971"/>
      <c r="M210" s="971"/>
      <c r="N210" s="968" t="s">
        <v>73</v>
      </c>
      <c r="O210" s="968"/>
      <c r="P210" s="968"/>
      <c r="Q210" s="968"/>
      <c r="R210" s="968"/>
      <c r="S210" s="1"/>
    </row>
    <row r="211" spans="1:19" ht="24.75" customHeight="1">
      <c r="A211" s="40" t="s">
        <v>876</v>
      </c>
      <c r="B211" s="981" t="s">
        <v>788</v>
      </c>
      <c r="C211" s="981"/>
      <c r="D211" s="981"/>
      <c r="E211" s="970">
        <v>100</v>
      </c>
      <c r="F211" s="970"/>
      <c r="G211" s="970">
        <v>0</v>
      </c>
      <c r="H211" s="970"/>
      <c r="I211" s="970"/>
      <c r="J211" s="41">
        <v>0</v>
      </c>
      <c r="K211" s="971">
        <v>0</v>
      </c>
      <c r="L211" s="971"/>
      <c r="M211" s="971"/>
      <c r="N211" s="968" t="s">
        <v>74</v>
      </c>
      <c r="O211" s="968"/>
      <c r="P211" s="968"/>
      <c r="Q211" s="968"/>
      <c r="R211" s="968"/>
      <c r="S211" s="1"/>
    </row>
    <row r="212" spans="1:19" ht="24.75" customHeight="1">
      <c r="A212" s="40" t="s">
        <v>876</v>
      </c>
      <c r="B212" s="981" t="s">
        <v>788</v>
      </c>
      <c r="C212" s="981"/>
      <c r="D212" s="981"/>
      <c r="E212" s="970">
        <v>10000</v>
      </c>
      <c r="F212" s="970"/>
      <c r="G212" s="970">
        <v>11034</v>
      </c>
      <c r="H212" s="970"/>
      <c r="I212" s="970"/>
      <c r="J212" s="41">
        <v>9823</v>
      </c>
      <c r="K212" s="971">
        <v>0.8903</v>
      </c>
      <c r="L212" s="971"/>
      <c r="M212" s="971"/>
      <c r="N212" s="968" t="s">
        <v>75</v>
      </c>
      <c r="O212" s="968"/>
      <c r="P212" s="968"/>
      <c r="Q212" s="968"/>
      <c r="R212" s="968"/>
      <c r="S212" s="1"/>
    </row>
    <row r="213" spans="1:19" ht="24.75" customHeight="1">
      <c r="A213" s="40" t="s">
        <v>876</v>
      </c>
      <c r="B213" s="981" t="s">
        <v>788</v>
      </c>
      <c r="C213" s="981"/>
      <c r="D213" s="981"/>
      <c r="E213" s="970">
        <v>3200</v>
      </c>
      <c r="F213" s="970"/>
      <c r="G213" s="970">
        <v>2767</v>
      </c>
      <c r="H213" s="970"/>
      <c r="I213" s="970"/>
      <c r="J213" s="41">
        <v>2731</v>
      </c>
      <c r="K213" s="971">
        <v>0.9869</v>
      </c>
      <c r="L213" s="971"/>
      <c r="M213" s="971"/>
      <c r="N213" s="968" t="s">
        <v>76</v>
      </c>
      <c r="O213" s="968"/>
      <c r="P213" s="968"/>
      <c r="Q213" s="968"/>
      <c r="R213" s="968"/>
      <c r="S213" s="1"/>
    </row>
    <row r="214" spans="1:19" ht="24.75" customHeight="1">
      <c r="A214" s="40" t="s">
        <v>876</v>
      </c>
      <c r="B214" s="981" t="s">
        <v>788</v>
      </c>
      <c r="C214" s="981"/>
      <c r="D214" s="981"/>
      <c r="E214" s="970">
        <v>0</v>
      </c>
      <c r="F214" s="970"/>
      <c r="G214" s="970">
        <v>8705</v>
      </c>
      <c r="H214" s="970"/>
      <c r="I214" s="970"/>
      <c r="J214" s="41">
        <v>7846</v>
      </c>
      <c r="K214" s="971">
        <v>0.9013</v>
      </c>
      <c r="L214" s="971"/>
      <c r="M214" s="971"/>
      <c r="N214" s="968" t="s">
        <v>77</v>
      </c>
      <c r="O214" s="968"/>
      <c r="P214" s="968"/>
      <c r="Q214" s="968"/>
      <c r="R214" s="968"/>
      <c r="S214" s="1"/>
    </row>
    <row r="215" spans="1:19" ht="24.75" customHeight="1">
      <c r="A215" s="40" t="s">
        <v>876</v>
      </c>
      <c r="B215" s="981" t="s">
        <v>788</v>
      </c>
      <c r="C215" s="981"/>
      <c r="D215" s="981"/>
      <c r="E215" s="970">
        <v>0</v>
      </c>
      <c r="F215" s="970"/>
      <c r="G215" s="970">
        <v>500</v>
      </c>
      <c r="H215" s="970"/>
      <c r="I215" s="970"/>
      <c r="J215" s="41">
        <v>0</v>
      </c>
      <c r="K215" s="971">
        <v>0</v>
      </c>
      <c r="L215" s="971"/>
      <c r="M215" s="971"/>
      <c r="N215" s="968" t="s">
        <v>78</v>
      </c>
      <c r="O215" s="968"/>
      <c r="P215" s="968"/>
      <c r="Q215" s="968"/>
      <c r="R215" s="968"/>
      <c r="S215" s="1"/>
    </row>
    <row r="216" spans="1:19" ht="24.75" customHeight="1">
      <c r="A216" s="40" t="s">
        <v>876</v>
      </c>
      <c r="B216" s="981" t="s">
        <v>788</v>
      </c>
      <c r="C216" s="981"/>
      <c r="D216" s="981"/>
      <c r="E216" s="970">
        <v>0</v>
      </c>
      <c r="F216" s="970"/>
      <c r="G216" s="970">
        <v>50</v>
      </c>
      <c r="H216" s="970"/>
      <c r="I216" s="970"/>
      <c r="J216" s="41">
        <v>11</v>
      </c>
      <c r="K216" s="971">
        <v>0.22440000000000002</v>
      </c>
      <c r="L216" s="971"/>
      <c r="M216" s="971"/>
      <c r="N216" s="968" t="s">
        <v>79</v>
      </c>
      <c r="O216" s="968"/>
      <c r="P216" s="968"/>
      <c r="Q216" s="968"/>
      <c r="R216" s="968"/>
      <c r="S216" s="1"/>
    </row>
    <row r="217" spans="1:19" ht="24.75" customHeight="1">
      <c r="A217" s="979" t="s">
        <v>850</v>
      </c>
      <c r="B217" s="979"/>
      <c r="C217" s="979"/>
      <c r="D217" s="979"/>
      <c r="E217" s="970">
        <v>29800</v>
      </c>
      <c r="F217" s="970"/>
      <c r="G217" s="970">
        <v>25064</v>
      </c>
      <c r="H217" s="970"/>
      <c r="I217" s="970"/>
      <c r="J217" s="41">
        <v>21987</v>
      </c>
      <c r="K217" s="971">
        <v>0.8772</v>
      </c>
      <c r="L217" s="971"/>
      <c r="M217" s="971"/>
      <c r="N217" s="968" t="s">
        <v>876</v>
      </c>
      <c r="O217" s="968"/>
      <c r="P217" s="968"/>
      <c r="Q217" s="968"/>
      <c r="R217" s="968"/>
      <c r="S217" s="1"/>
    </row>
    <row r="218" spans="1:19" ht="24.75" customHeight="1">
      <c r="A218" s="980" t="s">
        <v>851</v>
      </c>
      <c r="B218" s="980"/>
      <c r="C218" s="980"/>
      <c r="D218" s="980"/>
      <c r="E218" s="980"/>
      <c r="F218" s="980"/>
      <c r="G218" s="980"/>
      <c r="H218" s="980"/>
      <c r="I218" s="980"/>
      <c r="J218" s="980"/>
      <c r="K218" s="980"/>
      <c r="L218" s="980"/>
      <c r="M218" s="980"/>
      <c r="N218" s="980"/>
      <c r="O218" s="980"/>
      <c r="P218" s="980"/>
      <c r="Q218" s="980"/>
      <c r="R218" s="980"/>
      <c r="S218" s="1"/>
    </row>
    <row r="219" spans="1:19" ht="24.75" customHeight="1">
      <c r="A219" s="40" t="s">
        <v>876</v>
      </c>
      <c r="B219" s="981" t="s">
        <v>788</v>
      </c>
      <c r="C219" s="981"/>
      <c r="D219" s="981"/>
      <c r="E219" s="970">
        <v>3510</v>
      </c>
      <c r="F219" s="970"/>
      <c r="G219" s="970">
        <v>3466</v>
      </c>
      <c r="H219" s="970"/>
      <c r="I219" s="970"/>
      <c r="J219" s="41">
        <v>3465</v>
      </c>
      <c r="K219" s="971">
        <v>0.9998999999999999</v>
      </c>
      <c r="L219" s="971"/>
      <c r="M219" s="971"/>
      <c r="N219" s="968" t="s">
        <v>80</v>
      </c>
      <c r="O219" s="968"/>
      <c r="P219" s="968"/>
      <c r="Q219" s="968"/>
      <c r="R219" s="968"/>
      <c r="S219" s="1"/>
    </row>
    <row r="220" spans="1:19" ht="24.75" customHeight="1">
      <c r="A220" s="40" t="s">
        <v>876</v>
      </c>
      <c r="B220" s="981" t="s">
        <v>788</v>
      </c>
      <c r="C220" s="981"/>
      <c r="D220" s="981"/>
      <c r="E220" s="970">
        <v>44200</v>
      </c>
      <c r="F220" s="970"/>
      <c r="G220" s="970">
        <v>5930</v>
      </c>
      <c r="H220" s="970"/>
      <c r="I220" s="970"/>
      <c r="J220" s="41">
        <v>5925</v>
      </c>
      <c r="K220" s="971">
        <v>0.9991</v>
      </c>
      <c r="L220" s="971"/>
      <c r="M220" s="971"/>
      <c r="N220" s="968" t="s">
        <v>81</v>
      </c>
      <c r="O220" s="968"/>
      <c r="P220" s="968"/>
      <c r="Q220" s="968"/>
      <c r="R220" s="968"/>
      <c r="S220" s="1"/>
    </row>
    <row r="221" spans="1:19" ht="24.75" customHeight="1">
      <c r="A221" s="40" t="s">
        <v>876</v>
      </c>
      <c r="B221" s="981" t="s">
        <v>788</v>
      </c>
      <c r="C221" s="981"/>
      <c r="D221" s="981"/>
      <c r="E221" s="970">
        <v>37800</v>
      </c>
      <c r="F221" s="970"/>
      <c r="G221" s="970">
        <v>100</v>
      </c>
      <c r="H221" s="970"/>
      <c r="I221" s="970"/>
      <c r="J221" s="41">
        <v>0</v>
      </c>
      <c r="K221" s="971">
        <v>0</v>
      </c>
      <c r="L221" s="971"/>
      <c r="M221" s="971"/>
      <c r="N221" s="968" t="s">
        <v>82</v>
      </c>
      <c r="O221" s="968"/>
      <c r="P221" s="968"/>
      <c r="Q221" s="968"/>
      <c r="R221" s="968"/>
      <c r="S221" s="1"/>
    </row>
    <row r="222" spans="1:19" ht="24.75" customHeight="1">
      <c r="A222" s="40" t="s">
        <v>876</v>
      </c>
      <c r="B222" s="981" t="s">
        <v>788</v>
      </c>
      <c r="C222" s="981"/>
      <c r="D222" s="981"/>
      <c r="E222" s="970">
        <v>100</v>
      </c>
      <c r="F222" s="970"/>
      <c r="G222" s="970">
        <v>0</v>
      </c>
      <c r="H222" s="970"/>
      <c r="I222" s="970"/>
      <c r="J222" s="41">
        <v>0</v>
      </c>
      <c r="K222" s="971">
        <v>0</v>
      </c>
      <c r="L222" s="971"/>
      <c r="M222" s="971"/>
      <c r="N222" s="968" t="s">
        <v>83</v>
      </c>
      <c r="O222" s="968"/>
      <c r="P222" s="968"/>
      <c r="Q222" s="968"/>
      <c r="R222" s="968"/>
      <c r="S222" s="1"/>
    </row>
    <row r="223" spans="1:19" ht="24.75" customHeight="1">
      <c r="A223" s="40" t="s">
        <v>876</v>
      </c>
      <c r="B223" s="981" t="s">
        <v>788</v>
      </c>
      <c r="C223" s="981"/>
      <c r="D223" s="981"/>
      <c r="E223" s="970">
        <v>100</v>
      </c>
      <c r="F223" s="970"/>
      <c r="G223" s="970">
        <v>0</v>
      </c>
      <c r="H223" s="970"/>
      <c r="I223" s="970"/>
      <c r="J223" s="41">
        <v>0</v>
      </c>
      <c r="K223" s="971">
        <v>0</v>
      </c>
      <c r="L223" s="971"/>
      <c r="M223" s="971"/>
      <c r="N223" s="968" t="s">
        <v>84</v>
      </c>
      <c r="O223" s="968"/>
      <c r="P223" s="968"/>
      <c r="Q223" s="968"/>
      <c r="R223" s="968"/>
      <c r="S223" s="1"/>
    </row>
    <row r="224" spans="1:19" ht="24.75" customHeight="1">
      <c r="A224" s="40" t="s">
        <v>876</v>
      </c>
      <c r="B224" s="981" t="s">
        <v>788</v>
      </c>
      <c r="C224" s="981"/>
      <c r="D224" s="981"/>
      <c r="E224" s="970">
        <v>100</v>
      </c>
      <c r="F224" s="970"/>
      <c r="G224" s="970">
        <v>0</v>
      </c>
      <c r="H224" s="970"/>
      <c r="I224" s="970"/>
      <c r="J224" s="41">
        <v>0</v>
      </c>
      <c r="K224" s="971">
        <v>0</v>
      </c>
      <c r="L224" s="971"/>
      <c r="M224" s="971"/>
      <c r="N224" s="968" t="s">
        <v>85</v>
      </c>
      <c r="O224" s="968"/>
      <c r="P224" s="968"/>
      <c r="Q224" s="968"/>
      <c r="R224" s="968"/>
      <c r="S224" s="1"/>
    </row>
    <row r="225" spans="1:19" ht="24.75" customHeight="1">
      <c r="A225" s="40" t="s">
        <v>876</v>
      </c>
      <c r="B225" s="981" t="s">
        <v>788</v>
      </c>
      <c r="C225" s="981"/>
      <c r="D225" s="981"/>
      <c r="E225" s="970">
        <v>1450</v>
      </c>
      <c r="F225" s="970"/>
      <c r="G225" s="970">
        <v>1100</v>
      </c>
      <c r="H225" s="970"/>
      <c r="I225" s="970"/>
      <c r="J225" s="41">
        <v>1079</v>
      </c>
      <c r="K225" s="971">
        <v>0.9804999999999999</v>
      </c>
      <c r="L225" s="971"/>
      <c r="M225" s="971"/>
      <c r="N225" s="968" t="s">
        <v>86</v>
      </c>
      <c r="O225" s="968"/>
      <c r="P225" s="968"/>
      <c r="Q225" s="968"/>
      <c r="R225" s="968"/>
      <c r="S225" s="1"/>
    </row>
    <row r="226" spans="1:19" ht="24.75" customHeight="1">
      <c r="A226" s="40" t="s">
        <v>876</v>
      </c>
      <c r="B226" s="981" t="s">
        <v>788</v>
      </c>
      <c r="C226" s="981"/>
      <c r="D226" s="981"/>
      <c r="E226" s="970">
        <v>3000</v>
      </c>
      <c r="F226" s="970"/>
      <c r="G226" s="970">
        <v>7855</v>
      </c>
      <c r="H226" s="970"/>
      <c r="I226" s="970"/>
      <c r="J226" s="41">
        <v>7848</v>
      </c>
      <c r="K226" s="971">
        <v>0.9992</v>
      </c>
      <c r="L226" s="971"/>
      <c r="M226" s="971"/>
      <c r="N226" s="968" t="s">
        <v>87</v>
      </c>
      <c r="O226" s="968"/>
      <c r="P226" s="968"/>
      <c r="Q226" s="968"/>
      <c r="R226" s="968"/>
      <c r="S226" s="1"/>
    </row>
    <row r="227" spans="1:19" ht="24.75" customHeight="1">
      <c r="A227" s="979" t="s">
        <v>852</v>
      </c>
      <c r="B227" s="979"/>
      <c r="C227" s="979"/>
      <c r="D227" s="979"/>
      <c r="E227" s="970">
        <v>90260</v>
      </c>
      <c r="F227" s="970"/>
      <c r="G227" s="970">
        <v>18450</v>
      </c>
      <c r="H227" s="970"/>
      <c r="I227" s="970"/>
      <c r="J227" s="41">
        <v>18317</v>
      </c>
      <c r="K227" s="971">
        <v>0.9928</v>
      </c>
      <c r="L227" s="971"/>
      <c r="M227" s="971"/>
      <c r="N227" s="968" t="s">
        <v>876</v>
      </c>
      <c r="O227" s="968"/>
      <c r="P227" s="968"/>
      <c r="Q227" s="968"/>
      <c r="R227" s="968"/>
      <c r="S227" s="1"/>
    </row>
    <row r="228" spans="1:19" ht="24.75" customHeight="1">
      <c r="A228" s="980" t="s">
        <v>313</v>
      </c>
      <c r="B228" s="980"/>
      <c r="C228" s="980"/>
      <c r="D228" s="980"/>
      <c r="E228" s="980"/>
      <c r="F228" s="980"/>
      <c r="G228" s="980"/>
      <c r="H228" s="980"/>
      <c r="I228" s="980"/>
      <c r="J228" s="980"/>
      <c r="K228" s="980"/>
      <c r="L228" s="980"/>
      <c r="M228" s="980"/>
      <c r="N228" s="980"/>
      <c r="O228" s="980"/>
      <c r="P228" s="980"/>
      <c r="Q228" s="980"/>
      <c r="R228" s="980"/>
      <c r="S228" s="1"/>
    </row>
    <row r="229" spans="1:19" ht="24.75" customHeight="1">
      <c r="A229" s="40" t="s">
        <v>876</v>
      </c>
      <c r="B229" s="981" t="s">
        <v>788</v>
      </c>
      <c r="C229" s="981"/>
      <c r="D229" s="981"/>
      <c r="E229" s="970">
        <v>5000</v>
      </c>
      <c r="F229" s="970"/>
      <c r="G229" s="970">
        <v>0</v>
      </c>
      <c r="H229" s="970"/>
      <c r="I229" s="970"/>
      <c r="J229" s="41">
        <v>0</v>
      </c>
      <c r="K229" s="971">
        <v>0</v>
      </c>
      <c r="L229" s="971"/>
      <c r="M229" s="971"/>
      <c r="N229" s="968" t="s">
        <v>88</v>
      </c>
      <c r="O229" s="968"/>
      <c r="P229" s="968"/>
      <c r="Q229" s="968"/>
      <c r="R229" s="968"/>
      <c r="S229" s="1"/>
    </row>
    <row r="230" spans="1:19" ht="24.75" customHeight="1">
      <c r="A230" s="40" t="s">
        <v>876</v>
      </c>
      <c r="B230" s="981" t="s">
        <v>788</v>
      </c>
      <c r="C230" s="981"/>
      <c r="D230" s="981"/>
      <c r="E230" s="970">
        <v>0</v>
      </c>
      <c r="F230" s="970"/>
      <c r="G230" s="970">
        <v>506</v>
      </c>
      <c r="H230" s="970"/>
      <c r="I230" s="970"/>
      <c r="J230" s="41">
        <v>505</v>
      </c>
      <c r="K230" s="971">
        <v>0.9978</v>
      </c>
      <c r="L230" s="971"/>
      <c r="M230" s="971"/>
      <c r="N230" s="968" t="s">
        <v>89</v>
      </c>
      <c r="O230" s="968"/>
      <c r="P230" s="968"/>
      <c r="Q230" s="968"/>
      <c r="R230" s="968"/>
      <c r="S230" s="1"/>
    </row>
    <row r="231" spans="1:19" ht="24.75" customHeight="1">
      <c r="A231" s="40" t="s">
        <v>876</v>
      </c>
      <c r="B231" s="981" t="s">
        <v>788</v>
      </c>
      <c r="C231" s="981"/>
      <c r="D231" s="981"/>
      <c r="E231" s="970">
        <v>0</v>
      </c>
      <c r="F231" s="970"/>
      <c r="G231" s="970">
        <v>750</v>
      </c>
      <c r="H231" s="970"/>
      <c r="I231" s="970"/>
      <c r="J231" s="41">
        <v>750</v>
      </c>
      <c r="K231" s="971">
        <v>0.9998</v>
      </c>
      <c r="L231" s="971"/>
      <c r="M231" s="971"/>
      <c r="N231" s="968" t="s">
        <v>90</v>
      </c>
      <c r="O231" s="968"/>
      <c r="P231" s="968"/>
      <c r="Q231" s="968"/>
      <c r="R231" s="968"/>
      <c r="S231" s="1"/>
    </row>
    <row r="232" spans="1:19" ht="24.75" customHeight="1">
      <c r="A232" s="40" t="s">
        <v>876</v>
      </c>
      <c r="B232" s="981" t="s">
        <v>788</v>
      </c>
      <c r="C232" s="981"/>
      <c r="D232" s="981"/>
      <c r="E232" s="970">
        <v>0</v>
      </c>
      <c r="F232" s="970"/>
      <c r="G232" s="970">
        <v>50</v>
      </c>
      <c r="H232" s="970"/>
      <c r="I232" s="970"/>
      <c r="J232" s="41">
        <v>26</v>
      </c>
      <c r="K232" s="971">
        <v>0.5146000000000001</v>
      </c>
      <c r="L232" s="971"/>
      <c r="M232" s="971"/>
      <c r="N232" s="968" t="s">
        <v>91</v>
      </c>
      <c r="O232" s="968"/>
      <c r="P232" s="968"/>
      <c r="Q232" s="968"/>
      <c r="R232" s="968"/>
      <c r="S232" s="1"/>
    </row>
    <row r="233" spans="1:19" ht="24.75" customHeight="1">
      <c r="A233" s="40" t="s">
        <v>876</v>
      </c>
      <c r="B233" s="981" t="s">
        <v>788</v>
      </c>
      <c r="C233" s="981"/>
      <c r="D233" s="981"/>
      <c r="E233" s="970">
        <v>0</v>
      </c>
      <c r="F233" s="970"/>
      <c r="G233" s="970">
        <v>380</v>
      </c>
      <c r="H233" s="970"/>
      <c r="I233" s="970"/>
      <c r="J233" s="41">
        <v>381</v>
      </c>
      <c r="K233" s="971">
        <v>1.0005</v>
      </c>
      <c r="L233" s="971"/>
      <c r="M233" s="971"/>
      <c r="N233" s="968" t="s">
        <v>92</v>
      </c>
      <c r="O233" s="968"/>
      <c r="P233" s="968"/>
      <c r="Q233" s="968"/>
      <c r="R233" s="968"/>
      <c r="S233" s="1"/>
    </row>
    <row r="234" spans="1:19" ht="24.75" customHeight="1">
      <c r="A234" s="40" t="s">
        <v>876</v>
      </c>
      <c r="B234" s="981" t="s">
        <v>788</v>
      </c>
      <c r="C234" s="981"/>
      <c r="D234" s="981"/>
      <c r="E234" s="970">
        <v>0</v>
      </c>
      <c r="F234" s="970"/>
      <c r="G234" s="970">
        <v>706</v>
      </c>
      <c r="H234" s="970"/>
      <c r="I234" s="970"/>
      <c r="J234" s="41">
        <v>705</v>
      </c>
      <c r="K234" s="971">
        <v>0.9998</v>
      </c>
      <c r="L234" s="971"/>
      <c r="M234" s="971"/>
      <c r="N234" s="968" t="s">
        <v>93</v>
      </c>
      <c r="O234" s="968"/>
      <c r="P234" s="968"/>
      <c r="Q234" s="968"/>
      <c r="R234" s="968"/>
      <c r="S234" s="1"/>
    </row>
    <row r="235" spans="1:19" ht="24.75" customHeight="1">
      <c r="A235" s="40" t="s">
        <v>876</v>
      </c>
      <c r="B235" s="981" t="s">
        <v>788</v>
      </c>
      <c r="C235" s="981"/>
      <c r="D235" s="981"/>
      <c r="E235" s="970">
        <v>0</v>
      </c>
      <c r="F235" s="970"/>
      <c r="G235" s="970">
        <v>392</v>
      </c>
      <c r="H235" s="970"/>
      <c r="I235" s="970"/>
      <c r="J235" s="41">
        <v>392</v>
      </c>
      <c r="K235" s="971">
        <v>0.9995999999999999</v>
      </c>
      <c r="L235" s="971"/>
      <c r="M235" s="971"/>
      <c r="N235" s="968" t="s">
        <v>94</v>
      </c>
      <c r="O235" s="968"/>
      <c r="P235" s="968"/>
      <c r="Q235" s="968"/>
      <c r="R235" s="968"/>
      <c r="S235" s="1"/>
    </row>
    <row r="236" spans="1:19" ht="24.75" customHeight="1">
      <c r="A236" s="40" t="s">
        <v>876</v>
      </c>
      <c r="B236" s="981" t="s">
        <v>788</v>
      </c>
      <c r="C236" s="981"/>
      <c r="D236" s="981"/>
      <c r="E236" s="970">
        <v>0</v>
      </c>
      <c r="F236" s="970"/>
      <c r="G236" s="970">
        <v>304</v>
      </c>
      <c r="H236" s="970"/>
      <c r="I236" s="970"/>
      <c r="J236" s="41">
        <v>304</v>
      </c>
      <c r="K236" s="971">
        <v>0.9995999999999999</v>
      </c>
      <c r="L236" s="971"/>
      <c r="M236" s="971"/>
      <c r="N236" s="968" t="s">
        <v>95</v>
      </c>
      <c r="O236" s="968"/>
      <c r="P236" s="968"/>
      <c r="Q236" s="968"/>
      <c r="R236" s="968"/>
      <c r="S236" s="1"/>
    </row>
    <row r="237" spans="1:19" ht="24.75" customHeight="1">
      <c r="A237" s="40" t="s">
        <v>876</v>
      </c>
      <c r="B237" s="981" t="s">
        <v>788</v>
      </c>
      <c r="C237" s="981"/>
      <c r="D237" s="981"/>
      <c r="E237" s="970">
        <v>0</v>
      </c>
      <c r="F237" s="970"/>
      <c r="G237" s="970">
        <v>300</v>
      </c>
      <c r="H237" s="970"/>
      <c r="I237" s="970"/>
      <c r="J237" s="41">
        <v>300</v>
      </c>
      <c r="K237" s="971">
        <v>0.9998</v>
      </c>
      <c r="L237" s="971"/>
      <c r="M237" s="971"/>
      <c r="N237" s="968" t="s">
        <v>96</v>
      </c>
      <c r="O237" s="968"/>
      <c r="P237" s="968"/>
      <c r="Q237" s="968"/>
      <c r="R237" s="968"/>
      <c r="S237" s="1"/>
    </row>
    <row r="238" spans="1:19" ht="24.75" customHeight="1">
      <c r="A238" s="40" t="s">
        <v>876</v>
      </c>
      <c r="B238" s="981" t="s">
        <v>788</v>
      </c>
      <c r="C238" s="981"/>
      <c r="D238" s="981"/>
      <c r="E238" s="970">
        <v>0</v>
      </c>
      <c r="F238" s="970"/>
      <c r="G238" s="970">
        <v>263</v>
      </c>
      <c r="H238" s="970"/>
      <c r="I238" s="970"/>
      <c r="J238" s="41">
        <v>251</v>
      </c>
      <c r="K238" s="971">
        <v>0.955</v>
      </c>
      <c r="L238" s="971"/>
      <c r="M238" s="971"/>
      <c r="N238" s="968" t="s">
        <v>97</v>
      </c>
      <c r="O238" s="968"/>
      <c r="P238" s="968"/>
      <c r="Q238" s="968"/>
      <c r="R238" s="968"/>
      <c r="S238" s="1"/>
    </row>
    <row r="239" spans="1:19" ht="24.75" customHeight="1">
      <c r="A239" s="40" t="s">
        <v>876</v>
      </c>
      <c r="B239" s="981" t="s">
        <v>788</v>
      </c>
      <c r="C239" s="981"/>
      <c r="D239" s="981"/>
      <c r="E239" s="970">
        <v>0</v>
      </c>
      <c r="F239" s="970"/>
      <c r="G239" s="970">
        <v>1361</v>
      </c>
      <c r="H239" s="970"/>
      <c r="I239" s="970"/>
      <c r="J239" s="41">
        <v>1358</v>
      </c>
      <c r="K239" s="971">
        <v>0.9976</v>
      </c>
      <c r="L239" s="971"/>
      <c r="M239" s="971"/>
      <c r="N239" s="968" t="s">
        <v>98</v>
      </c>
      <c r="O239" s="968"/>
      <c r="P239" s="968"/>
      <c r="Q239" s="968"/>
      <c r="R239" s="968"/>
      <c r="S239" s="1"/>
    </row>
    <row r="240" spans="1:19" ht="24.75" customHeight="1">
      <c r="A240" s="979" t="s">
        <v>315</v>
      </c>
      <c r="B240" s="979"/>
      <c r="C240" s="979"/>
      <c r="D240" s="979"/>
      <c r="E240" s="970">
        <v>5000</v>
      </c>
      <c r="F240" s="970"/>
      <c r="G240" s="970">
        <v>5013</v>
      </c>
      <c r="H240" s="970"/>
      <c r="I240" s="970"/>
      <c r="J240" s="41">
        <v>4972</v>
      </c>
      <c r="K240" s="971">
        <v>0.9918</v>
      </c>
      <c r="L240" s="971"/>
      <c r="M240" s="971"/>
      <c r="N240" s="968" t="s">
        <v>876</v>
      </c>
      <c r="O240" s="968"/>
      <c r="P240" s="968"/>
      <c r="Q240" s="968"/>
      <c r="R240" s="968"/>
      <c r="S240" s="1"/>
    </row>
    <row r="241" spans="1:19" ht="24.75" customHeight="1">
      <c r="A241" s="980" t="s">
        <v>290</v>
      </c>
      <c r="B241" s="980"/>
      <c r="C241" s="980"/>
      <c r="D241" s="980"/>
      <c r="E241" s="980"/>
      <c r="F241" s="980"/>
      <c r="G241" s="980"/>
      <c r="H241" s="980"/>
      <c r="I241" s="980"/>
      <c r="J241" s="980"/>
      <c r="K241" s="980"/>
      <c r="L241" s="980"/>
      <c r="M241" s="980"/>
      <c r="N241" s="980"/>
      <c r="O241" s="980"/>
      <c r="P241" s="980"/>
      <c r="Q241" s="980"/>
      <c r="R241" s="980"/>
      <c r="S241" s="1"/>
    </row>
    <row r="242" spans="1:19" ht="24.75" customHeight="1">
      <c r="A242" s="40" t="s">
        <v>876</v>
      </c>
      <c r="B242" s="981" t="s">
        <v>788</v>
      </c>
      <c r="C242" s="981"/>
      <c r="D242" s="981"/>
      <c r="E242" s="970">
        <v>16200</v>
      </c>
      <c r="F242" s="970"/>
      <c r="G242" s="970">
        <v>13303</v>
      </c>
      <c r="H242" s="970"/>
      <c r="I242" s="970"/>
      <c r="J242" s="41">
        <v>13282</v>
      </c>
      <c r="K242" s="971">
        <v>0.9984000000000001</v>
      </c>
      <c r="L242" s="971"/>
      <c r="M242" s="971"/>
      <c r="N242" s="968" t="s">
        <v>99</v>
      </c>
      <c r="O242" s="968"/>
      <c r="P242" s="968"/>
      <c r="Q242" s="968"/>
      <c r="R242" s="968"/>
      <c r="S242" s="1"/>
    </row>
    <row r="243" spans="1:19" ht="24.75" customHeight="1">
      <c r="A243" s="40" t="s">
        <v>876</v>
      </c>
      <c r="B243" s="981" t="s">
        <v>788</v>
      </c>
      <c r="C243" s="981"/>
      <c r="D243" s="981"/>
      <c r="E243" s="970">
        <v>0</v>
      </c>
      <c r="F243" s="970"/>
      <c r="G243" s="970">
        <v>70</v>
      </c>
      <c r="H243" s="970"/>
      <c r="I243" s="970"/>
      <c r="J243" s="41">
        <v>0</v>
      </c>
      <c r="K243" s="971">
        <v>0</v>
      </c>
      <c r="L243" s="971"/>
      <c r="M243" s="971"/>
      <c r="N243" s="968" t="s">
        <v>100</v>
      </c>
      <c r="O243" s="968"/>
      <c r="P243" s="968"/>
      <c r="Q243" s="968"/>
      <c r="R243" s="968"/>
      <c r="S243" s="1"/>
    </row>
    <row r="244" spans="1:19" ht="24.75" customHeight="1">
      <c r="A244" s="979" t="s">
        <v>291</v>
      </c>
      <c r="B244" s="979"/>
      <c r="C244" s="979"/>
      <c r="D244" s="979"/>
      <c r="E244" s="970">
        <v>16200</v>
      </c>
      <c r="F244" s="970"/>
      <c r="G244" s="970">
        <v>13373</v>
      </c>
      <c r="H244" s="970"/>
      <c r="I244" s="970"/>
      <c r="J244" s="41">
        <v>13282</v>
      </c>
      <c r="K244" s="971">
        <v>0.9932</v>
      </c>
      <c r="L244" s="971"/>
      <c r="M244" s="971"/>
      <c r="N244" s="968" t="s">
        <v>876</v>
      </c>
      <c r="O244" s="968"/>
      <c r="P244" s="968"/>
      <c r="Q244" s="968"/>
      <c r="R244" s="968"/>
      <c r="S244" s="1"/>
    </row>
    <row r="245" spans="1:19" ht="24.75" customHeight="1">
      <c r="A245" s="980" t="s">
        <v>440</v>
      </c>
      <c r="B245" s="980"/>
      <c r="C245" s="980"/>
      <c r="D245" s="980"/>
      <c r="E245" s="980"/>
      <c r="F245" s="980"/>
      <c r="G245" s="980"/>
      <c r="H245" s="980"/>
      <c r="I245" s="980"/>
      <c r="J245" s="980"/>
      <c r="K245" s="980"/>
      <c r="L245" s="980"/>
      <c r="M245" s="980"/>
      <c r="N245" s="980"/>
      <c r="O245" s="980"/>
      <c r="P245" s="980"/>
      <c r="Q245" s="980"/>
      <c r="R245" s="980"/>
      <c r="S245" s="1"/>
    </row>
    <row r="246" spans="1:19" ht="24.75" customHeight="1">
      <c r="A246" s="40" t="s">
        <v>876</v>
      </c>
      <c r="B246" s="981" t="s">
        <v>788</v>
      </c>
      <c r="C246" s="981"/>
      <c r="D246" s="981"/>
      <c r="E246" s="970">
        <v>5000</v>
      </c>
      <c r="F246" s="970"/>
      <c r="G246" s="970">
        <v>2670</v>
      </c>
      <c r="H246" s="970"/>
      <c r="I246" s="970"/>
      <c r="J246" s="41">
        <v>2670</v>
      </c>
      <c r="K246" s="971">
        <v>1</v>
      </c>
      <c r="L246" s="971"/>
      <c r="M246" s="971"/>
      <c r="N246" s="968" t="s">
        <v>101</v>
      </c>
      <c r="O246" s="968"/>
      <c r="P246" s="968"/>
      <c r="Q246" s="968"/>
      <c r="R246" s="968"/>
      <c r="S246" s="1"/>
    </row>
    <row r="247" spans="1:19" ht="24.75" customHeight="1">
      <c r="A247" s="40" t="s">
        <v>876</v>
      </c>
      <c r="B247" s="981" t="s">
        <v>788</v>
      </c>
      <c r="C247" s="981"/>
      <c r="D247" s="981"/>
      <c r="E247" s="970">
        <v>0</v>
      </c>
      <c r="F247" s="970"/>
      <c r="G247" s="970">
        <v>1542</v>
      </c>
      <c r="H247" s="970"/>
      <c r="I247" s="970"/>
      <c r="J247" s="41">
        <v>1520</v>
      </c>
      <c r="K247" s="971">
        <v>0.986</v>
      </c>
      <c r="L247" s="971"/>
      <c r="M247" s="971"/>
      <c r="N247" s="968" t="s">
        <v>102</v>
      </c>
      <c r="O247" s="968"/>
      <c r="P247" s="968"/>
      <c r="Q247" s="968"/>
      <c r="R247" s="968"/>
      <c r="S247" s="1"/>
    </row>
    <row r="248" spans="1:19" ht="24.75" customHeight="1">
      <c r="A248" s="40" t="s">
        <v>876</v>
      </c>
      <c r="B248" s="981" t="s">
        <v>788</v>
      </c>
      <c r="C248" s="981"/>
      <c r="D248" s="981"/>
      <c r="E248" s="970">
        <v>0</v>
      </c>
      <c r="F248" s="970"/>
      <c r="G248" s="970">
        <v>2576</v>
      </c>
      <c r="H248" s="970"/>
      <c r="I248" s="970"/>
      <c r="J248" s="41">
        <v>2576</v>
      </c>
      <c r="K248" s="971">
        <v>0.9998999999999999</v>
      </c>
      <c r="L248" s="971"/>
      <c r="M248" s="971"/>
      <c r="N248" s="968" t="s">
        <v>103</v>
      </c>
      <c r="O248" s="968"/>
      <c r="P248" s="968"/>
      <c r="Q248" s="968"/>
      <c r="R248" s="968"/>
      <c r="S248" s="1"/>
    </row>
    <row r="249" spans="1:19" ht="24.75" customHeight="1">
      <c r="A249" s="40" t="s">
        <v>876</v>
      </c>
      <c r="B249" s="981" t="s">
        <v>788</v>
      </c>
      <c r="C249" s="981"/>
      <c r="D249" s="981"/>
      <c r="E249" s="970">
        <v>0</v>
      </c>
      <c r="F249" s="970"/>
      <c r="G249" s="970">
        <v>2270</v>
      </c>
      <c r="H249" s="970"/>
      <c r="I249" s="970"/>
      <c r="J249" s="41">
        <v>2162</v>
      </c>
      <c r="K249" s="971">
        <v>0.9523999999999999</v>
      </c>
      <c r="L249" s="971"/>
      <c r="M249" s="971"/>
      <c r="N249" s="968" t="s">
        <v>104</v>
      </c>
      <c r="O249" s="968"/>
      <c r="P249" s="968"/>
      <c r="Q249" s="968"/>
      <c r="R249" s="968"/>
      <c r="S249" s="1"/>
    </row>
    <row r="250" spans="1:19" ht="24.75" customHeight="1">
      <c r="A250" s="40" t="s">
        <v>876</v>
      </c>
      <c r="B250" s="981" t="s">
        <v>788</v>
      </c>
      <c r="C250" s="981"/>
      <c r="D250" s="981"/>
      <c r="E250" s="970">
        <v>0</v>
      </c>
      <c r="F250" s="970"/>
      <c r="G250" s="970">
        <v>390</v>
      </c>
      <c r="H250" s="970"/>
      <c r="I250" s="970"/>
      <c r="J250" s="41">
        <v>387</v>
      </c>
      <c r="K250" s="971">
        <v>0.9923000000000001</v>
      </c>
      <c r="L250" s="971"/>
      <c r="M250" s="971"/>
      <c r="N250" s="968" t="s">
        <v>105</v>
      </c>
      <c r="O250" s="968"/>
      <c r="P250" s="968"/>
      <c r="Q250" s="968"/>
      <c r="R250" s="968"/>
      <c r="S250" s="1"/>
    </row>
    <row r="251" spans="1:19" ht="24.75" customHeight="1">
      <c r="A251" s="40" t="s">
        <v>876</v>
      </c>
      <c r="B251" s="981" t="s">
        <v>788</v>
      </c>
      <c r="C251" s="981"/>
      <c r="D251" s="981"/>
      <c r="E251" s="970">
        <v>0</v>
      </c>
      <c r="F251" s="970"/>
      <c r="G251" s="970">
        <v>1290</v>
      </c>
      <c r="H251" s="970"/>
      <c r="I251" s="970"/>
      <c r="J251" s="41">
        <v>1285</v>
      </c>
      <c r="K251" s="971">
        <v>0.9961</v>
      </c>
      <c r="L251" s="971"/>
      <c r="M251" s="971"/>
      <c r="N251" s="968" t="s">
        <v>106</v>
      </c>
      <c r="O251" s="968"/>
      <c r="P251" s="968"/>
      <c r="Q251" s="968"/>
      <c r="R251" s="968"/>
      <c r="S251" s="1"/>
    </row>
    <row r="252" spans="1:19" ht="24.75" customHeight="1">
      <c r="A252" s="40" t="s">
        <v>876</v>
      </c>
      <c r="B252" s="981" t="s">
        <v>788</v>
      </c>
      <c r="C252" s="981"/>
      <c r="D252" s="981"/>
      <c r="E252" s="970">
        <v>0</v>
      </c>
      <c r="F252" s="970"/>
      <c r="G252" s="970">
        <v>580</v>
      </c>
      <c r="H252" s="970"/>
      <c r="I252" s="970"/>
      <c r="J252" s="41">
        <v>580</v>
      </c>
      <c r="K252" s="971">
        <v>1</v>
      </c>
      <c r="L252" s="971"/>
      <c r="M252" s="971"/>
      <c r="N252" s="968" t="s">
        <v>107</v>
      </c>
      <c r="O252" s="968"/>
      <c r="P252" s="968"/>
      <c r="Q252" s="968"/>
      <c r="R252" s="968"/>
      <c r="S252" s="1"/>
    </row>
    <row r="253" spans="1:19" ht="24.75" customHeight="1">
      <c r="A253" s="979" t="s">
        <v>443</v>
      </c>
      <c r="B253" s="979"/>
      <c r="C253" s="979"/>
      <c r="D253" s="979"/>
      <c r="E253" s="970">
        <v>5000</v>
      </c>
      <c r="F253" s="970"/>
      <c r="G253" s="970">
        <v>11318</v>
      </c>
      <c r="H253" s="970"/>
      <c r="I253" s="970"/>
      <c r="J253" s="41">
        <v>11180</v>
      </c>
      <c r="K253" s="971">
        <v>0.9878</v>
      </c>
      <c r="L253" s="971"/>
      <c r="M253" s="971"/>
      <c r="N253" s="968" t="s">
        <v>876</v>
      </c>
      <c r="O253" s="968"/>
      <c r="P253" s="968"/>
      <c r="Q253" s="968"/>
      <c r="R253" s="968"/>
      <c r="S253" s="1"/>
    </row>
    <row r="254" spans="1:19" ht="24.75" customHeight="1">
      <c r="A254" s="980" t="s">
        <v>573</v>
      </c>
      <c r="B254" s="980"/>
      <c r="C254" s="980"/>
      <c r="D254" s="980"/>
      <c r="E254" s="980"/>
      <c r="F254" s="980"/>
      <c r="G254" s="980"/>
      <c r="H254" s="980"/>
      <c r="I254" s="980"/>
      <c r="J254" s="980"/>
      <c r="K254" s="980"/>
      <c r="L254" s="980"/>
      <c r="M254" s="980"/>
      <c r="N254" s="980"/>
      <c r="O254" s="980"/>
      <c r="P254" s="980"/>
      <c r="Q254" s="980"/>
      <c r="R254" s="980"/>
      <c r="S254" s="1"/>
    </row>
    <row r="255" spans="1:19" ht="24.75" customHeight="1">
      <c r="A255" s="40" t="s">
        <v>876</v>
      </c>
      <c r="B255" s="981" t="s">
        <v>788</v>
      </c>
      <c r="C255" s="981"/>
      <c r="D255" s="981"/>
      <c r="E255" s="970">
        <v>1000</v>
      </c>
      <c r="F255" s="970"/>
      <c r="G255" s="970">
        <v>502</v>
      </c>
      <c r="H255" s="970"/>
      <c r="I255" s="970"/>
      <c r="J255" s="41">
        <v>499</v>
      </c>
      <c r="K255" s="971">
        <v>0.995</v>
      </c>
      <c r="L255" s="971"/>
      <c r="M255" s="971"/>
      <c r="N255" s="968" t="s">
        <v>108</v>
      </c>
      <c r="O255" s="968"/>
      <c r="P255" s="968"/>
      <c r="Q255" s="968"/>
      <c r="R255" s="968"/>
      <c r="S255" s="1"/>
    </row>
    <row r="256" spans="1:19" ht="24.75" customHeight="1">
      <c r="A256" s="979" t="s">
        <v>726</v>
      </c>
      <c r="B256" s="979"/>
      <c r="C256" s="979"/>
      <c r="D256" s="979"/>
      <c r="E256" s="970">
        <v>1000</v>
      </c>
      <c r="F256" s="970"/>
      <c r="G256" s="970">
        <v>502</v>
      </c>
      <c r="H256" s="970"/>
      <c r="I256" s="970"/>
      <c r="J256" s="41">
        <v>499</v>
      </c>
      <c r="K256" s="971">
        <v>0.995</v>
      </c>
      <c r="L256" s="971"/>
      <c r="M256" s="971"/>
      <c r="N256" s="968" t="s">
        <v>876</v>
      </c>
      <c r="O256" s="968"/>
      <c r="P256" s="968"/>
      <c r="Q256" s="968"/>
      <c r="R256" s="968"/>
      <c r="S256" s="1"/>
    </row>
    <row r="257" spans="1:19" ht="24.75" customHeight="1">
      <c r="A257" s="980" t="s">
        <v>310</v>
      </c>
      <c r="B257" s="980"/>
      <c r="C257" s="980"/>
      <c r="D257" s="980"/>
      <c r="E257" s="980"/>
      <c r="F257" s="980"/>
      <c r="G257" s="980"/>
      <c r="H257" s="980"/>
      <c r="I257" s="980"/>
      <c r="J257" s="980"/>
      <c r="K257" s="980"/>
      <c r="L257" s="980"/>
      <c r="M257" s="980"/>
      <c r="N257" s="980"/>
      <c r="O257" s="980"/>
      <c r="P257" s="980"/>
      <c r="Q257" s="980"/>
      <c r="R257" s="980"/>
      <c r="S257" s="1"/>
    </row>
    <row r="258" spans="1:19" ht="24.75" customHeight="1">
      <c r="A258" s="40" t="s">
        <v>876</v>
      </c>
      <c r="B258" s="981" t="s">
        <v>788</v>
      </c>
      <c r="C258" s="981"/>
      <c r="D258" s="981"/>
      <c r="E258" s="970">
        <v>5000</v>
      </c>
      <c r="F258" s="970"/>
      <c r="G258" s="970">
        <v>3800</v>
      </c>
      <c r="H258" s="970"/>
      <c r="I258" s="970"/>
      <c r="J258" s="41">
        <v>3758</v>
      </c>
      <c r="K258" s="971">
        <v>0.9889</v>
      </c>
      <c r="L258" s="971"/>
      <c r="M258" s="971"/>
      <c r="N258" s="968" t="s">
        <v>109</v>
      </c>
      <c r="O258" s="968"/>
      <c r="P258" s="968"/>
      <c r="Q258" s="968"/>
      <c r="R258" s="968"/>
      <c r="S258" s="1"/>
    </row>
    <row r="259" spans="1:19" ht="24.75" customHeight="1">
      <c r="A259" s="40" t="s">
        <v>876</v>
      </c>
      <c r="B259" s="981" t="s">
        <v>788</v>
      </c>
      <c r="C259" s="981"/>
      <c r="D259" s="981"/>
      <c r="E259" s="970">
        <v>0</v>
      </c>
      <c r="F259" s="970"/>
      <c r="G259" s="970">
        <v>4870</v>
      </c>
      <c r="H259" s="970"/>
      <c r="I259" s="970"/>
      <c r="J259" s="41">
        <v>4868</v>
      </c>
      <c r="K259" s="971">
        <v>0.9995999999999999</v>
      </c>
      <c r="L259" s="971"/>
      <c r="M259" s="971"/>
      <c r="N259" s="968" t="s">
        <v>110</v>
      </c>
      <c r="O259" s="968"/>
      <c r="P259" s="968"/>
      <c r="Q259" s="968"/>
      <c r="R259" s="968"/>
      <c r="S259" s="1"/>
    </row>
    <row r="260" spans="1:19" ht="24.75" customHeight="1">
      <c r="A260" s="40" t="s">
        <v>876</v>
      </c>
      <c r="B260" s="981" t="s">
        <v>788</v>
      </c>
      <c r="C260" s="981"/>
      <c r="D260" s="981"/>
      <c r="E260" s="970">
        <v>0</v>
      </c>
      <c r="F260" s="970"/>
      <c r="G260" s="970">
        <v>7316</v>
      </c>
      <c r="H260" s="970"/>
      <c r="I260" s="970"/>
      <c r="J260" s="41">
        <v>7316</v>
      </c>
      <c r="K260" s="971">
        <v>1</v>
      </c>
      <c r="L260" s="971"/>
      <c r="M260" s="971"/>
      <c r="N260" s="968" t="s">
        <v>111</v>
      </c>
      <c r="O260" s="968"/>
      <c r="P260" s="968"/>
      <c r="Q260" s="968"/>
      <c r="R260" s="968"/>
      <c r="S260" s="1"/>
    </row>
    <row r="261" spans="1:19" ht="24.75" customHeight="1">
      <c r="A261" s="979" t="s">
        <v>311</v>
      </c>
      <c r="B261" s="979"/>
      <c r="C261" s="979"/>
      <c r="D261" s="979"/>
      <c r="E261" s="970">
        <v>5000</v>
      </c>
      <c r="F261" s="970"/>
      <c r="G261" s="970">
        <v>15986</v>
      </c>
      <c r="H261" s="970"/>
      <c r="I261" s="970"/>
      <c r="J261" s="41">
        <v>15942</v>
      </c>
      <c r="K261" s="971">
        <v>0.9972</v>
      </c>
      <c r="L261" s="971"/>
      <c r="M261" s="971"/>
      <c r="N261" s="968" t="s">
        <v>876</v>
      </c>
      <c r="O261" s="968"/>
      <c r="P261" s="968"/>
      <c r="Q261" s="968"/>
      <c r="R261" s="968"/>
      <c r="S261" s="1"/>
    </row>
    <row r="262" spans="1:19" ht="24.75" customHeight="1">
      <c r="A262" s="980" t="s">
        <v>369</v>
      </c>
      <c r="B262" s="980"/>
      <c r="C262" s="980"/>
      <c r="D262" s="980"/>
      <c r="E262" s="980"/>
      <c r="F262" s="980"/>
      <c r="G262" s="980"/>
      <c r="H262" s="980"/>
      <c r="I262" s="980"/>
      <c r="J262" s="980"/>
      <c r="K262" s="980"/>
      <c r="L262" s="980"/>
      <c r="M262" s="980"/>
      <c r="N262" s="980"/>
      <c r="O262" s="980"/>
      <c r="P262" s="980"/>
      <c r="Q262" s="980"/>
      <c r="R262" s="980"/>
      <c r="S262" s="1"/>
    </row>
    <row r="263" spans="1:19" ht="24.75" customHeight="1">
      <c r="A263" s="40" t="s">
        <v>876</v>
      </c>
      <c r="B263" s="981" t="s">
        <v>371</v>
      </c>
      <c r="C263" s="981"/>
      <c r="D263" s="981"/>
      <c r="E263" s="970">
        <v>500</v>
      </c>
      <c r="F263" s="970"/>
      <c r="G263" s="970">
        <v>0</v>
      </c>
      <c r="H263" s="970"/>
      <c r="I263" s="970"/>
      <c r="J263" s="41">
        <v>0</v>
      </c>
      <c r="K263" s="971">
        <v>0</v>
      </c>
      <c r="L263" s="971"/>
      <c r="M263" s="971"/>
      <c r="N263" s="968" t="s">
        <v>112</v>
      </c>
      <c r="O263" s="968"/>
      <c r="P263" s="968"/>
      <c r="Q263" s="968"/>
      <c r="R263" s="968"/>
      <c r="S263" s="1"/>
    </row>
    <row r="264" spans="1:19" ht="24.75" customHeight="1">
      <c r="A264" s="979" t="s">
        <v>370</v>
      </c>
      <c r="B264" s="979"/>
      <c r="C264" s="979"/>
      <c r="D264" s="979"/>
      <c r="E264" s="970">
        <v>500</v>
      </c>
      <c r="F264" s="970"/>
      <c r="G264" s="970">
        <v>0</v>
      </c>
      <c r="H264" s="970"/>
      <c r="I264" s="970"/>
      <c r="J264" s="41">
        <v>0</v>
      </c>
      <c r="K264" s="971">
        <v>0</v>
      </c>
      <c r="L264" s="971"/>
      <c r="M264" s="971"/>
      <c r="N264" s="968" t="s">
        <v>876</v>
      </c>
      <c r="O264" s="968"/>
      <c r="P264" s="968"/>
      <c r="Q264" s="968"/>
      <c r="R264" s="968"/>
      <c r="S264" s="1"/>
    </row>
    <row r="265" spans="1:19" ht="24.75" customHeight="1">
      <c r="A265" s="980" t="s">
        <v>576</v>
      </c>
      <c r="B265" s="980"/>
      <c r="C265" s="980"/>
      <c r="D265" s="980"/>
      <c r="E265" s="980"/>
      <c r="F265" s="980"/>
      <c r="G265" s="980"/>
      <c r="H265" s="980"/>
      <c r="I265" s="980"/>
      <c r="J265" s="980"/>
      <c r="K265" s="980"/>
      <c r="L265" s="980"/>
      <c r="M265" s="980"/>
      <c r="N265" s="980"/>
      <c r="O265" s="980"/>
      <c r="P265" s="980"/>
      <c r="Q265" s="980"/>
      <c r="R265" s="980"/>
      <c r="S265" s="1"/>
    </row>
    <row r="266" spans="1:19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24.75" customHeight="1">
      <c r="A267" s="40" t="s">
        <v>876</v>
      </c>
      <c r="B267" s="981" t="s">
        <v>788</v>
      </c>
      <c r="C267" s="981"/>
      <c r="D267" s="981"/>
      <c r="E267" s="970">
        <v>16420</v>
      </c>
      <c r="F267" s="970"/>
      <c r="G267" s="970">
        <v>0</v>
      </c>
      <c r="H267" s="970"/>
      <c r="I267" s="970"/>
      <c r="J267" s="41">
        <v>0</v>
      </c>
      <c r="K267" s="971">
        <v>0</v>
      </c>
      <c r="L267" s="971"/>
      <c r="M267" s="971"/>
      <c r="N267" s="968" t="s">
        <v>807</v>
      </c>
      <c r="O267" s="968"/>
      <c r="P267" s="968"/>
      <c r="Q267" s="968"/>
      <c r="R267" s="968"/>
      <c r="S267" s="1"/>
    </row>
    <row r="268" spans="1:19" ht="24.75" customHeight="1">
      <c r="A268" s="40" t="s">
        <v>876</v>
      </c>
      <c r="B268" s="981" t="s">
        <v>788</v>
      </c>
      <c r="C268" s="981"/>
      <c r="D268" s="981"/>
      <c r="E268" s="970">
        <v>7100</v>
      </c>
      <c r="F268" s="970"/>
      <c r="G268" s="970">
        <v>0</v>
      </c>
      <c r="H268" s="970"/>
      <c r="I268" s="970"/>
      <c r="J268" s="41">
        <v>0</v>
      </c>
      <c r="K268" s="971">
        <v>0</v>
      </c>
      <c r="L268" s="971"/>
      <c r="M268" s="971"/>
      <c r="N268" s="968" t="s">
        <v>806</v>
      </c>
      <c r="O268" s="968"/>
      <c r="P268" s="968"/>
      <c r="Q268" s="968"/>
      <c r="R268" s="968"/>
      <c r="S268" s="1"/>
    </row>
    <row r="269" spans="1:19" ht="24.75" customHeight="1">
      <c r="A269" s="979" t="s">
        <v>812</v>
      </c>
      <c r="B269" s="979"/>
      <c r="C269" s="979"/>
      <c r="D269" s="979"/>
      <c r="E269" s="970">
        <v>23520</v>
      </c>
      <c r="F269" s="970"/>
      <c r="G269" s="970">
        <v>0</v>
      </c>
      <c r="H269" s="970"/>
      <c r="I269" s="970"/>
      <c r="J269" s="41">
        <v>0</v>
      </c>
      <c r="K269" s="971">
        <v>0</v>
      </c>
      <c r="L269" s="971"/>
      <c r="M269" s="971"/>
      <c r="N269" s="968" t="s">
        <v>876</v>
      </c>
      <c r="O269" s="968"/>
      <c r="P269" s="968"/>
      <c r="Q269" s="968"/>
      <c r="R269" s="968"/>
      <c r="S269" s="1"/>
    </row>
    <row r="270" spans="1:19" ht="24.75" customHeight="1">
      <c r="A270" s="980" t="s">
        <v>853</v>
      </c>
      <c r="B270" s="980"/>
      <c r="C270" s="980"/>
      <c r="D270" s="980"/>
      <c r="E270" s="980"/>
      <c r="F270" s="980"/>
      <c r="G270" s="980"/>
      <c r="H270" s="980"/>
      <c r="I270" s="980"/>
      <c r="J270" s="980"/>
      <c r="K270" s="980"/>
      <c r="L270" s="980"/>
      <c r="M270" s="980"/>
      <c r="N270" s="980"/>
      <c r="O270" s="980"/>
      <c r="P270" s="980"/>
      <c r="Q270" s="980"/>
      <c r="R270" s="980"/>
      <c r="S270" s="1"/>
    </row>
    <row r="271" spans="1:19" ht="24.75" customHeight="1">
      <c r="A271" s="40" t="s">
        <v>876</v>
      </c>
      <c r="B271" s="981" t="s">
        <v>788</v>
      </c>
      <c r="C271" s="981"/>
      <c r="D271" s="981"/>
      <c r="E271" s="970">
        <v>2000</v>
      </c>
      <c r="F271" s="970"/>
      <c r="G271" s="970">
        <v>838</v>
      </c>
      <c r="H271" s="970"/>
      <c r="I271" s="970"/>
      <c r="J271" s="41">
        <v>838</v>
      </c>
      <c r="K271" s="971">
        <v>0.9997</v>
      </c>
      <c r="L271" s="971"/>
      <c r="M271" s="971"/>
      <c r="N271" s="968" t="s">
        <v>113</v>
      </c>
      <c r="O271" s="968"/>
      <c r="P271" s="968"/>
      <c r="Q271" s="968"/>
      <c r="R271" s="968"/>
      <c r="S271" s="1"/>
    </row>
    <row r="272" spans="1:19" ht="24.75" customHeight="1">
      <c r="A272" s="979" t="s">
        <v>854</v>
      </c>
      <c r="B272" s="979"/>
      <c r="C272" s="979"/>
      <c r="D272" s="979"/>
      <c r="E272" s="970">
        <v>2000</v>
      </c>
      <c r="F272" s="970"/>
      <c r="G272" s="970">
        <v>838</v>
      </c>
      <c r="H272" s="970"/>
      <c r="I272" s="970"/>
      <c r="J272" s="41">
        <v>838</v>
      </c>
      <c r="K272" s="971">
        <v>0.9997</v>
      </c>
      <c r="L272" s="971"/>
      <c r="M272" s="971"/>
      <c r="N272" s="968" t="s">
        <v>876</v>
      </c>
      <c r="O272" s="968"/>
      <c r="P272" s="968"/>
      <c r="Q272" s="968"/>
      <c r="R272" s="968"/>
      <c r="S272" s="1"/>
    </row>
    <row r="273" spans="1:19" ht="24.75" customHeight="1">
      <c r="A273" s="980" t="s">
        <v>834</v>
      </c>
      <c r="B273" s="980"/>
      <c r="C273" s="980"/>
      <c r="D273" s="980"/>
      <c r="E273" s="980"/>
      <c r="F273" s="980"/>
      <c r="G273" s="980"/>
      <c r="H273" s="980"/>
      <c r="I273" s="980"/>
      <c r="J273" s="980"/>
      <c r="K273" s="980"/>
      <c r="L273" s="980"/>
      <c r="M273" s="980"/>
      <c r="N273" s="980"/>
      <c r="O273" s="980"/>
      <c r="P273" s="980"/>
      <c r="Q273" s="980"/>
      <c r="R273" s="980"/>
      <c r="S273" s="1"/>
    </row>
    <row r="274" spans="1:19" ht="24.75" customHeight="1">
      <c r="A274" s="40" t="s">
        <v>876</v>
      </c>
      <c r="B274" s="981" t="s">
        <v>788</v>
      </c>
      <c r="C274" s="981"/>
      <c r="D274" s="981"/>
      <c r="E274" s="970">
        <v>6500</v>
      </c>
      <c r="F274" s="970"/>
      <c r="G274" s="970">
        <v>6110</v>
      </c>
      <c r="H274" s="970"/>
      <c r="I274" s="970"/>
      <c r="J274" s="41">
        <v>6106</v>
      </c>
      <c r="K274" s="971">
        <v>0.9994</v>
      </c>
      <c r="L274" s="971"/>
      <c r="M274" s="971"/>
      <c r="N274" s="968" t="s">
        <v>114</v>
      </c>
      <c r="O274" s="968"/>
      <c r="P274" s="968"/>
      <c r="Q274" s="968"/>
      <c r="R274" s="968"/>
      <c r="S274" s="1"/>
    </row>
    <row r="275" spans="1:19" ht="24.75" customHeight="1">
      <c r="A275" s="979" t="s">
        <v>835</v>
      </c>
      <c r="B275" s="979"/>
      <c r="C275" s="979"/>
      <c r="D275" s="979"/>
      <c r="E275" s="970">
        <v>6500</v>
      </c>
      <c r="F275" s="970"/>
      <c r="G275" s="970">
        <v>6110</v>
      </c>
      <c r="H275" s="970"/>
      <c r="I275" s="970"/>
      <c r="J275" s="41">
        <v>6106</v>
      </c>
      <c r="K275" s="971">
        <v>0.9994</v>
      </c>
      <c r="L275" s="971"/>
      <c r="M275" s="971"/>
      <c r="N275" s="968" t="s">
        <v>876</v>
      </c>
      <c r="O275" s="968"/>
      <c r="P275" s="968"/>
      <c r="Q275" s="968"/>
      <c r="R275" s="968"/>
      <c r="S275" s="1"/>
    </row>
    <row r="276" spans="1:19" ht="24.75" customHeight="1">
      <c r="A276" s="980" t="s">
        <v>838</v>
      </c>
      <c r="B276" s="980"/>
      <c r="C276" s="980"/>
      <c r="D276" s="980"/>
      <c r="E276" s="980"/>
      <c r="F276" s="980"/>
      <c r="G276" s="980"/>
      <c r="H276" s="980"/>
      <c r="I276" s="980"/>
      <c r="J276" s="980"/>
      <c r="K276" s="980"/>
      <c r="L276" s="980"/>
      <c r="M276" s="980"/>
      <c r="N276" s="980"/>
      <c r="O276" s="980"/>
      <c r="P276" s="980"/>
      <c r="Q276" s="980"/>
      <c r="R276" s="980"/>
      <c r="S276" s="1"/>
    </row>
    <row r="277" spans="1:19" ht="24.75" customHeight="1">
      <c r="A277" s="40" t="s">
        <v>876</v>
      </c>
      <c r="B277" s="981" t="s">
        <v>788</v>
      </c>
      <c r="C277" s="981"/>
      <c r="D277" s="981"/>
      <c r="E277" s="970">
        <v>3250</v>
      </c>
      <c r="F277" s="970"/>
      <c r="G277" s="970">
        <v>3250</v>
      </c>
      <c r="H277" s="970"/>
      <c r="I277" s="970"/>
      <c r="J277" s="41">
        <v>3250</v>
      </c>
      <c r="K277" s="971">
        <v>1</v>
      </c>
      <c r="L277" s="971"/>
      <c r="M277" s="971"/>
      <c r="N277" s="968" t="s">
        <v>115</v>
      </c>
      <c r="O277" s="968"/>
      <c r="P277" s="968"/>
      <c r="Q277" s="968"/>
      <c r="R277" s="968"/>
      <c r="S277" s="1"/>
    </row>
    <row r="278" spans="1:19" ht="24.75" customHeight="1">
      <c r="A278" s="979" t="s">
        <v>839</v>
      </c>
      <c r="B278" s="979"/>
      <c r="C278" s="979"/>
      <c r="D278" s="979"/>
      <c r="E278" s="970">
        <v>3250</v>
      </c>
      <c r="F278" s="970"/>
      <c r="G278" s="970">
        <v>3250</v>
      </c>
      <c r="H278" s="970"/>
      <c r="I278" s="970"/>
      <c r="J278" s="41">
        <v>3250</v>
      </c>
      <c r="K278" s="971">
        <v>1</v>
      </c>
      <c r="L278" s="971"/>
      <c r="M278" s="971"/>
      <c r="N278" s="968" t="s">
        <v>876</v>
      </c>
      <c r="O278" s="968"/>
      <c r="P278" s="968"/>
      <c r="Q278" s="968"/>
      <c r="R278" s="968"/>
      <c r="S278" s="1"/>
    </row>
    <row r="279" spans="1:19" ht="24.75" customHeight="1">
      <c r="A279" s="980" t="s">
        <v>321</v>
      </c>
      <c r="B279" s="980"/>
      <c r="C279" s="980"/>
      <c r="D279" s="980"/>
      <c r="E279" s="980"/>
      <c r="F279" s="980"/>
      <c r="G279" s="980"/>
      <c r="H279" s="980"/>
      <c r="I279" s="980"/>
      <c r="J279" s="980"/>
      <c r="K279" s="980"/>
      <c r="L279" s="980"/>
      <c r="M279" s="980"/>
      <c r="N279" s="980"/>
      <c r="O279" s="980"/>
      <c r="P279" s="980"/>
      <c r="Q279" s="980"/>
      <c r="R279" s="980"/>
      <c r="S279" s="1"/>
    </row>
    <row r="280" spans="1:19" ht="24.75" customHeight="1">
      <c r="A280" s="40" t="s">
        <v>876</v>
      </c>
      <c r="B280" s="981" t="s">
        <v>788</v>
      </c>
      <c r="C280" s="981"/>
      <c r="D280" s="981"/>
      <c r="E280" s="970">
        <v>170</v>
      </c>
      <c r="F280" s="970"/>
      <c r="G280" s="970">
        <v>100</v>
      </c>
      <c r="H280" s="970"/>
      <c r="I280" s="970"/>
      <c r="J280" s="41">
        <v>73</v>
      </c>
      <c r="K280" s="971">
        <v>0.7293000000000001</v>
      </c>
      <c r="L280" s="971"/>
      <c r="M280" s="971"/>
      <c r="N280" s="968" t="s">
        <v>116</v>
      </c>
      <c r="O280" s="968"/>
      <c r="P280" s="968"/>
      <c r="Q280" s="968"/>
      <c r="R280" s="968"/>
      <c r="S280" s="1"/>
    </row>
    <row r="281" spans="1:19" ht="24.75" customHeight="1">
      <c r="A281" s="40" t="s">
        <v>876</v>
      </c>
      <c r="B281" s="981" t="s">
        <v>788</v>
      </c>
      <c r="C281" s="981"/>
      <c r="D281" s="981"/>
      <c r="E281" s="970">
        <v>5000</v>
      </c>
      <c r="F281" s="970"/>
      <c r="G281" s="970">
        <v>0</v>
      </c>
      <c r="H281" s="970"/>
      <c r="I281" s="970"/>
      <c r="J281" s="41">
        <v>0</v>
      </c>
      <c r="K281" s="971">
        <v>0</v>
      </c>
      <c r="L281" s="971"/>
      <c r="M281" s="971"/>
      <c r="N281" s="968" t="s">
        <v>117</v>
      </c>
      <c r="O281" s="968"/>
      <c r="P281" s="968"/>
      <c r="Q281" s="968"/>
      <c r="R281" s="968"/>
      <c r="S281" s="1"/>
    </row>
    <row r="282" spans="1:19" ht="24.75" customHeight="1">
      <c r="A282" s="40" t="s">
        <v>876</v>
      </c>
      <c r="B282" s="981" t="s">
        <v>788</v>
      </c>
      <c r="C282" s="981"/>
      <c r="D282" s="981"/>
      <c r="E282" s="970">
        <v>10000</v>
      </c>
      <c r="F282" s="970"/>
      <c r="G282" s="970">
        <v>0</v>
      </c>
      <c r="H282" s="970"/>
      <c r="I282" s="970"/>
      <c r="J282" s="41">
        <v>0</v>
      </c>
      <c r="K282" s="971">
        <v>0</v>
      </c>
      <c r="L282" s="971"/>
      <c r="M282" s="971"/>
      <c r="N282" s="968" t="s">
        <v>118</v>
      </c>
      <c r="O282" s="968"/>
      <c r="P282" s="968"/>
      <c r="Q282" s="968"/>
      <c r="R282" s="968"/>
      <c r="S282" s="1"/>
    </row>
    <row r="283" spans="1:19" ht="24.75" customHeight="1">
      <c r="A283" s="40" t="s">
        <v>876</v>
      </c>
      <c r="B283" s="981" t="s">
        <v>788</v>
      </c>
      <c r="C283" s="981"/>
      <c r="D283" s="981"/>
      <c r="E283" s="970">
        <v>0</v>
      </c>
      <c r="F283" s="970"/>
      <c r="G283" s="970">
        <v>113</v>
      </c>
      <c r="H283" s="970"/>
      <c r="I283" s="970"/>
      <c r="J283" s="41">
        <v>113</v>
      </c>
      <c r="K283" s="971">
        <v>0.9965</v>
      </c>
      <c r="L283" s="971"/>
      <c r="M283" s="971"/>
      <c r="N283" s="968" t="s">
        <v>119</v>
      </c>
      <c r="O283" s="968"/>
      <c r="P283" s="968"/>
      <c r="Q283" s="968"/>
      <c r="R283" s="968"/>
      <c r="S283" s="1"/>
    </row>
    <row r="284" spans="1:19" ht="15" customHeight="1">
      <c r="A284" s="979" t="s">
        <v>323</v>
      </c>
      <c r="B284" s="979"/>
      <c r="C284" s="979"/>
      <c r="D284" s="979"/>
      <c r="E284" s="970">
        <v>15170</v>
      </c>
      <c r="F284" s="970"/>
      <c r="G284" s="970">
        <v>213</v>
      </c>
      <c r="H284" s="970"/>
      <c r="I284" s="970"/>
      <c r="J284" s="41">
        <v>186</v>
      </c>
      <c r="K284" s="971">
        <v>0.871</v>
      </c>
      <c r="L284" s="971"/>
      <c r="M284" s="971"/>
      <c r="N284" s="968" t="s">
        <v>876</v>
      </c>
      <c r="O284" s="968"/>
      <c r="P284" s="968"/>
      <c r="Q284" s="968"/>
      <c r="R284" s="968"/>
      <c r="S284" s="1"/>
    </row>
    <row r="285" spans="1:19" ht="30" customHeight="1">
      <c r="A285" s="977" t="s">
        <v>120</v>
      </c>
      <c r="B285" s="977"/>
      <c r="C285" s="977"/>
      <c r="D285" s="977"/>
      <c r="E285" s="978">
        <v>399360</v>
      </c>
      <c r="F285" s="978"/>
      <c r="G285" s="978">
        <v>266579</v>
      </c>
      <c r="H285" s="978"/>
      <c r="I285" s="978"/>
      <c r="J285" s="45">
        <v>259949</v>
      </c>
      <c r="K285" s="976">
        <v>0.9751000000000001</v>
      </c>
      <c r="L285" s="976"/>
      <c r="M285" s="976"/>
      <c r="N285" s="973" t="s">
        <v>876</v>
      </c>
      <c r="O285" s="973"/>
      <c r="P285" s="973"/>
      <c r="Q285" s="973"/>
      <c r="R285" s="973"/>
      <c r="S285" s="1"/>
    </row>
    <row r="286" spans="1:19" ht="30" customHeight="1">
      <c r="A286" s="39" t="s">
        <v>121</v>
      </c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1"/>
    </row>
    <row r="287" spans="1:19" ht="15" customHeight="1">
      <c r="A287" s="982" t="s">
        <v>620</v>
      </c>
      <c r="B287" s="982"/>
      <c r="C287" s="982"/>
      <c r="D287" s="982"/>
      <c r="E287" s="982"/>
      <c r="F287" s="982"/>
      <c r="G287" s="982"/>
      <c r="H287" s="982"/>
      <c r="I287" s="982"/>
      <c r="J287" s="982"/>
      <c r="K287" s="982"/>
      <c r="L287" s="982"/>
      <c r="M287" s="982"/>
      <c r="N287" s="982"/>
      <c r="O287" s="982"/>
      <c r="P287" s="982"/>
      <c r="Q287" s="982"/>
      <c r="R287" s="982"/>
      <c r="S287" s="1"/>
    </row>
    <row r="288" spans="1:19" ht="24.75" customHeight="1">
      <c r="A288" s="40" t="s">
        <v>876</v>
      </c>
      <c r="B288" s="981" t="s">
        <v>788</v>
      </c>
      <c r="C288" s="981"/>
      <c r="D288" s="981"/>
      <c r="E288" s="970">
        <v>4130</v>
      </c>
      <c r="F288" s="970"/>
      <c r="G288" s="970">
        <v>4851</v>
      </c>
      <c r="H288" s="970"/>
      <c r="I288" s="970"/>
      <c r="J288" s="41">
        <v>4583</v>
      </c>
      <c r="K288" s="971">
        <v>0.9447</v>
      </c>
      <c r="L288" s="971"/>
      <c r="M288" s="971"/>
      <c r="N288" s="968" t="s">
        <v>122</v>
      </c>
      <c r="O288" s="968"/>
      <c r="P288" s="968"/>
      <c r="Q288" s="968"/>
      <c r="R288" s="968"/>
      <c r="S288" s="1"/>
    </row>
    <row r="289" spans="1:19" ht="24.75" customHeight="1">
      <c r="A289" s="40" t="s">
        <v>876</v>
      </c>
      <c r="B289" s="981" t="s">
        <v>788</v>
      </c>
      <c r="C289" s="981"/>
      <c r="D289" s="981"/>
      <c r="E289" s="970">
        <v>1910</v>
      </c>
      <c r="F289" s="970"/>
      <c r="G289" s="970">
        <v>1910</v>
      </c>
      <c r="H289" s="970"/>
      <c r="I289" s="970"/>
      <c r="J289" s="41">
        <v>1718</v>
      </c>
      <c r="K289" s="971">
        <v>0.8996</v>
      </c>
      <c r="L289" s="971"/>
      <c r="M289" s="971"/>
      <c r="N289" s="968" t="s">
        <v>123</v>
      </c>
      <c r="O289" s="968"/>
      <c r="P289" s="968"/>
      <c r="Q289" s="968"/>
      <c r="R289" s="968"/>
      <c r="S289" s="1"/>
    </row>
    <row r="290" spans="1:19" ht="24.75" customHeight="1">
      <c r="A290" s="40" t="s">
        <v>876</v>
      </c>
      <c r="B290" s="981" t="s">
        <v>788</v>
      </c>
      <c r="C290" s="981"/>
      <c r="D290" s="981"/>
      <c r="E290" s="970">
        <v>500</v>
      </c>
      <c r="F290" s="970"/>
      <c r="G290" s="970">
        <v>456</v>
      </c>
      <c r="H290" s="970"/>
      <c r="I290" s="970"/>
      <c r="J290" s="41">
        <v>411</v>
      </c>
      <c r="K290" s="971">
        <v>0.8996</v>
      </c>
      <c r="L290" s="971"/>
      <c r="M290" s="971"/>
      <c r="N290" s="968" t="s">
        <v>124</v>
      </c>
      <c r="O290" s="968"/>
      <c r="P290" s="968"/>
      <c r="Q290" s="968"/>
      <c r="R290" s="968"/>
      <c r="S290" s="1"/>
    </row>
    <row r="291" spans="1:19" ht="24.75" customHeight="1">
      <c r="A291" s="40" t="s">
        <v>876</v>
      </c>
      <c r="B291" s="981" t="s">
        <v>788</v>
      </c>
      <c r="C291" s="981"/>
      <c r="D291" s="981"/>
      <c r="E291" s="970">
        <v>310</v>
      </c>
      <c r="F291" s="970"/>
      <c r="G291" s="970">
        <v>371</v>
      </c>
      <c r="H291" s="970"/>
      <c r="I291" s="970"/>
      <c r="J291" s="41">
        <v>333</v>
      </c>
      <c r="K291" s="971">
        <v>0.898</v>
      </c>
      <c r="L291" s="971"/>
      <c r="M291" s="971"/>
      <c r="N291" s="968" t="s">
        <v>125</v>
      </c>
      <c r="O291" s="968"/>
      <c r="P291" s="968"/>
      <c r="Q291" s="968"/>
      <c r="R291" s="968"/>
      <c r="S291" s="1"/>
    </row>
    <row r="292" spans="1:19" ht="24.75" customHeight="1">
      <c r="A292" s="979" t="s">
        <v>328</v>
      </c>
      <c r="B292" s="979"/>
      <c r="C292" s="979"/>
      <c r="D292" s="979"/>
      <c r="E292" s="970">
        <v>6850</v>
      </c>
      <c r="F292" s="970"/>
      <c r="G292" s="970">
        <v>7588</v>
      </c>
      <c r="H292" s="970"/>
      <c r="I292" s="970"/>
      <c r="J292" s="41">
        <v>7045</v>
      </c>
      <c r="K292" s="971">
        <v>0.9283</v>
      </c>
      <c r="L292" s="971"/>
      <c r="M292" s="971"/>
      <c r="N292" s="968" t="s">
        <v>876</v>
      </c>
      <c r="O292" s="968"/>
      <c r="P292" s="968"/>
      <c r="Q292" s="968"/>
      <c r="R292" s="968"/>
      <c r="S292" s="1"/>
    </row>
    <row r="293" spans="1:19" ht="24.75" customHeight="1">
      <c r="A293" s="980" t="s">
        <v>875</v>
      </c>
      <c r="B293" s="980"/>
      <c r="C293" s="980"/>
      <c r="D293" s="980"/>
      <c r="E293" s="980"/>
      <c r="F293" s="980"/>
      <c r="G293" s="980"/>
      <c r="H293" s="980"/>
      <c r="I293" s="980"/>
      <c r="J293" s="980"/>
      <c r="K293" s="980"/>
      <c r="L293" s="980"/>
      <c r="M293" s="980"/>
      <c r="N293" s="980"/>
      <c r="O293" s="980"/>
      <c r="P293" s="980"/>
      <c r="Q293" s="980"/>
      <c r="R293" s="980"/>
      <c r="S293" s="1"/>
    </row>
    <row r="294" spans="1:19" ht="24.75" customHeight="1">
      <c r="A294" s="40" t="s">
        <v>876</v>
      </c>
      <c r="B294" s="981" t="s">
        <v>788</v>
      </c>
      <c r="C294" s="981"/>
      <c r="D294" s="981"/>
      <c r="E294" s="970">
        <v>100</v>
      </c>
      <c r="F294" s="970"/>
      <c r="G294" s="970">
        <v>100</v>
      </c>
      <c r="H294" s="970"/>
      <c r="I294" s="970"/>
      <c r="J294" s="41">
        <v>88</v>
      </c>
      <c r="K294" s="971">
        <v>0.88</v>
      </c>
      <c r="L294" s="971"/>
      <c r="M294" s="971"/>
      <c r="N294" s="968" t="s">
        <v>126</v>
      </c>
      <c r="O294" s="968"/>
      <c r="P294" s="968"/>
      <c r="Q294" s="968"/>
      <c r="R294" s="968"/>
      <c r="S294" s="1"/>
    </row>
    <row r="295" spans="1:19" ht="24.75" customHeight="1">
      <c r="A295" s="40" t="s">
        <v>876</v>
      </c>
      <c r="B295" s="981" t="s">
        <v>788</v>
      </c>
      <c r="C295" s="981"/>
      <c r="D295" s="981"/>
      <c r="E295" s="970">
        <v>110</v>
      </c>
      <c r="F295" s="970"/>
      <c r="G295" s="970">
        <v>36</v>
      </c>
      <c r="H295" s="970"/>
      <c r="I295" s="970"/>
      <c r="J295" s="41">
        <v>0</v>
      </c>
      <c r="K295" s="971">
        <v>0</v>
      </c>
      <c r="L295" s="971"/>
      <c r="M295" s="971"/>
      <c r="N295" s="968" t="s">
        <v>127</v>
      </c>
      <c r="O295" s="968"/>
      <c r="P295" s="968"/>
      <c r="Q295" s="968"/>
      <c r="R295" s="968"/>
      <c r="S295" s="1"/>
    </row>
    <row r="296" spans="1:19" ht="24.75" customHeight="1">
      <c r="A296" s="40" t="s">
        <v>876</v>
      </c>
      <c r="B296" s="981" t="s">
        <v>788</v>
      </c>
      <c r="C296" s="981"/>
      <c r="D296" s="981"/>
      <c r="E296" s="970">
        <v>250</v>
      </c>
      <c r="F296" s="970"/>
      <c r="G296" s="970">
        <v>142</v>
      </c>
      <c r="H296" s="970"/>
      <c r="I296" s="970"/>
      <c r="J296" s="41">
        <v>141</v>
      </c>
      <c r="K296" s="971">
        <v>0.9978</v>
      </c>
      <c r="L296" s="971"/>
      <c r="M296" s="971"/>
      <c r="N296" s="968" t="s">
        <v>128</v>
      </c>
      <c r="O296" s="968"/>
      <c r="P296" s="968"/>
      <c r="Q296" s="968"/>
      <c r="R296" s="968"/>
      <c r="S296" s="1"/>
    </row>
    <row r="297" spans="1:19" ht="24.75" customHeight="1">
      <c r="A297" s="40" t="s">
        <v>876</v>
      </c>
      <c r="B297" s="981" t="s">
        <v>788</v>
      </c>
      <c r="C297" s="981"/>
      <c r="D297" s="981"/>
      <c r="E297" s="970">
        <v>1490</v>
      </c>
      <c r="F297" s="970"/>
      <c r="G297" s="970">
        <v>366</v>
      </c>
      <c r="H297" s="970"/>
      <c r="I297" s="970"/>
      <c r="J297" s="41">
        <v>315</v>
      </c>
      <c r="K297" s="971">
        <v>0.8584</v>
      </c>
      <c r="L297" s="971"/>
      <c r="M297" s="971"/>
      <c r="N297" s="968" t="s">
        <v>129</v>
      </c>
      <c r="O297" s="968"/>
      <c r="P297" s="968"/>
      <c r="Q297" s="968"/>
      <c r="R297" s="968"/>
      <c r="S297" s="1"/>
    </row>
    <row r="298" spans="1:19" ht="24.75" customHeight="1">
      <c r="A298" s="40" t="s">
        <v>876</v>
      </c>
      <c r="B298" s="981" t="s">
        <v>788</v>
      </c>
      <c r="C298" s="981"/>
      <c r="D298" s="981"/>
      <c r="E298" s="970">
        <v>110</v>
      </c>
      <c r="F298" s="970"/>
      <c r="G298" s="970">
        <v>110</v>
      </c>
      <c r="H298" s="970"/>
      <c r="I298" s="970"/>
      <c r="J298" s="41">
        <v>109</v>
      </c>
      <c r="K298" s="971">
        <v>0.9876999999999999</v>
      </c>
      <c r="L298" s="971"/>
      <c r="M298" s="971"/>
      <c r="N298" s="968" t="s">
        <v>130</v>
      </c>
      <c r="O298" s="968"/>
      <c r="P298" s="968"/>
      <c r="Q298" s="968"/>
      <c r="R298" s="968"/>
      <c r="S298" s="1"/>
    </row>
    <row r="299" spans="1:19" ht="24.75" customHeight="1">
      <c r="A299" s="40" t="s">
        <v>876</v>
      </c>
      <c r="B299" s="981" t="s">
        <v>788</v>
      </c>
      <c r="C299" s="981"/>
      <c r="D299" s="981"/>
      <c r="E299" s="970">
        <v>65</v>
      </c>
      <c r="F299" s="970"/>
      <c r="G299" s="970">
        <v>65</v>
      </c>
      <c r="H299" s="970"/>
      <c r="I299" s="970"/>
      <c r="J299" s="41">
        <v>62</v>
      </c>
      <c r="K299" s="971">
        <v>0.9581999999999999</v>
      </c>
      <c r="L299" s="971"/>
      <c r="M299" s="971"/>
      <c r="N299" s="968" t="s">
        <v>131</v>
      </c>
      <c r="O299" s="968"/>
      <c r="P299" s="968"/>
      <c r="Q299" s="968"/>
      <c r="R299" s="968"/>
      <c r="S299" s="1"/>
    </row>
    <row r="300" spans="1:19" ht="24.75" customHeight="1">
      <c r="A300" s="40" t="s">
        <v>876</v>
      </c>
      <c r="B300" s="981" t="s">
        <v>788</v>
      </c>
      <c r="C300" s="981"/>
      <c r="D300" s="981"/>
      <c r="E300" s="970">
        <v>100</v>
      </c>
      <c r="F300" s="970"/>
      <c r="G300" s="970">
        <v>72</v>
      </c>
      <c r="H300" s="970"/>
      <c r="I300" s="970"/>
      <c r="J300" s="41">
        <v>72</v>
      </c>
      <c r="K300" s="971">
        <v>0.9972</v>
      </c>
      <c r="L300" s="971"/>
      <c r="M300" s="971"/>
      <c r="N300" s="968" t="s">
        <v>132</v>
      </c>
      <c r="O300" s="968"/>
      <c r="P300" s="968"/>
      <c r="Q300" s="968"/>
      <c r="R300" s="968"/>
      <c r="S300" s="1"/>
    </row>
    <row r="301" spans="1:19" ht="24.75" customHeight="1">
      <c r="A301" s="40" t="s">
        <v>876</v>
      </c>
      <c r="B301" s="981" t="s">
        <v>788</v>
      </c>
      <c r="C301" s="981"/>
      <c r="D301" s="981"/>
      <c r="E301" s="970">
        <v>50</v>
      </c>
      <c r="F301" s="970"/>
      <c r="G301" s="970">
        <v>35</v>
      </c>
      <c r="H301" s="970"/>
      <c r="I301" s="970"/>
      <c r="J301" s="41">
        <v>35</v>
      </c>
      <c r="K301" s="971">
        <v>0.9943000000000001</v>
      </c>
      <c r="L301" s="971"/>
      <c r="M301" s="971"/>
      <c r="N301" s="968" t="s">
        <v>133</v>
      </c>
      <c r="O301" s="968"/>
      <c r="P301" s="968"/>
      <c r="Q301" s="968"/>
      <c r="R301" s="968"/>
      <c r="S301" s="1"/>
    </row>
    <row r="302" spans="1:19" ht="24.75" customHeight="1">
      <c r="A302" s="40" t="s">
        <v>876</v>
      </c>
      <c r="B302" s="981" t="s">
        <v>788</v>
      </c>
      <c r="C302" s="981"/>
      <c r="D302" s="981"/>
      <c r="E302" s="970">
        <v>0</v>
      </c>
      <c r="F302" s="970"/>
      <c r="G302" s="970">
        <v>362</v>
      </c>
      <c r="H302" s="970"/>
      <c r="I302" s="970"/>
      <c r="J302" s="41">
        <v>362</v>
      </c>
      <c r="K302" s="971">
        <v>0.9991</v>
      </c>
      <c r="L302" s="971"/>
      <c r="M302" s="971"/>
      <c r="N302" s="968" t="s">
        <v>134</v>
      </c>
      <c r="O302" s="968"/>
      <c r="P302" s="968"/>
      <c r="Q302" s="968"/>
      <c r="R302" s="968"/>
      <c r="S302" s="1"/>
    </row>
    <row r="303" spans="1:19" ht="24.75" customHeight="1">
      <c r="A303" s="40" t="s">
        <v>876</v>
      </c>
      <c r="B303" s="981" t="s">
        <v>788</v>
      </c>
      <c r="C303" s="981"/>
      <c r="D303" s="981"/>
      <c r="E303" s="970">
        <v>0</v>
      </c>
      <c r="F303" s="970"/>
      <c r="G303" s="970">
        <v>80</v>
      </c>
      <c r="H303" s="970"/>
      <c r="I303" s="970"/>
      <c r="J303" s="41">
        <v>79</v>
      </c>
      <c r="K303" s="971">
        <v>0.9947</v>
      </c>
      <c r="L303" s="971"/>
      <c r="M303" s="971"/>
      <c r="N303" s="968" t="s">
        <v>135</v>
      </c>
      <c r="O303" s="968"/>
      <c r="P303" s="968"/>
      <c r="Q303" s="968"/>
      <c r="R303" s="968"/>
      <c r="S303" s="1"/>
    </row>
    <row r="304" spans="1:19" ht="24.75" customHeight="1">
      <c r="A304" s="40" t="s">
        <v>876</v>
      </c>
      <c r="B304" s="981" t="s">
        <v>788</v>
      </c>
      <c r="C304" s="981"/>
      <c r="D304" s="981"/>
      <c r="E304" s="970">
        <v>0</v>
      </c>
      <c r="F304" s="970"/>
      <c r="G304" s="970">
        <v>1</v>
      </c>
      <c r="H304" s="970"/>
      <c r="I304" s="970"/>
      <c r="J304" s="41">
        <v>0</v>
      </c>
      <c r="K304" s="971">
        <v>0.302</v>
      </c>
      <c r="L304" s="971"/>
      <c r="M304" s="971"/>
      <c r="N304" s="968" t="s">
        <v>136</v>
      </c>
      <c r="O304" s="968"/>
      <c r="P304" s="968"/>
      <c r="Q304" s="968"/>
      <c r="R304" s="968"/>
      <c r="S304" s="1"/>
    </row>
    <row r="305" spans="1:19" ht="24.75" customHeight="1">
      <c r="A305" s="979" t="s">
        <v>439</v>
      </c>
      <c r="B305" s="979"/>
      <c r="C305" s="979"/>
      <c r="D305" s="979"/>
      <c r="E305" s="970">
        <v>2275</v>
      </c>
      <c r="F305" s="970"/>
      <c r="G305" s="970">
        <v>1368</v>
      </c>
      <c r="H305" s="970"/>
      <c r="I305" s="970"/>
      <c r="J305" s="41">
        <v>1262</v>
      </c>
      <c r="K305" s="971">
        <v>0.9224</v>
      </c>
      <c r="L305" s="971"/>
      <c r="M305" s="971"/>
      <c r="N305" s="968" t="s">
        <v>876</v>
      </c>
      <c r="O305" s="968"/>
      <c r="P305" s="968"/>
      <c r="Q305" s="968"/>
      <c r="R305" s="968"/>
      <c r="S305" s="1"/>
    </row>
    <row r="306" spans="1:19" ht="24.75" customHeight="1">
      <c r="A306" s="980" t="s">
        <v>840</v>
      </c>
      <c r="B306" s="980"/>
      <c r="C306" s="980"/>
      <c r="D306" s="980"/>
      <c r="E306" s="980"/>
      <c r="F306" s="980"/>
      <c r="G306" s="980"/>
      <c r="H306" s="980"/>
      <c r="I306" s="980"/>
      <c r="J306" s="980"/>
      <c r="K306" s="980"/>
      <c r="L306" s="980"/>
      <c r="M306" s="980"/>
      <c r="N306" s="980"/>
      <c r="O306" s="980"/>
      <c r="P306" s="980"/>
      <c r="Q306" s="980"/>
      <c r="R306" s="980"/>
      <c r="S306" s="1"/>
    </row>
    <row r="307" spans="1:19" ht="24.75" customHeight="1">
      <c r="A307" s="40" t="s">
        <v>876</v>
      </c>
      <c r="B307" s="981" t="s">
        <v>788</v>
      </c>
      <c r="C307" s="981"/>
      <c r="D307" s="981"/>
      <c r="E307" s="970">
        <v>20</v>
      </c>
      <c r="F307" s="970"/>
      <c r="G307" s="970">
        <v>133</v>
      </c>
      <c r="H307" s="970"/>
      <c r="I307" s="970"/>
      <c r="J307" s="41">
        <v>131</v>
      </c>
      <c r="K307" s="971">
        <v>0.9884999999999999</v>
      </c>
      <c r="L307" s="971"/>
      <c r="M307" s="971"/>
      <c r="N307" s="968" t="s">
        <v>137</v>
      </c>
      <c r="O307" s="968"/>
      <c r="P307" s="968"/>
      <c r="Q307" s="968"/>
      <c r="R307" s="968"/>
      <c r="S307" s="1"/>
    </row>
    <row r="308" spans="1:19" ht="24.75" customHeight="1">
      <c r="A308" s="40" t="s">
        <v>876</v>
      </c>
      <c r="B308" s="981" t="s">
        <v>788</v>
      </c>
      <c r="C308" s="981"/>
      <c r="D308" s="981"/>
      <c r="E308" s="970">
        <v>330</v>
      </c>
      <c r="F308" s="970"/>
      <c r="G308" s="970">
        <v>20</v>
      </c>
      <c r="H308" s="970"/>
      <c r="I308" s="970"/>
      <c r="J308" s="41">
        <v>0</v>
      </c>
      <c r="K308" s="971">
        <v>0.025</v>
      </c>
      <c r="L308" s="971"/>
      <c r="M308" s="971"/>
      <c r="N308" s="968" t="s">
        <v>138</v>
      </c>
      <c r="O308" s="968"/>
      <c r="P308" s="968"/>
      <c r="Q308" s="968"/>
      <c r="R308" s="968"/>
      <c r="S308" s="1"/>
    </row>
    <row r="309" spans="1:19" ht="24.75" customHeight="1">
      <c r="A309" s="40" t="s">
        <v>876</v>
      </c>
      <c r="B309" s="981" t="s">
        <v>788</v>
      </c>
      <c r="C309" s="981"/>
      <c r="D309" s="981"/>
      <c r="E309" s="970">
        <v>100</v>
      </c>
      <c r="F309" s="970"/>
      <c r="G309" s="970">
        <v>101</v>
      </c>
      <c r="H309" s="970"/>
      <c r="I309" s="970"/>
      <c r="J309" s="41">
        <v>14</v>
      </c>
      <c r="K309" s="971">
        <v>0.1431</v>
      </c>
      <c r="L309" s="971"/>
      <c r="M309" s="971"/>
      <c r="N309" s="968" t="s">
        <v>139</v>
      </c>
      <c r="O309" s="968"/>
      <c r="P309" s="968"/>
      <c r="Q309" s="968"/>
      <c r="R309" s="968"/>
      <c r="S309" s="1"/>
    </row>
    <row r="310" spans="1:19" ht="24.75" customHeight="1">
      <c r="A310" s="40" t="s">
        <v>876</v>
      </c>
      <c r="B310" s="981" t="s">
        <v>788</v>
      </c>
      <c r="C310" s="981"/>
      <c r="D310" s="981"/>
      <c r="E310" s="970">
        <v>520</v>
      </c>
      <c r="F310" s="970"/>
      <c r="G310" s="970">
        <v>1040</v>
      </c>
      <c r="H310" s="970"/>
      <c r="I310" s="970"/>
      <c r="J310" s="41">
        <v>1019</v>
      </c>
      <c r="K310" s="971">
        <v>0.9795</v>
      </c>
      <c r="L310" s="971"/>
      <c r="M310" s="971"/>
      <c r="N310" s="968" t="s">
        <v>140</v>
      </c>
      <c r="O310" s="968"/>
      <c r="P310" s="968"/>
      <c r="Q310" s="968"/>
      <c r="R310" s="968"/>
      <c r="S310" s="1"/>
    </row>
    <row r="311" spans="1:19" ht="24.75" customHeight="1">
      <c r="A311" s="40" t="s">
        <v>876</v>
      </c>
      <c r="B311" s="981" t="s">
        <v>788</v>
      </c>
      <c r="C311" s="981"/>
      <c r="D311" s="981"/>
      <c r="E311" s="970">
        <v>350</v>
      </c>
      <c r="F311" s="970"/>
      <c r="G311" s="970">
        <v>294</v>
      </c>
      <c r="H311" s="970"/>
      <c r="I311" s="970"/>
      <c r="J311" s="41">
        <v>0</v>
      </c>
      <c r="K311" s="971">
        <v>0</v>
      </c>
      <c r="L311" s="971"/>
      <c r="M311" s="971"/>
      <c r="N311" s="968" t="s">
        <v>141</v>
      </c>
      <c r="O311" s="968"/>
      <c r="P311" s="968"/>
      <c r="Q311" s="968"/>
      <c r="R311" s="968"/>
      <c r="S311" s="1"/>
    </row>
    <row r="312" spans="1:19" ht="24.75" customHeight="1">
      <c r="A312" s="40" t="s">
        <v>876</v>
      </c>
      <c r="B312" s="981" t="s">
        <v>788</v>
      </c>
      <c r="C312" s="981"/>
      <c r="D312" s="981"/>
      <c r="E312" s="970">
        <v>440</v>
      </c>
      <c r="F312" s="970"/>
      <c r="G312" s="970">
        <v>440</v>
      </c>
      <c r="H312" s="970"/>
      <c r="I312" s="970"/>
      <c r="J312" s="41">
        <v>434</v>
      </c>
      <c r="K312" s="971">
        <v>0.9853000000000001</v>
      </c>
      <c r="L312" s="971"/>
      <c r="M312" s="971"/>
      <c r="N312" s="968" t="s">
        <v>142</v>
      </c>
      <c r="O312" s="968"/>
      <c r="P312" s="968"/>
      <c r="Q312" s="968"/>
      <c r="R312" s="968"/>
      <c r="S312" s="1"/>
    </row>
    <row r="313" spans="1:19" ht="24.75" customHeight="1">
      <c r="A313" s="40" t="s">
        <v>876</v>
      </c>
      <c r="B313" s="981" t="s">
        <v>788</v>
      </c>
      <c r="C313" s="981"/>
      <c r="D313" s="981"/>
      <c r="E313" s="970">
        <v>960</v>
      </c>
      <c r="F313" s="970"/>
      <c r="G313" s="970">
        <v>1002</v>
      </c>
      <c r="H313" s="970"/>
      <c r="I313" s="970"/>
      <c r="J313" s="41">
        <v>1001</v>
      </c>
      <c r="K313" s="971">
        <v>0.9991</v>
      </c>
      <c r="L313" s="971"/>
      <c r="M313" s="971"/>
      <c r="N313" s="968" t="s">
        <v>143</v>
      </c>
      <c r="O313" s="968"/>
      <c r="P313" s="968"/>
      <c r="Q313" s="968"/>
      <c r="R313" s="968"/>
      <c r="S313" s="1"/>
    </row>
    <row r="314" spans="1:19" ht="24.75" customHeight="1">
      <c r="A314" s="40" t="s">
        <v>876</v>
      </c>
      <c r="B314" s="981" t="s">
        <v>788</v>
      </c>
      <c r="C314" s="981"/>
      <c r="D314" s="981"/>
      <c r="E314" s="970">
        <v>2000</v>
      </c>
      <c r="F314" s="970"/>
      <c r="G314" s="970">
        <v>1562</v>
      </c>
      <c r="H314" s="970"/>
      <c r="I314" s="970"/>
      <c r="J314" s="41">
        <v>684</v>
      </c>
      <c r="K314" s="971">
        <v>0.43799999999999994</v>
      </c>
      <c r="L314" s="971"/>
      <c r="M314" s="971"/>
      <c r="N314" s="968" t="s">
        <v>144</v>
      </c>
      <c r="O314" s="968"/>
      <c r="P314" s="968"/>
      <c r="Q314" s="968"/>
      <c r="R314" s="968"/>
      <c r="S314" s="1"/>
    </row>
    <row r="315" spans="1:19" ht="24.75" customHeight="1">
      <c r="A315" s="40" t="s">
        <v>876</v>
      </c>
      <c r="B315" s="981" t="s">
        <v>788</v>
      </c>
      <c r="C315" s="981"/>
      <c r="D315" s="981"/>
      <c r="E315" s="970">
        <v>80</v>
      </c>
      <c r="F315" s="970"/>
      <c r="G315" s="970">
        <v>80</v>
      </c>
      <c r="H315" s="970"/>
      <c r="I315" s="970"/>
      <c r="J315" s="41">
        <v>76</v>
      </c>
      <c r="K315" s="971">
        <v>0.945</v>
      </c>
      <c r="L315" s="971"/>
      <c r="M315" s="971"/>
      <c r="N315" s="968" t="s">
        <v>145</v>
      </c>
      <c r="O315" s="968"/>
      <c r="P315" s="968"/>
      <c r="Q315" s="968"/>
      <c r="R315" s="968"/>
      <c r="S315" s="1"/>
    </row>
    <row r="316" spans="1:19" ht="24.75" customHeight="1">
      <c r="A316" s="40" t="s">
        <v>876</v>
      </c>
      <c r="B316" s="981" t="s">
        <v>788</v>
      </c>
      <c r="C316" s="981"/>
      <c r="D316" s="981"/>
      <c r="E316" s="970">
        <v>650</v>
      </c>
      <c r="F316" s="970"/>
      <c r="G316" s="970">
        <v>650</v>
      </c>
      <c r="H316" s="970"/>
      <c r="I316" s="970"/>
      <c r="J316" s="41">
        <v>650</v>
      </c>
      <c r="K316" s="971">
        <v>0.9997</v>
      </c>
      <c r="L316" s="971"/>
      <c r="M316" s="971"/>
      <c r="N316" s="968" t="s">
        <v>490</v>
      </c>
      <c r="O316" s="968"/>
      <c r="P316" s="968"/>
      <c r="Q316" s="968"/>
      <c r="R316" s="968"/>
      <c r="S316" s="1"/>
    </row>
    <row r="317" spans="1:19" ht="24.75" customHeight="1">
      <c r="A317" s="40" t="s">
        <v>876</v>
      </c>
      <c r="B317" s="981" t="s">
        <v>788</v>
      </c>
      <c r="C317" s="981"/>
      <c r="D317" s="981"/>
      <c r="E317" s="970">
        <v>0</v>
      </c>
      <c r="F317" s="970"/>
      <c r="G317" s="970">
        <v>296</v>
      </c>
      <c r="H317" s="970"/>
      <c r="I317" s="970"/>
      <c r="J317" s="41">
        <v>211</v>
      </c>
      <c r="K317" s="971">
        <v>0.7156999999999999</v>
      </c>
      <c r="L317" s="971"/>
      <c r="M317" s="971"/>
      <c r="N317" s="968" t="s">
        <v>491</v>
      </c>
      <c r="O317" s="968"/>
      <c r="P317" s="968"/>
      <c r="Q317" s="968"/>
      <c r="R317" s="968"/>
      <c r="S317" s="1"/>
    </row>
    <row r="318" spans="1:19" ht="24.75" customHeight="1">
      <c r="A318" s="40" t="s">
        <v>876</v>
      </c>
      <c r="B318" s="981" t="s">
        <v>788</v>
      </c>
      <c r="C318" s="981"/>
      <c r="D318" s="981"/>
      <c r="E318" s="970">
        <v>0</v>
      </c>
      <c r="F318" s="970"/>
      <c r="G318" s="970">
        <v>1</v>
      </c>
      <c r="H318" s="970"/>
      <c r="I318" s="970"/>
      <c r="J318" s="41">
        <v>0</v>
      </c>
      <c r="K318" s="971">
        <v>0</v>
      </c>
      <c r="L318" s="971"/>
      <c r="M318" s="971"/>
      <c r="N318" s="968" t="s">
        <v>492</v>
      </c>
      <c r="O318" s="968"/>
      <c r="P318" s="968"/>
      <c r="Q318" s="968"/>
      <c r="R318" s="968"/>
      <c r="S318" s="1"/>
    </row>
    <row r="319" spans="1:19" ht="24.75" customHeight="1">
      <c r="A319" s="979" t="s">
        <v>841</v>
      </c>
      <c r="B319" s="979"/>
      <c r="C319" s="979"/>
      <c r="D319" s="979"/>
      <c r="E319" s="970">
        <v>5450</v>
      </c>
      <c r="F319" s="970"/>
      <c r="G319" s="970">
        <v>5618</v>
      </c>
      <c r="H319" s="970"/>
      <c r="I319" s="970"/>
      <c r="J319" s="41">
        <v>4220</v>
      </c>
      <c r="K319" s="971">
        <v>0.7513</v>
      </c>
      <c r="L319" s="971"/>
      <c r="M319" s="971"/>
      <c r="N319" s="968" t="s">
        <v>876</v>
      </c>
      <c r="O319" s="968"/>
      <c r="P319" s="968"/>
      <c r="Q319" s="968"/>
      <c r="R319" s="968"/>
      <c r="S319" s="1"/>
    </row>
    <row r="320" spans="1:19" ht="24.75" customHeight="1">
      <c r="A320" s="980" t="s">
        <v>842</v>
      </c>
      <c r="B320" s="980"/>
      <c r="C320" s="980"/>
      <c r="D320" s="980"/>
      <c r="E320" s="980"/>
      <c r="F320" s="980"/>
      <c r="G320" s="980"/>
      <c r="H320" s="980"/>
      <c r="I320" s="980"/>
      <c r="J320" s="980"/>
      <c r="K320" s="980"/>
      <c r="L320" s="980"/>
      <c r="M320" s="980"/>
      <c r="N320" s="980"/>
      <c r="O320" s="980"/>
      <c r="P320" s="980"/>
      <c r="Q320" s="980"/>
      <c r="R320" s="980"/>
      <c r="S320" s="1"/>
    </row>
    <row r="321" spans="1:19" ht="24.75" customHeight="1">
      <c r="A321" s="40" t="s">
        <v>876</v>
      </c>
      <c r="B321" s="981" t="s">
        <v>788</v>
      </c>
      <c r="C321" s="981"/>
      <c r="D321" s="981"/>
      <c r="E321" s="970">
        <v>500</v>
      </c>
      <c r="F321" s="970"/>
      <c r="G321" s="970">
        <v>356</v>
      </c>
      <c r="H321" s="970"/>
      <c r="I321" s="970"/>
      <c r="J321" s="41">
        <v>356</v>
      </c>
      <c r="K321" s="971">
        <v>1</v>
      </c>
      <c r="L321" s="971"/>
      <c r="M321" s="971"/>
      <c r="N321" s="968" t="s">
        <v>493</v>
      </c>
      <c r="O321" s="968"/>
      <c r="P321" s="968"/>
      <c r="Q321" s="968"/>
      <c r="R321" s="968"/>
      <c r="S321" s="1"/>
    </row>
    <row r="322" spans="1:19" ht="24.75" customHeight="1">
      <c r="A322" s="40" t="s">
        <v>876</v>
      </c>
      <c r="B322" s="981" t="s">
        <v>788</v>
      </c>
      <c r="C322" s="981"/>
      <c r="D322" s="981"/>
      <c r="E322" s="970">
        <v>0</v>
      </c>
      <c r="F322" s="970"/>
      <c r="G322" s="970">
        <v>2368</v>
      </c>
      <c r="H322" s="970"/>
      <c r="I322" s="970"/>
      <c r="J322" s="41">
        <v>1424</v>
      </c>
      <c r="K322" s="971">
        <v>0.6011</v>
      </c>
      <c r="L322" s="971"/>
      <c r="M322" s="971"/>
      <c r="N322" s="968" t="s">
        <v>494</v>
      </c>
      <c r="O322" s="968"/>
      <c r="P322" s="968"/>
      <c r="Q322" s="968"/>
      <c r="R322" s="968"/>
      <c r="S322" s="1"/>
    </row>
    <row r="323" spans="1:19" ht="24.75" customHeight="1">
      <c r="A323" s="979" t="s">
        <v>843</v>
      </c>
      <c r="B323" s="979"/>
      <c r="C323" s="979"/>
      <c r="D323" s="979"/>
      <c r="E323" s="970">
        <v>500</v>
      </c>
      <c r="F323" s="970"/>
      <c r="G323" s="970">
        <v>2724</v>
      </c>
      <c r="H323" s="970"/>
      <c r="I323" s="970"/>
      <c r="J323" s="41">
        <v>1780</v>
      </c>
      <c r="K323" s="971">
        <v>0.6531999999999999</v>
      </c>
      <c r="L323" s="971"/>
      <c r="M323" s="971"/>
      <c r="N323" s="968" t="s">
        <v>876</v>
      </c>
      <c r="O323" s="968"/>
      <c r="P323" s="968"/>
      <c r="Q323" s="968"/>
      <c r="R323" s="968"/>
      <c r="S323" s="1"/>
    </row>
    <row r="324" spans="1:19" ht="24.75" customHeight="1">
      <c r="A324" s="980" t="s">
        <v>844</v>
      </c>
      <c r="B324" s="980"/>
      <c r="C324" s="980"/>
      <c r="D324" s="980"/>
      <c r="E324" s="980"/>
      <c r="F324" s="980"/>
      <c r="G324" s="980"/>
      <c r="H324" s="980"/>
      <c r="I324" s="980"/>
      <c r="J324" s="980"/>
      <c r="K324" s="980"/>
      <c r="L324" s="980"/>
      <c r="M324" s="980"/>
      <c r="N324" s="980"/>
      <c r="O324" s="980"/>
      <c r="P324" s="980"/>
      <c r="Q324" s="980"/>
      <c r="R324" s="980"/>
      <c r="S324" s="1"/>
    </row>
    <row r="325" spans="1:19" ht="24.75" customHeight="1">
      <c r="A325" s="40" t="s">
        <v>876</v>
      </c>
      <c r="B325" s="981" t="s">
        <v>788</v>
      </c>
      <c r="C325" s="981"/>
      <c r="D325" s="981"/>
      <c r="E325" s="970">
        <v>100</v>
      </c>
      <c r="F325" s="970"/>
      <c r="G325" s="970">
        <v>0</v>
      </c>
      <c r="H325" s="970"/>
      <c r="I325" s="970"/>
      <c r="J325" s="41">
        <v>0</v>
      </c>
      <c r="K325" s="971">
        <v>0</v>
      </c>
      <c r="L325" s="971"/>
      <c r="M325" s="971"/>
      <c r="N325" s="968" t="s">
        <v>495</v>
      </c>
      <c r="O325" s="968"/>
      <c r="P325" s="968"/>
      <c r="Q325" s="968"/>
      <c r="R325" s="968"/>
      <c r="S325" s="1"/>
    </row>
    <row r="326" spans="1:19" ht="24.75" customHeight="1">
      <c r="A326" s="979" t="s">
        <v>845</v>
      </c>
      <c r="B326" s="979"/>
      <c r="C326" s="979"/>
      <c r="D326" s="979"/>
      <c r="E326" s="970">
        <v>100</v>
      </c>
      <c r="F326" s="970"/>
      <c r="G326" s="970">
        <v>0</v>
      </c>
      <c r="H326" s="970"/>
      <c r="I326" s="970"/>
      <c r="J326" s="41">
        <v>0</v>
      </c>
      <c r="K326" s="971">
        <v>0</v>
      </c>
      <c r="L326" s="971"/>
      <c r="M326" s="971"/>
      <c r="N326" s="968" t="s">
        <v>876</v>
      </c>
      <c r="O326" s="968"/>
      <c r="P326" s="968"/>
      <c r="Q326" s="968"/>
      <c r="R326" s="968"/>
      <c r="S326" s="1"/>
    </row>
    <row r="327" spans="1:19" ht="24.75" customHeight="1">
      <c r="A327" s="980" t="s">
        <v>846</v>
      </c>
      <c r="B327" s="980"/>
      <c r="C327" s="980"/>
      <c r="D327" s="980"/>
      <c r="E327" s="980"/>
      <c r="F327" s="980"/>
      <c r="G327" s="980"/>
      <c r="H327" s="980"/>
      <c r="I327" s="980"/>
      <c r="J327" s="980"/>
      <c r="K327" s="980"/>
      <c r="L327" s="980"/>
      <c r="M327" s="980"/>
      <c r="N327" s="980"/>
      <c r="O327" s="980"/>
      <c r="P327" s="980"/>
      <c r="Q327" s="980"/>
      <c r="R327" s="980"/>
      <c r="S327" s="1"/>
    </row>
    <row r="328" spans="1:19" ht="24.75" customHeight="1">
      <c r="A328" s="40" t="s">
        <v>876</v>
      </c>
      <c r="B328" s="981" t="s">
        <v>788</v>
      </c>
      <c r="C328" s="981"/>
      <c r="D328" s="981"/>
      <c r="E328" s="970">
        <v>30</v>
      </c>
      <c r="F328" s="970"/>
      <c r="G328" s="970">
        <v>1</v>
      </c>
      <c r="H328" s="970"/>
      <c r="I328" s="970"/>
      <c r="J328" s="41">
        <v>0</v>
      </c>
      <c r="K328" s="971">
        <v>0.133</v>
      </c>
      <c r="L328" s="971"/>
      <c r="M328" s="971"/>
      <c r="N328" s="968" t="s">
        <v>496</v>
      </c>
      <c r="O328" s="968"/>
      <c r="P328" s="968"/>
      <c r="Q328" s="968"/>
      <c r="R328" s="968"/>
      <c r="S328" s="1"/>
    </row>
    <row r="329" spans="1:19" ht="24.75" customHeight="1">
      <c r="A329" s="40" t="s">
        <v>876</v>
      </c>
      <c r="B329" s="981" t="s">
        <v>788</v>
      </c>
      <c r="C329" s="981"/>
      <c r="D329" s="981"/>
      <c r="E329" s="970">
        <v>100</v>
      </c>
      <c r="F329" s="970"/>
      <c r="G329" s="970">
        <v>100</v>
      </c>
      <c r="H329" s="970"/>
      <c r="I329" s="970"/>
      <c r="J329" s="41">
        <v>31</v>
      </c>
      <c r="K329" s="971">
        <v>0.3125</v>
      </c>
      <c r="L329" s="971"/>
      <c r="M329" s="971"/>
      <c r="N329" s="968" t="s">
        <v>497</v>
      </c>
      <c r="O329" s="968"/>
      <c r="P329" s="968"/>
      <c r="Q329" s="968"/>
      <c r="R329" s="968"/>
      <c r="S329" s="1"/>
    </row>
    <row r="330" spans="1:19" ht="24.75" customHeight="1">
      <c r="A330" s="40" t="s">
        <v>876</v>
      </c>
      <c r="B330" s="981" t="s">
        <v>788</v>
      </c>
      <c r="C330" s="981"/>
      <c r="D330" s="981"/>
      <c r="E330" s="970">
        <v>0</v>
      </c>
      <c r="F330" s="970"/>
      <c r="G330" s="970">
        <v>21</v>
      </c>
      <c r="H330" s="970"/>
      <c r="I330" s="970"/>
      <c r="J330" s="41">
        <v>21</v>
      </c>
      <c r="K330" s="971">
        <v>0.9943000000000001</v>
      </c>
      <c r="L330" s="971"/>
      <c r="M330" s="971"/>
      <c r="N330" s="968" t="s">
        <v>498</v>
      </c>
      <c r="O330" s="968"/>
      <c r="P330" s="968"/>
      <c r="Q330" s="968"/>
      <c r="R330" s="968"/>
      <c r="S330" s="1"/>
    </row>
    <row r="331" spans="1:19" ht="24.75" customHeight="1">
      <c r="A331" s="979" t="s">
        <v>848</v>
      </c>
      <c r="B331" s="979"/>
      <c r="C331" s="979"/>
      <c r="D331" s="979"/>
      <c r="E331" s="970">
        <v>130</v>
      </c>
      <c r="F331" s="970"/>
      <c r="G331" s="970">
        <v>122</v>
      </c>
      <c r="H331" s="970"/>
      <c r="I331" s="970"/>
      <c r="J331" s="41">
        <v>52</v>
      </c>
      <c r="K331" s="971">
        <v>0.42840000000000006</v>
      </c>
      <c r="L331" s="971"/>
      <c r="M331" s="971"/>
      <c r="N331" s="968" t="s">
        <v>876</v>
      </c>
      <c r="O331" s="968"/>
      <c r="P331" s="968"/>
      <c r="Q331" s="968"/>
      <c r="R331" s="968"/>
      <c r="S331" s="1"/>
    </row>
    <row r="332" spans="1:19" ht="24.75" customHeight="1">
      <c r="A332" s="980" t="s">
        <v>294</v>
      </c>
      <c r="B332" s="980"/>
      <c r="C332" s="980"/>
      <c r="D332" s="980"/>
      <c r="E332" s="980"/>
      <c r="F332" s="980"/>
      <c r="G332" s="980"/>
      <c r="H332" s="980"/>
      <c r="I332" s="980"/>
      <c r="J332" s="980"/>
      <c r="K332" s="980"/>
      <c r="L332" s="980"/>
      <c r="M332" s="980"/>
      <c r="N332" s="980"/>
      <c r="O332" s="980"/>
      <c r="P332" s="980"/>
      <c r="Q332" s="980"/>
      <c r="R332" s="980"/>
      <c r="S332" s="1"/>
    </row>
    <row r="333" spans="1:19" ht="24.75" customHeight="1">
      <c r="A333" s="40" t="s">
        <v>876</v>
      </c>
      <c r="B333" s="981" t="s">
        <v>788</v>
      </c>
      <c r="C333" s="981"/>
      <c r="D333" s="981"/>
      <c r="E333" s="970">
        <v>170</v>
      </c>
      <c r="F333" s="970"/>
      <c r="G333" s="970">
        <v>28</v>
      </c>
      <c r="H333" s="970"/>
      <c r="I333" s="970"/>
      <c r="J333" s="41">
        <v>27</v>
      </c>
      <c r="K333" s="971">
        <v>0.9993000000000001</v>
      </c>
      <c r="L333" s="971"/>
      <c r="M333" s="971"/>
      <c r="N333" s="968" t="s">
        <v>499</v>
      </c>
      <c r="O333" s="968"/>
      <c r="P333" s="968"/>
      <c r="Q333" s="968"/>
      <c r="R333" s="968"/>
      <c r="S333" s="1"/>
    </row>
    <row r="334" spans="1:19" ht="24.75" customHeight="1">
      <c r="A334" s="40" t="s">
        <v>876</v>
      </c>
      <c r="B334" s="981" t="s">
        <v>788</v>
      </c>
      <c r="C334" s="981"/>
      <c r="D334" s="981"/>
      <c r="E334" s="970">
        <v>0</v>
      </c>
      <c r="F334" s="970"/>
      <c r="G334" s="970">
        <v>373</v>
      </c>
      <c r="H334" s="970"/>
      <c r="I334" s="970"/>
      <c r="J334" s="41">
        <v>42</v>
      </c>
      <c r="K334" s="971">
        <v>0.1137</v>
      </c>
      <c r="L334" s="971"/>
      <c r="M334" s="971"/>
      <c r="N334" s="968" t="s">
        <v>500</v>
      </c>
      <c r="O334" s="968"/>
      <c r="P334" s="968"/>
      <c r="Q334" s="968"/>
      <c r="R334" s="968"/>
      <c r="S334" s="1"/>
    </row>
    <row r="335" spans="1:19" ht="24.75" customHeight="1">
      <c r="A335" s="979" t="s">
        <v>295</v>
      </c>
      <c r="B335" s="979"/>
      <c r="C335" s="979"/>
      <c r="D335" s="979"/>
      <c r="E335" s="970">
        <v>170</v>
      </c>
      <c r="F335" s="970"/>
      <c r="G335" s="970">
        <v>400</v>
      </c>
      <c r="H335" s="970"/>
      <c r="I335" s="970"/>
      <c r="J335" s="41">
        <v>70</v>
      </c>
      <c r="K335" s="971">
        <v>0.1745</v>
      </c>
      <c r="L335" s="971"/>
      <c r="M335" s="971"/>
      <c r="N335" s="968" t="s">
        <v>876</v>
      </c>
      <c r="O335" s="968"/>
      <c r="P335" s="968"/>
      <c r="Q335" s="968"/>
      <c r="R335" s="968"/>
      <c r="S335" s="1"/>
    </row>
    <row r="336" spans="1:19" ht="24.75" customHeight="1">
      <c r="A336" s="980" t="s">
        <v>849</v>
      </c>
      <c r="B336" s="980"/>
      <c r="C336" s="980"/>
      <c r="D336" s="980"/>
      <c r="E336" s="980"/>
      <c r="F336" s="980"/>
      <c r="G336" s="980"/>
      <c r="H336" s="980"/>
      <c r="I336" s="980"/>
      <c r="J336" s="980"/>
      <c r="K336" s="980"/>
      <c r="L336" s="980"/>
      <c r="M336" s="980"/>
      <c r="N336" s="980"/>
      <c r="O336" s="980"/>
      <c r="P336" s="980"/>
      <c r="Q336" s="980"/>
      <c r="R336" s="980"/>
      <c r="S336" s="1"/>
    </row>
    <row r="337" spans="1:19" ht="24.75" customHeight="1">
      <c r="A337" s="40" t="s">
        <v>876</v>
      </c>
      <c r="B337" s="981" t="s">
        <v>788</v>
      </c>
      <c r="C337" s="981"/>
      <c r="D337" s="981"/>
      <c r="E337" s="970">
        <v>250</v>
      </c>
      <c r="F337" s="970"/>
      <c r="G337" s="970">
        <v>0</v>
      </c>
      <c r="H337" s="970"/>
      <c r="I337" s="970"/>
      <c r="J337" s="41">
        <v>0</v>
      </c>
      <c r="K337" s="971">
        <v>0</v>
      </c>
      <c r="L337" s="971"/>
      <c r="M337" s="971"/>
      <c r="N337" s="968" t="s">
        <v>501</v>
      </c>
      <c r="O337" s="968"/>
      <c r="P337" s="968"/>
      <c r="Q337" s="968"/>
      <c r="R337" s="968"/>
      <c r="S337" s="1"/>
    </row>
    <row r="338" spans="1:19" ht="24.75" customHeight="1">
      <c r="A338" s="40" t="s">
        <v>876</v>
      </c>
      <c r="B338" s="981" t="s">
        <v>788</v>
      </c>
      <c r="C338" s="981"/>
      <c r="D338" s="981"/>
      <c r="E338" s="970">
        <v>250</v>
      </c>
      <c r="F338" s="970"/>
      <c r="G338" s="970">
        <v>110</v>
      </c>
      <c r="H338" s="970"/>
      <c r="I338" s="970"/>
      <c r="J338" s="41">
        <v>100</v>
      </c>
      <c r="K338" s="971">
        <v>0.9109</v>
      </c>
      <c r="L338" s="971"/>
      <c r="M338" s="971"/>
      <c r="N338" s="968" t="s">
        <v>502</v>
      </c>
      <c r="O338" s="968"/>
      <c r="P338" s="968"/>
      <c r="Q338" s="968"/>
      <c r="R338" s="968"/>
      <c r="S338" s="1"/>
    </row>
    <row r="339" spans="1:19" ht="24.75" customHeight="1">
      <c r="A339" s="40" t="s">
        <v>876</v>
      </c>
      <c r="B339" s="981" t="s">
        <v>788</v>
      </c>
      <c r="C339" s="981"/>
      <c r="D339" s="981"/>
      <c r="E339" s="970">
        <v>200</v>
      </c>
      <c r="F339" s="970"/>
      <c r="G339" s="970">
        <v>76</v>
      </c>
      <c r="H339" s="970"/>
      <c r="I339" s="970"/>
      <c r="J339" s="41">
        <v>76</v>
      </c>
      <c r="K339" s="971">
        <v>0.9947</v>
      </c>
      <c r="L339" s="971"/>
      <c r="M339" s="971"/>
      <c r="N339" s="968" t="s">
        <v>503</v>
      </c>
      <c r="O339" s="968"/>
      <c r="P339" s="968"/>
      <c r="Q339" s="968"/>
      <c r="R339" s="968"/>
      <c r="S339" s="1"/>
    </row>
    <row r="340" spans="1:19" ht="24.75" customHeight="1">
      <c r="A340" s="40" t="s">
        <v>876</v>
      </c>
      <c r="B340" s="981" t="s">
        <v>788</v>
      </c>
      <c r="C340" s="981"/>
      <c r="D340" s="981"/>
      <c r="E340" s="970">
        <v>0</v>
      </c>
      <c r="F340" s="970"/>
      <c r="G340" s="970">
        <v>296</v>
      </c>
      <c r="H340" s="970"/>
      <c r="I340" s="970"/>
      <c r="J340" s="41">
        <v>296</v>
      </c>
      <c r="K340" s="971">
        <v>0.9987999999999999</v>
      </c>
      <c r="L340" s="971"/>
      <c r="M340" s="971"/>
      <c r="N340" s="968" t="s">
        <v>504</v>
      </c>
      <c r="O340" s="968"/>
      <c r="P340" s="968"/>
      <c r="Q340" s="968"/>
      <c r="R340" s="968"/>
      <c r="S340" s="1"/>
    </row>
    <row r="341" spans="1:19" ht="24.75" customHeight="1">
      <c r="A341" s="40" t="s">
        <v>876</v>
      </c>
      <c r="B341" s="981" t="s">
        <v>788</v>
      </c>
      <c r="C341" s="981"/>
      <c r="D341" s="981"/>
      <c r="E341" s="970">
        <v>0</v>
      </c>
      <c r="F341" s="970"/>
      <c r="G341" s="970">
        <v>121</v>
      </c>
      <c r="H341" s="970"/>
      <c r="I341" s="970"/>
      <c r="J341" s="41">
        <v>120</v>
      </c>
      <c r="K341" s="971">
        <v>0.9952</v>
      </c>
      <c r="L341" s="971"/>
      <c r="M341" s="971"/>
      <c r="N341" s="968" t="s">
        <v>505</v>
      </c>
      <c r="O341" s="968"/>
      <c r="P341" s="968"/>
      <c r="Q341" s="968"/>
      <c r="R341" s="968"/>
      <c r="S341" s="1"/>
    </row>
    <row r="342" spans="1:19" ht="24.75" customHeight="1">
      <c r="A342" s="40" t="s">
        <v>876</v>
      </c>
      <c r="B342" s="981" t="s">
        <v>788</v>
      </c>
      <c r="C342" s="981"/>
      <c r="D342" s="981"/>
      <c r="E342" s="970">
        <v>0</v>
      </c>
      <c r="F342" s="970"/>
      <c r="G342" s="970">
        <v>158</v>
      </c>
      <c r="H342" s="970"/>
      <c r="I342" s="970"/>
      <c r="J342" s="41">
        <v>157</v>
      </c>
      <c r="K342" s="971">
        <v>0.9982</v>
      </c>
      <c r="L342" s="971"/>
      <c r="M342" s="971"/>
      <c r="N342" s="968" t="s">
        <v>506</v>
      </c>
      <c r="O342" s="968"/>
      <c r="P342" s="968"/>
      <c r="Q342" s="968"/>
      <c r="R342" s="968"/>
      <c r="S342" s="1"/>
    </row>
    <row r="343" spans="1:19" ht="24.75" customHeight="1">
      <c r="A343" s="40" t="s">
        <v>876</v>
      </c>
      <c r="B343" s="981" t="s">
        <v>788</v>
      </c>
      <c r="C343" s="981"/>
      <c r="D343" s="981"/>
      <c r="E343" s="970">
        <v>0</v>
      </c>
      <c r="F343" s="970"/>
      <c r="G343" s="970">
        <v>52</v>
      </c>
      <c r="H343" s="970"/>
      <c r="I343" s="970"/>
      <c r="J343" s="41">
        <v>51</v>
      </c>
      <c r="K343" s="971">
        <v>0.9714</v>
      </c>
      <c r="L343" s="971"/>
      <c r="M343" s="971"/>
      <c r="N343" s="968" t="s">
        <v>507</v>
      </c>
      <c r="O343" s="968"/>
      <c r="P343" s="968"/>
      <c r="Q343" s="968"/>
      <c r="R343" s="968"/>
      <c r="S343" s="1"/>
    </row>
    <row r="344" spans="1:19" ht="24.75" customHeight="1">
      <c r="A344" s="40" t="s">
        <v>876</v>
      </c>
      <c r="B344" s="981" t="s">
        <v>788</v>
      </c>
      <c r="C344" s="981"/>
      <c r="D344" s="981"/>
      <c r="E344" s="970">
        <v>0</v>
      </c>
      <c r="F344" s="970"/>
      <c r="G344" s="970">
        <v>23</v>
      </c>
      <c r="H344" s="970"/>
      <c r="I344" s="970"/>
      <c r="J344" s="41">
        <v>22</v>
      </c>
      <c r="K344" s="971">
        <v>0.9390999999999999</v>
      </c>
      <c r="L344" s="971"/>
      <c r="M344" s="971"/>
      <c r="N344" s="968" t="s">
        <v>508</v>
      </c>
      <c r="O344" s="968"/>
      <c r="P344" s="968"/>
      <c r="Q344" s="968"/>
      <c r="R344" s="968"/>
      <c r="S344" s="1"/>
    </row>
    <row r="345" spans="1:19" ht="24.75" customHeight="1">
      <c r="A345" s="40" t="s">
        <v>876</v>
      </c>
      <c r="B345" s="981" t="s">
        <v>788</v>
      </c>
      <c r="C345" s="981"/>
      <c r="D345" s="981"/>
      <c r="E345" s="970">
        <v>0</v>
      </c>
      <c r="F345" s="970"/>
      <c r="G345" s="970">
        <v>23</v>
      </c>
      <c r="H345" s="970"/>
      <c r="I345" s="970"/>
      <c r="J345" s="41">
        <v>22</v>
      </c>
      <c r="K345" s="971">
        <v>0.9390999999999999</v>
      </c>
      <c r="L345" s="971"/>
      <c r="M345" s="971"/>
      <c r="N345" s="968" t="s">
        <v>509</v>
      </c>
      <c r="O345" s="968"/>
      <c r="P345" s="968"/>
      <c r="Q345" s="968"/>
      <c r="R345" s="968"/>
      <c r="S345" s="1"/>
    </row>
    <row r="346" spans="1:19" ht="24.75" customHeight="1">
      <c r="A346" s="40" t="s">
        <v>876</v>
      </c>
      <c r="B346" s="981" t="s">
        <v>788</v>
      </c>
      <c r="C346" s="981"/>
      <c r="D346" s="981"/>
      <c r="E346" s="970">
        <v>0</v>
      </c>
      <c r="F346" s="970"/>
      <c r="G346" s="970">
        <v>226</v>
      </c>
      <c r="H346" s="970"/>
      <c r="I346" s="970"/>
      <c r="J346" s="41">
        <v>225</v>
      </c>
      <c r="K346" s="971">
        <v>0.9940000000000001</v>
      </c>
      <c r="L346" s="971"/>
      <c r="M346" s="971"/>
      <c r="N346" s="968" t="s">
        <v>510</v>
      </c>
      <c r="O346" s="968"/>
      <c r="P346" s="968"/>
      <c r="Q346" s="968"/>
      <c r="R346" s="968"/>
      <c r="S346" s="1"/>
    </row>
    <row r="347" spans="1:19" ht="24.75" customHeight="1">
      <c r="A347" s="40" t="s">
        <v>876</v>
      </c>
      <c r="B347" s="981" t="s">
        <v>788</v>
      </c>
      <c r="C347" s="981"/>
      <c r="D347" s="981"/>
      <c r="E347" s="970">
        <v>0</v>
      </c>
      <c r="F347" s="970"/>
      <c r="G347" s="970">
        <v>4</v>
      </c>
      <c r="H347" s="970"/>
      <c r="I347" s="970"/>
      <c r="J347" s="41">
        <v>3</v>
      </c>
      <c r="K347" s="971">
        <v>0.9257</v>
      </c>
      <c r="L347" s="971"/>
      <c r="M347" s="971"/>
      <c r="N347" s="968" t="s">
        <v>511</v>
      </c>
      <c r="O347" s="968"/>
      <c r="P347" s="968"/>
      <c r="Q347" s="968"/>
      <c r="R347" s="968"/>
      <c r="S347" s="1"/>
    </row>
    <row r="348" spans="1:19" ht="24.75" customHeight="1">
      <c r="A348" s="40" t="s">
        <v>876</v>
      </c>
      <c r="B348" s="981" t="s">
        <v>788</v>
      </c>
      <c r="C348" s="981"/>
      <c r="D348" s="981"/>
      <c r="E348" s="970">
        <v>0</v>
      </c>
      <c r="F348" s="970"/>
      <c r="G348" s="970">
        <v>4</v>
      </c>
      <c r="H348" s="970"/>
      <c r="I348" s="970"/>
      <c r="J348" s="41">
        <v>3</v>
      </c>
      <c r="K348" s="971">
        <v>0.9257</v>
      </c>
      <c r="L348" s="971"/>
      <c r="M348" s="971"/>
      <c r="N348" s="968" t="s">
        <v>512</v>
      </c>
      <c r="O348" s="968"/>
      <c r="P348" s="968"/>
      <c r="Q348" s="968"/>
      <c r="R348" s="968"/>
      <c r="S348" s="1"/>
    </row>
    <row r="349" spans="1:19" ht="24.75" customHeight="1">
      <c r="A349" s="979" t="s">
        <v>850</v>
      </c>
      <c r="B349" s="979"/>
      <c r="C349" s="979"/>
      <c r="D349" s="979"/>
      <c r="E349" s="970">
        <v>700</v>
      </c>
      <c r="F349" s="970"/>
      <c r="G349" s="970">
        <v>1092</v>
      </c>
      <c r="H349" s="970"/>
      <c r="I349" s="970"/>
      <c r="J349" s="41">
        <v>1075</v>
      </c>
      <c r="K349" s="971">
        <v>0.9839</v>
      </c>
      <c r="L349" s="971"/>
      <c r="M349" s="971"/>
      <c r="N349" s="968" t="s">
        <v>876</v>
      </c>
      <c r="O349" s="968"/>
      <c r="P349" s="968"/>
      <c r="Q349" s="968"/>
      <c r="R349" s="968"/>
      <c r="S349" s="1"/>
    </row>
    <row r="350" spans="1:19" ht="24.75" customHeight="1">
      <c r="A350" s="980" t="s">
        <v>851</v>
      </c>
      <c r="B350" s="980"/>
      <c r="C350" s="980"/>
      <c r="D350" s="980"/>
      <c r="E350" s="980"/>
      <c r="F350" s="980"/>
      <c r="G350" s="980"/>
      <c r="H350" s="980"/>
      <c r="I350" s="980"/>
      <c r="J350" s="980"/>
      <c r="K350" s="980"/>
      <c r="L350" s="980"/>
      <c r="M350" s="980"/>
      <c r="N350" s="980"/>
      <c r="O350" s="980"/>
      <c r="P350" s="980"/>
      <c r="Q350" s="980"/>
      <c r="R350" s="980"/>
      <c r="S350" s="1"/>
    </row>
    <row r="351" spans="1:19" ht="24.75" customHeight="1">
      <c r="A351" s="40" t="s">
        <v>876</v>
      </c>
      <c r="B351" s="981" t="s">
        <v>788</v>
      </c>
      <c r="C351" s="981"/>
      <c r="D351" s="981"/>
      <c r="E351" s="970">
        <v>350</v>
      </c>
      <c r="F351" s="970"/>
      <c r="G351" s="970">
        <v>216</v>
      </c>
      <c r="H351" s="970"/>
      <c r="I351" s="970"/>
      <c r="J351" s="41">
        <v>216</v>
      </c>
      <c r="K351" s="971">
        <v>1</v>
      </c>
      <c r="L351" s="971"/>
      <c r="M351" s="971"/>
      <c r="N351" s="968" t="s">
        <v>513</v>
      </c>
      <c r="O351" s="968"/>
      <c r="P351" s="968"/>
      <c r="Q351" s="968"/>
      <c r="R351" s="968"/>
      <c r="S351" s="1"/>
    </row>
    <row r="352" spans="1:19" ht="24.75" customHeight="1">
      <c r="A352" s="40" t="s">
        <v>876</v>
      </c>
      <c r="B352" s="981" t="s">
        <v>788</v>
      </c>
      <c r="C352" s="981"/>
      <c r="D352" s="981"/>
      <c r="E352" s="970">
        <v>110</v>
      </c>
      <c r="F352" s="970"/>
      <c r="G352" s="970">
        <v>120</v>
      </c>
      <c r="H352" s="970"/>
      <c r="I352" s="970"/>
      <c r="J352" s="41">
        <v>117</v>
      </c>
      <c r="K352" s="971">
        <v>0.978</v>
      </c>
      <c r="L352" s="971"/>
      <c r="M352" s="971"/>
      <c r="N352" s="968" t="s">
        <v>514</v>
      </c>
      <c r="O352" s="968"/>
      <c r="P352" s="968"/>
      <c r="Q352" s="968"/>
      <c r="R352" s="968"/>
      <c r="S352" s="1"/>
    </row>
    <row r="353" spans="1:19" ht="24.75" customHeight="1">
      <c r="A353" s="40" t="s">
        <v>876</v>
      </c>
      <c r="B353" s="981" t="s">
        <v>788</v>
      </c>
      <c r="C353" s="981"/>
      <c r="D353" s="981"/>
      <c r="E353" s="970">
        <v>1000</v>
      </c>
      <c r="F353" s="970"/>
      <c r="G353" s="970">
        <v>72</v>
      </c>
      <c r="H353" s="970"/>
      <c r="I353" s="970"/>
      <c r="J353" s="41">
        <v>0</v>
      </c>
      <c r="K353" s="971">
        <v>0</v>
      </c>
      <c r="L353" s="971"/>
      <c r="M353" s="971"/>
      <c r="N353" s="968" t="s">
        <v>515</v>
      </c>
      <c r="O353" s="968"/>
      <c r="P353" s="968"/>
      <c r="Q353" s="968"/>
      <c r="R353" s="968"/>
      <c r="S353" s="1"/>
    </row>
    <row r="354" spans="1:19" ht="24.75" customHeight="1">
      <c r="A354" s="40" t="s">
        <v>876</v>
      </c>
      <c r="B354" s="981" t="s">
        <v>788</v>
      </c>
      <c r="C354" s="981"/>
      <c r="D354" s="981"/>
      <c r="E354" s="970">
        <v>2800</v>
      </c>
      <c r="F354" s="970"/>
      <c r="G354" s="970">
        <v>130</v>
      </c>
      <c r="H354" s="970"/>
      <c r="I354" s="970"/>
      <c r="J354" s="41">
        <v>130</v>
      </c>
      <c r="K354" s="971">
        <v>0.9974</v>
      </c>
      <c r="L354" s="971"/>
      <c r="M354" s="971"/>
      <c r="N354" s="968" t="s">
        <v>516</v>
      </c>
      <c r="O354" s="968"/>
      <c r="P354" s="968"/>
      <c r="Q354" s="968"/>
      <c r="R354" s="968"/>
      <c r="S354" s="1"/>
    </row>
    <row r="355" spans="1:19" ht="24.75" customHeight="1">
      <c r="A355" s="40" t="s">
        <v>876</v>
      </c>
      <c r="B355" s="981" t="s">
        <v>788</v>
      </c>
      <c r="C355" s="981"/>
      <c r="D355" s="981"/>
      <c r="E355" s="970">
        <v>0</v>
      </c>
      <c r="F355" s="970"/>
      <c r="G355" s="970">
        <v>250</v>
      </c>
      <c r="H355" s="970"/>
      <c r="I355" s="970"/>
      <c r="J355" s="41">
        <v>250</v>
      </c>
      <c r="K355" s="971">
        <v>0.9989</v>
      </c>
      <c r="L355" s="971"/>
      <c r="M355" s="971"/>
      <c r="N355" s="968" t="s">
        <v>517</v>
      </c>
      <c r="O355" s="968"/>
      <c r="P355" s="968"/>
      <c r="Q355" s="968"/>
      <c r="R355" s="968"/>
      <c r="S355" s="1"/>
    </row>
    <row r="356" spans="1:19" ht="24.75" customHeight="1">
      <c r="A356" s="40" t="s">
        <v>876</v>
      </c>
      <c r="B356" s="981" t="s">
        <v>788</v>
      </c>
      <c r="C356" s="981"/>
      <c r="D356" s="981"/>
      <c r="E356" s="970">
        <v>0</v>
      </c>
      <c r="F356" s="970"/>
      <c r="G356" s="970">
        <v>34</v>
      </c>
      <c r="H356" s="970"/>
      <c r="I356" s="970"/>
      <c r="J356" s="41">
        <v>32</v>
      </c>
      <c r="K356" s="971">
        <v>0.9529000000000001</v>
      </c>
      <c r="L356" s="971"/>
      <c r="M356" s="971"/>
      <c r="N356" s="968" t="s">
        <v>518</v>
      </c>
      <c r="O356" s="968"/>
      <c r="P356" s="968"/>
      <c r="Q356" s="968"/>
      <c r="R356" s="968"/>
      <c r="S356" s="1"/>
    </row>
    <row r="357" spans="1:19" ht="24.75" customHeight="1">
      <c r="A357" s="40" t="s">
        <v>876</v>
      </c>
      <c r="B357" s="981" t="s">
        <v>788</v>
      </c>
      <c r="C357" s="981"/>
      <c r="D357" s="981"/>
      <c r="E357" s="970">
        <v>0</v>
      </c>
      <c r="F357" s="970"/>
      <c r="G357" s="970">
        <v>34</v>
      </c>
      <c r="H357" s="970"/>
      <c r="I357" s="970"/>
      <c r="J357" s="41">
        <v>32</v>
      </c>
      <c r="K357" s="971">
        <v>0.9529000000000001</v>
      </c>
      <c r="L357" s="971"/>
      <c r="M357" s="971"/>
      <c r="N357" s="968" t="s">
        <v>519</v>
      </c>
      <c r="O357" s="968"/>
      <c r="P357" s="968"/>
      <c r="Q357" s="968"/>
      <c r="R357" s="968"/>
      <c r="S357" s="1"/>
    </row>
    <row r="358" spans="1:19" ht="24.75" customHeight="1">
      <c r="A358" s="40" t="s">
        <v>876</v>
      </c>
      <c r="B358" s="981" t="s">
        <v>788</v>
      </c>
      <c r="C358" s="981"/>
      <c r="D358" s="981"/>
      <c r="E358" s="970">
        <v>0</v>
      </c>
      <c r="F358" s="970"/>
      <c r="G358" s="970">
        <v>34</v>
      </c>
      <c r="H358" s="970"/>
      <c r="I358" s="970"/>
      <c r="J358" s="41">
        <v>32</v>
      </c>
      <c r="K358" s="971">
        <v>0.9529000000000001</v>
      </c>
      <c r="L358" s="971"/>
      <c r="M358" s="971"/>
      <c r="N358" s="968" t="s">
        <v>520</v>
      </c>
      <c r="O358" s="968"/>
      <c r="P358" s="968"/>
      <c r="Q358" s="968"/>
      <c r="R358" s="968"/>
      <c r="S358" s="1"/>
    </row>
    <row r="359" spans="1:19" ht="24.75" customHeight="1">
      <c r="A359" s="40" t="s">
        <v>876</v>
      </c>
      <c r="B359" s="981" t="s">
        <v>788</v>
      </c>
      <c r="C359" s="981"/>
      <c r="D359" s="981"/>
      <c r="E359" s="970">
        <v>0</v>
      </c>
      <c r="F359" s="970"/>
      <c r="G359" s="970">
        <v>9</v>
      </c>
      <c r="H359" s="970"/>
      <c r="I359" s="970"/>
      <c r="J359" s="41">
        <v>8</v>
      </c>
      <c r="K359" s="971">
        <v>0.9333</v>
      </c>
      <c r="L359" s="971"/>
      <c r="M359" s="971"/>
      <c r="N359" s="968" t="s">
        <v>521</v>
      </c>
      <c r="O359" s="968"/>
      <c r="P359" s="968"/>
      <c r="Q359" s="968"/>
      <c r="R359" s="968"/>
      <c r="S359" s="1"/>
    </row>
    <row r="360" spans="1:19" ht="24.75" customHeight="1">
      <c r="A360" s="40" t="s">
        <v>876</v>
      </c>
      <c r="B360" s="981" t="s">
        <v>788</v>
      </c>
      <c r="C360" s="981"/>
      <c r="D360" s="981"/>
      <c r="E360" s="970">
        <v>0</v>
      </c>
      <c r="F360" s="970"/>
      <c r="G360" s="970">
        <v>6</v>
      </c>
      <c r="H360" s="970"/>
      <c r="I360" s="970"/>
      <c r="J360" s="41">
        <v>6</v>
      </c>
      <c r="K360" s="971">
        <v>0.96</v>
      </c>
      <c r="L360" s="971"/>
      <c r="M360" s="971"/>
      <c r="N360" s="968" t="s">
        <v>522</v>
      </c>
      <c r="O360" s="968"/>
      <c r="P360" s="968"/>
      <c r="Q360" s="968"/>
      <c r="R360" s="968"/>
      <c r="S360" s="1"/>
    </row>
    <row r="361" spans="1:19" ht="24.75" customHeight="1">
      <c r="A361" s="40" t="s">
        <v>876</v>
      </c>
      <c r="B361" s="981" t="s">
        <v>788</v>
      </c>
      <c r="C361" s="981"/>
      <c r="D361" s="981"/>
      <c r="E361" s="970">
        <v>0</v>
      </c>
      <c r="F361" s="970"/>
      <c r="G361" s="970">
        <v>4</v>
      </c>
      <c r="H361" s="970"/>
      <c r="I361" s="970"/>
      <c r="J361" s="41">
        <v>3</v>
      </c>
      <c r="K361" s="971">
        <v>0.9257</v>
      </c>
      <c r="L361" s="971"/>
      <c r="M361" s="971"/>
      <c r="N361" s="968" t="s">
        <v>523</v>
      </c>
      <c r="O361" s="968"/>
      <c r="P361" s="968"/>
      <c r="Q361" s="968"/>
      <c r="R361" s="968"/>
      <c r="S361" s="1"/>
    </row>
    <row r="362" spans="1:19" ht="24.75" customHeight="1">
      <c r="A362" s="40" t="s">
        <v>876</v>
      </c>
      <c r="B362" s="981" t="s">
        <v>788</v>
      </c>
      <c r="C362" s="981"/>
      <c r="D362" s="981"/>
      <c r="E362" s="970">
        <v>0</v>
      </c>
      <c r="F362" s="970"/>
      <c r="G362" s="970">
        <v>4</v>
      </c>
      <c r="H362" s="970"/>
      <c r="I362" s="970"/>
      <c r="J362" s="41">
        <v>3</v>
      </c>
      <c r="K362" s="971">
        <v>0.9257</v>
      </c>
      <c r="L362" s="971"/>
      <c r="M362" s="971"/>
      <c r="N362" s="968" t="s">
        <v>524</v>
      </c>
      <c r="O362" s="968"/>
      <c r="P362" s="968"/>
      <c r="Q362" s="968"/>
      <c r="R362" s="968"/>
      <c r="S362" s="1"/>
    </row>
    <row r="363" spans="1:19" ht="24.75" customHeight="1">
      <c r="A363" s="40" t="s">
        <v>876</v>
      </c>
      <c r="B363" s="981" t="s">
        <v>788</v>
      </c>
      <c r="C363" s="981"/>
      <c r="D363" s="981"/>
      <c r="E363" s="970">
        <v>0</v>
      </c>
      <c r="F363" s="970"/>
      <c r="G363" s="970">
        <v>4</v>
      </c>
      <c r="H363" s="970"/>
      <c r="I363" s="970"/>
      <c r="J363" s="41">
        <v>3</v>
      </c>
      <c r="K363" s="971">
        <v>0.9257</v>
      </c>
      <c r="L363" s="971"/>
      <c r="M363" s="971"/>
      <c r="N363" s="968" t="s">
        <v>525</v>
      </c>
      <c r="O363" s="968"/>
      <c r="P363" s="968"/>
      <c r="Q363" s="968"/>
      <c r="R363" s="968"/>
      <c r="S363" s="1"/>
    </row>
    <row r="364" spans="1:19" ht="24.75" customHeight="1">
      <c r="A364" s="979" t="s">
        <v>852</v>
      </c>
      <c r="B364" s="979"/>
      <c r="C364" s="979"/>
      <c r="D364" s="979"/>
      <c r="E364" s="970">
        <v>4260</v>
      </c>
      <c r="F364" s="970"/>
      <c r="G364" s="970">
        <v>916</v>
      </c>
      <c r="H364" s="970"/>
      <c r="I364" s="970"/>
      <c r="J364" s="41">
        <v>834</v>
      </c>
      <c r="K364" s="971">
        <v>0.9103</v>
      </c>
      <c r="L364" s="971"/>
      <c r="M364" s="971"/>
      <c r="N364" s="968" t="s">
        <v>876</v>
      </c>
      <c r="O364" s="968"/>
      <c r="P364" s="968"/>
      <c r="Q364" s="968"/>
      <c r="R364" s="968"/>
      <c r="S364" s="1"/>
    </row>
    <row r="365" spans="1:19" ht="24.75" customHeight="1">
      <c r="A365" s="980" t="s">
        <v>652</v>
      </c>
      <c r="B365" s="980"/>
      <c r="C365" s="980"/>
      <c r="D365" s="980"/>
      <c r="E365" s="980"/>
      <c r="F365" s="980"/>
      <c r="G365" s="980"/>
      <c r="H365" s="980"/>
      <c r="I365" s="980"/>
      <c r="J365" s="980"/>
      <c r="K365" s="980"/>
      <c r="L365" s="980"/>
      <c r="M365" s="980"/>
      <c r="N365" s="980"/>
      <c r="O365" s="980"/>
      <c r="P365" s="980"/>
      <c r="Q365" s="980"/>
      <c r="R365" s="980"/>
      <c r="S365" s="1"/>
    </row>
    <row r="366" spans="1:19" ht="24.75" customHeight="1">
      <c r="A366" s="40" t="s">
        <v>876</v>
      </c>
      <c r="B366" s="981" t="s">
        <v>788</v>
      </c>
      <c r="C366" s="981"/>
      <c r="D366" s="981"/>
      <c r="E366" s="970">
        <v>250</v>
      </c>
      <c r="F366" s="970"/>
      <c r="G366" s="970">
        <v>78</v>
      </c>
      <c r="H366" s="970"/>
      <c r="I366" s="970"/>
      <c r="J366" s="41">
        <v>72</v>
      </c>
      <c r="K366" s="971">
        <v>0.9179999999999999</v>
      </c>
      <c r="L366" s="971"/>
      <c r="M366" s="971"/>
      <c r="N366" s="968" t="s">
        <v>526</v>
      </c>
      <c r="O366" s="968"/>
      <c r="P366" s="968"/>
      <c r="Q366" s="968"/>
      <c r="R366" s="968"/>
      <c r="S366" s="1"/>
    </row>
    <row r="367" spans="1:19" ht="24.75" customHeight="1">
      <c r="A367" s="979" t="s">
        <v>653</v>
      </c>
      <c r="B367" s="979"/>
      <c r="C367" s="979"/>
      <c r="D367" s="979"/>
      <c r="E367" s="970">
        <v>250</v>
      </c>
      <c r="F367" s="970"/>
      <c r="G367" s="970">
        <v>78</v>
      </c>
      <c r="H367" s="970"/>
      <c r="I367" s="970"/>
      <c r="J367" s="41">
        <v>72</v>
      </c>
      <c r="K367" s="971">
        <v>0.9179999999999999</v>
      </c>
      <c r="L367" s="971"/>
      <c r="M367" s="971"/>
      <c r="N367" s="968" t="s">
        <v>876</v>
      </c>
      <c r="O367" s="968"/>
      <c r="P367" s="968"/>
      <c r="Q367" s="968"/>
      <c r="R367" s="968"/>
      <c r="S367" s="1"/>
    </row>
    <row r="368" spans="1:19" ht="24.75" customHeight="1">
      <c r="A368" s="980" t="s">
        <v>296</v>
      </c>
      <c r="B368" s="980"/>
      <c r="C368" s="980"/>
      <c r="D368" s="980"/>
      <c r="E368" s="980"/>
      <c r="F368" s="980"/>
      <c r="G368" s="980"/>
      <c r="H368" s="980"/>
      <c r="I368" s="980"/>
      <c r="J368" s="980"/>
      <c r="K368" s="980"/>
      <c r="L368" s="980"/>
      <c r="M368" s="980"/>
      <c r="N368" s="980"/>
      <c r="O368" s="980"/>
      <c r="P368" s="980"/>
      <c r="Q368" s="980"/>
      <c r="R368" s="980"/>
      <c r="S368" s="1"/>
    </row>
    <row r="369" spans="1:19" ht="24.75" customHeight="1">
      <c r="A369" s="40" t="s">
        <v>876</v>
      </c>
      <c r="B369" s="981" t="s">
        <v>788</v>
      </c>
      <c r="C369" s="981"/>
      <c r="D369" s="981"/>
      <c r="E369" s="970">
        <v>80</v>
      </c>
      <c r="F369" s="970"/>
      <c r="G369" s="970">
        <v>80</v>
      </c>
      <c r="H369" s="970"/>
      <c r="I369" s="970"/>
      <c r="J369" s="41">
        <v>0</v>
      </c>
      <c r="K369" s="971">
        <v>0</v>
      </c>
      <c r="L369" s="971"/>
      <c r="M369" s="971"/>
      <c r="N369" s="968" t="s">
        <v>527</v>
      </c>
      <c r="O369" s="968"/>
      <c r="P369" s="968"/>
      <c r="Q369" s="968"/>
      <c r="R369" s="968"/>
      <c r="S369" s="1"/>
    </row>
    <row r="370" spans="1:19" ht="24.75" customHeight="1">
      <c r="A370" s="979" t="s">
        <v>297</v>
      </c>
      <c r="B370" s="979"/>
      <c r="C370" s="979"/>
      <c r="D370" s="979"/>
      <c r="E370" s="970">
        <v>80</v>
      </c>
      <c r="F370" s="970"/>
      <c r="G370" s="970">
        <v>80</v>
      </c>
      <c r="H370" s="970"/>
      <c r="I370" s="970"/>
      <c r="J370" s="41">
        <v>0</v>
      </c>
      <c r="K370" s="971">
        <v>0</v>
      </c>
      <c r="L370" s="971"/>
      <c r="M370" s="971"/>
      <c r="N370" s="968" t="s">
        <v>876</v>
      </c>
      <c r="O370" s="968"/>
      <c r="P370" s="968"/>
      <c r="Q370" s="968"/>
      <c r="R370" s="968"/>
      <c r="S370" s="1"/>
    </row>
    <row r="371" spans="1:19" ht="24.75" customHeight="1">
      <c r="A371" s="980" t="s">
        <v>528</v>
      </c>
      <c r="B371" s="980"/>
      <c r="C371" s="980"/>
      <c r="D371" s="980"/>
      <c r="E371" s="980"/>
      <c r="F371" s="980"/>
      <c r="G371" s="980"/>
      <c r="H371" s="980"/>
      <c r="I371" s="980"/>
      <c r="J371" s="980"/>
      <c r="K371" s="980"/>
      <c r="L371" s="980"/>
      <c r="M371" s="980"/>
      <c r="N371" s="980"/>
      <c r="O371" s="980"/>
      <c r="P371" s="980"/>
      <c r="Q371" s="980"/>
      <c r="R371" s="980"/>
      <c r="S371" s="1"/>
    </row>
    <row r="372" spans="1:19" ht="24.75" customHeight="1">
      <c r="A372" s="40" t="s">
        <v>876</v>
      </c>
      <c r="B372" s="981" t="s">
        <v>788</v>
      </c>
      <c r="C372" s="981"/>
      <c r="D372" s="981"/>
      <c r="E372" s="970">
        <v>1000</v>
      </c>
      <c r="F372" s="970"/>
      <c r="G372" s="970">
        <v>0</v>
      </c>
      <c r="H372" s="970"/>
      <c r="I372" s="970"/>
      <c r="J372" s="41">
        <v>0</v>
      </c>
      <c r="K372" s="971">
        <v>0</v>
      </c>
      <c r="L372" s="971"/>
      <c r="M372" s="971"/>
      <c r="N372" s="968" t="s">
        <v>529</v>
      </c>
      <c r="O372" s="968"/>
      <c r="P372" s="968"/>
      <c r="Q372" s="968"/>
      <c r="R372" s="968"/>
      <c r="S372" s="1"/>
    </row>
    <row r="373" spans="1:19" ht="24.75" customHeight="1">
      <c r="A373" s="979" t="s">
        <v>530</v>
      </c>
      <c r="B373" s="979"/>
      <c r="C373" s="979"/>
      <c r="D373" s="979"/>
      <c r="E373" s="970">
        <v>1000</v>
      </c>
      <c r="F373" s="970"/>
      <c r="G373" s="970">
        <v>0</v>
      </c>
      <c r="H373" s="970"/>
      <c r="I373" s="970"/>
      <c r="J373" s="41">
        <v>0</v>
      </c>
      <c r="K373" s="971">
        <v>0</v>
      </c>
      <c r="L373" s="971"/>
      <c r="M373" s="971"/>
      <c r="N373" s="968" t="s">
        <v>876</v>
      </c>
      <c r="O373" s="968"/>
      <c r="P373" s="968"/>
      <c r="Q373" s="968"/>
      <c r="R373" s="968"/>
      <c r="S373" s="1"/>
    </row>
    <row r="374" spans="1:19" ht="24.75" customHeight="1">
      <c r="A374" s="980" t="s">
        <v>313</v>
      </c>
      <c r="B374" s="980"/>
      <c r="C374" s="980"/>
      <c r="D374" s="980"/>
      <c r="E374" s="980"/>
      <c r="F374" s="980"/>
      <c r="G374" s="980"/>
      <c r="H374" s="980"/>
      <c r="I374" s="980"/>
      <c r="J374" s="980"/>
      <c r="K374" s="980"/>
      <c r="L374" s="980"/>
      <c r="M374" s="980"/>
      <c r="N374" s="980"/>
      <c r="O374" s="980"/>
      <c r="P374" s="980"/>
      <c r="Q374" s="980"/>
      <c r="R374" s="980"/>
      <c r="S374" s="1"/>
    </row>
    <row r="375" spans="1:19" ht="24.75" customHeight="1">
      <c r="A375" s="40" t="s">
        <v>876</v>
      </c>
      <c r="B375" s="981" t="s">
        <v>788</v>
      </c>
      <c r="C375" s="981"/>
      <c r="D375" s="981"/>
      <c r="E375" s="970">
        <v>200</v>
      </c>
      <c r="F375" s="970"/>
      <c r="G375" s="970">
        <v>173</v>
      </c>
      <c r="H375" s="970"/>
      <c r="I375" s="970"/>
      <c r="J375" s="41">
        <v>173</v>
      </c>
      <c r="K375" s="971">
        <v>0.9987999999999999</v>
      </c>
      <c r="L375" s="971"/>
      <c r="M375" s="971"/>
      <c r="N375" s="968" t="s">
        <v>531</v>
      </c>
      <c r="O375" s="968"/>
      <c r="P375" s="968"/>
      <c r="Q375" s="968"/>
      <c r="R375" s="968"/>
      <c r="S375" s="1"/>
    </row>
    <row r="376" spans="1:19" ht="24.75" customHeight="1">
      <c r="A376" s="40" t="s">
        <v>876</v>
      </c>
      <c r="B376" s="981" t="s">
        <v>788</v>
      </c>
      <c r="C376" s="981"/>
      <c r="D376" s="981"/>
      <c r="E376" s="970">
        <v>400</v>
      </c>
      <c r="F376" s="970"/>
      <c r="G376" s="970">
        <v>400</v>
      </c>
      <c r="H376" s="970"/>
      <c r="I376" s="970"/>
      <c r="J376" s="41">
        <v>399</v>
      </c>
      <c r="K376" s="971">
        <v>0.9974</v>
      </c>
      <c r="L376" s="971"/>
      <c r="M376" s="971"/>
      <c r="N376" s="968" t="s">
        <v>532</v>
      </c>
      <c r="O376" s="968"/>
      <c r="P376" s="968"/>
      <c r="Q376" s="968"/>
      <c r="R376" s="968"/>
      <c r="S376" s="1"/>
    </row>
    <row r="377" spans="1:19" ht="24.75" customHeight="1">
      <c r="A377" s="40" t="s">
        <v>876</v>
      </c>
      <c r="B377" s="981" t="s">
        <v>788</v>
      </c>
      <c r="C377" s="981"/>
      <c r="D377" s="981"/>
      <c r="E377" s="970">
        <v>500</v>
      </c>
      <c r="F377" s="970"/>
      <c r="G377" s="970">
        <v>132</v>
      </c>
      <c r="H377" s="970"/>
      <c r="I377" s="970"/>
      <c r="J377" s="41">
        <v>132</v>
      </c>
      <c r="K377" s="971">
        <v>1</v>
      </c>
      <c r="L377" s="971"/>
      <c r="M377" s="971"/>
      <c r="N377" s="968" t="s">
        <v>533</v>
      </c>
      <c r="O377" s="968"/>
      <c r="P377" s="968"/>
      <c r="Q377" s="968"/>
      <c r="R377" s="968"/>
      <c r="S377" s="1"/>
    </row>
    <row r="378" spans="1:19" ht="24.75" customHeight="1">
      <c r="A378" s="979" t="s">
        <v>315</v>
      </c>
      <c r="B378" s="979"/>
      <c r="C378" s="979"/>
      <c r="D378" s="979"/>
      <c r="E378" s="970">
        <v>1100</v>
      </c>
      <c r="F378" s="970"/>
      <c r="G378" s="970">
        <v>705</v>
      </c>
      <c r="H378" s="970"/>
      <c r="I378" s="970"/>
      <c r="J378" s="41">
        <v>704</v>
      </c>
      <c r="K378" s="971">
        <v>0.9982</v>
      </c>
      <c r="L378" s="971"/>
      <c r="M378" s="971"/>
      <c r="N378" s="968" t="s">
        <v>876</v>
      </c>
      <c r="O378" s="968"/>
      <c r="P378" s="968"/>
      <c r="Q378" s="968"/>
      <c r="R378" s="968"/>
      <c r="S378" s="1"/>
    </row>
    <row r="379" spans="1:19" ht="24.75" customHeight="1">
      <c r="A379" s="980" t="s">
        <v>290</v>
      </c>
      <c r="B379" s="980"/>
      <c r="C379" s="980"/>
      <c r="D379" s="980"/>
      <c r="E379" s="980"/>
      <c r="F379" s="980"/>
      <c r="G379" s="980"/>
      <c r="H379" s="980"/>
      <c r="I379" s="980"/>
      <c r="J379" s="980"/>
      <c r="K379" s="980"/>
      <c r="L379" s="980"/>
      <c r="M379" s="980"/>
      <c r="N379" s="980"/>
      <c r="O379" s="980"/>
      <c r="P379" s="980"/>
      <c r="Q379" s="980"/>
      <c r="R379" s="980"/>
      <c r="S379" s="1"/>
    </row>
    <row r="380" spans="1:19" ht="24.75" customHeight="1">
      <c r="A380" s="40" t="s">
        <v>876</v>
      </c>
      <c r="B380" s="981" t="s">
        <v>788</v>
      </c>
      <c r="C380" s="981"/>
      <c r="D380" s="981"/>
      <c r="E380" s="970">
        <v>360</v>
      </c>
      <c r="F380" s="970"/>
      <c r="G380" s="970">
        <v>725</v>
      </c>
      <c r="H380" s="970"/>
      <c r="I380" s="970"/>
      <c r="J380" s="41">
        <v>699</v>
      </c>
      <c r="K380" s="971">
        <v>0.9645999999999999</v>
      </c>
      <c r="L380" s="971"/>
      <c r="M380" s="971"/>
      <c r="N380" s="968" t="s">
        <v>534</v>
      </c>
      <c r="O380" s="968"/>
      <c r="P380" s="968"/>
      <c r="Q380" s="968"/>
      <c r="R380" s="968"/>
      <c r="S380" s="1"/>
    </row>
    <row r="381" spans="1:19" ht="24.75" customHeight="1">
      <c r="A381" s="40" t="s">
        <v>876</v>
      </c>
      <c r="B381" s="981" t="s">
        <v>788</v>
      </c>
      <c r="C381" s="981"/>
      <c r="D381" s="981"/>
      <c r="E381" s="970">
        <v>90</v>
      </c>
      <c r="F381" s="970"/>
      <c r="G381" s="970">
        <v>178</v>
      </c>
      <c r="H381" s="970"/>
      <c r="I381" s="970"/>
      <c r="J381" s="41">
        <v>88</v>
      </c>
      <c r="K381" s="971">
        <v>0.4925</v>
      </c>
      <c r="L381" s="971"/>
      <c r="M381" s="971"/>
      <c r="N381" s="968" t="s">
        <v>535</v>
      </c>
      <c r="O381" s="968"/>
      <c r="P381" s="968"/>
      <c r="Q381" s="968"/>
      <c r="R381" s="968"/>
      <c r="S381" s="1"/>
    </row>
    <row r="382" spans="1:19" ht="24.75" customHeight="1">
      <c r="A382" s="40" t="s">
        <v>876</v>
      </c>
      <c r="B382" s="981" t="s">
        <v>788</v>
      </c>
      <c r="C382" s="981"/>
      <c r="D382" s="981"/>
      <c r="E382" s="970">
        <v>240</v>
      </c>
      <c r="F382" s="970"/>
      <c r="G382" s="970">
        <v>240</v>
      </c>
      <c r="H382" s="970"/>
      <c r="I382" s="970"/>
      <c r="J382" s="41">
        <v>95</v>
      </c>
      <c r="K382" s="971">
        <v>0.396</v>
      </c>
      <c r="L382" s="971"/>
      <c r="M382" s="971"/>
      <c r="N382" s="968" t="s">
        <v>536</v>
      </c>
      <c r="O382" s="968"/>
      <c r="P382" s="968"/>
      <c r="Q382" s="968"/>
      <c r="R382" s="968"/>
      <c r="S382" s="1"/>
    </row>
    <row r="383" spans="1:19" ht="24.75" customHeight="1">
      <c r="A383" s="40" t="s">
        <v>876</v>
      </c>
      <c r="B383" s="981" t="s">
        <v>788</v>
      </c>
      <c r="C383" s="981"/>
      <c r="D383" s="981"/>
      <c r="E383" s="970">
        <v>0</v>
      </c>
      <c r="F383" s="970"/>
      <c r="G383" s="970">
        <v>24</v>
      </c>
      <c r="H383" s="970"/>
      <c r="I383" s="970"/>
      <c r="J383" s="41">
        <v>24</v>
      </c>
      <c r="K383" s="971">
        <v>0.9804999999999999</v>
      </c>
      <c r="L383" s="971"/>
      <c r="M383" s="971"/>
      <c r="N383" s="968" t="s">
        <v>537</v>
      </c>
      <c r="O383" s="968"/>
      <c r="P383" s="968"/>
      <c r="Q383" s="968"/>
      <c r="R383" s="968"/>
      <c r="S383" s="1"/>
    </row>
    <row r="384" spans="1:19" ht="24.75" customHeight="1">
      <c r="A384" s="979" t="s">
        <v>291</v>
      </c>
      <c r="B384" s="979"/>
      <c r="C384" s="979"/>
      <c r="D384" s="979"/>
      <c r="E384" s="970">
        <v>690</v>
      </c>
      <c r="F384" s="970"/>
      <c r="G384" s="970">
        <v>1167</v>
      </c>
      <c r="H384" s="970"/>
      <c r="I384" s="970"/>
      <c r="J384" s="41">
        <v>906</v>
      </c>
      <c r="K384" s="971">
        <v>0.7759999999999999</v>
      </c>
      <c r="L384" s="971"/>
      <c r="M384" s="971"/>
      <c r="N384" s="968" t="s">
        <v>876</v>
      </c>
      <c r="O384" s="968"/>
      <c r="P384" s="968"/>
      <c r="Q384" s="968"/>
      <c r="R384" s="968"/>
      <c r="S384" s="1"/>
    </row>
    <row r="385" spans="1:19" ht="24.75" customHeight="1">
      <c r="A385" s="980" t="s">
        <v>573</v>
      </c>
      <c r="B385" s="980"/>
      <c r="C385" s="980"/>
      <c r="D385" s="980"/>
      <c r="E385" s="980"/>
      <c r="F385" s="980"/>
      <c r="G385" s="980"/>
      <c r="H385" s="980"/>
      <c r="I385" s="980"/>
      <c r="J385" s="980"/>
      <c r="K385" s="980"/>
      <c r="L385" s="980"/>
      <c r="M385" s="980"/>
      <c r="N385" s="980"/>
      <c r="O385" s="980"/>
      <c r="P385" s="980"/>
      <c r="Q385" s="980"/>
      <c r="R385" s="980"/>
      <c r="S385" s="1"/>
    </row>
    <row r="386" spans="1:19" ht="24.75" customHeight="1">
      <c r="A386" s="40" t="s">
        <v>876</v>
      </c>
      <c r="B386" s="981" t="s">
        <v>788</v>
      </c>
      <c r="C386" s="981"/>
      <c r="D386" s="981"/>
      <c r="E386" s="970">
        <v>50</v>
      </c>
      <c r="F386" s="970"/>
      <c r="G386" s="970">
        <v>50</v>
      </c>
      <c r="H386" s="970"/>
      <c r="I386" s="970"/>
      <c r="J386" s="41">
        <v>43</v>
      </c>
      <c r="K386" s="971">
        <v>0.8575</v>
      </c>
      <c r="L386" s="971"/>
      <c r="M386" s="971"/>
      <c r="N386" s="968" t="s">
        <v>538</v>
      </c>
      <c r="O386" s="968"/>
      <c r="P386" s="968"/>
      <c r="Q386" s="968"/>
      <c r="R386" s="968"/>
      <c r="S386" s="1"/>
    </row>
    <row r="387" spans="1:19" ht="24.75" customHeight="1">
      <c r="A387" s="40" t="s">
        <v>876</v>
      </c>
      <c r="B387" s="981" t="s">
        <v>788</v>
      </c>
      <c r="C387" s="981"/>
      <c r="D387" s="981"/>
      <c r="E387" s="970">
        <v>40</v>
      </c>
      <c r="F387" s="970"/>
      <c r="G387" s="970">
        <v>40</v>
      </c>
      <c r="H387" s="970"/>
      <c r="I387" s="970"/>
      <c r="J387" s="41">
        <v>34</v>
      </c>
      <c r="K387" s="971">
        <v>0.84</v>
      </c>
      <c r="L387" s="971"/>
      <c r="M387" s="971"/>
      <c r="N387" s="968" t="s">
        <v>539</v>
      </c>
      <c r="O387" s="968"/>
      <c r="P387" s="968"/>
      <c r="Q387" s="968"/>
      <c r="R387" s="968"/>
      <c r="S387" s="1"/>
    </row>
    <row r="388" spans="1:19" ht="24.75" customHeight="1">
      <c r="A388" s="979" t="s">
        <v>726</v>
      </c>
      <c r="B388" s="979"/>
      <c r="C388" s="979"/>
      <c r="D388" s="979"/>
      <c r="E388" s="970">
        <v>90</v>
      </c>
      <c r="F388" s="970"/>
      <c r="G388" s="970">
        <v>90</v>
      </c>
      <c r="H388" s="970"/>
      <c r="I388" s="970"/>
      <c r="J388" s="41">
        <v>76</v>
      </c>
      <c r="K388" s="971">
        <v>0.8497</v>
      </c>
      <c r="L388" s="971"/>
      <c r="M388" s="971"/>
      <c r="N388" s="968" t="s">
        <v>876</v>
      </c>
      <c r="O388" s="968"/>
      <c r="P388" s="968"/>
      <c r="Q388" s="968"/>
      <c r="R388" s="968"/>
      <c r="S388" s="1"/>
    </row>
    <row r="389" spans="1:19" ht="24.75" customHeight="1">
      <c r="A389" s="980" t="s">
        <v>310</v>
      </c>
      <c r="B389" s="980"/>
      <c r="C389" s="980"/>
      <c r="D389" s="980"/>
      <c r="E389" s="980"/>
      <c r="F389" s="980"/>
      <c r="G389" s="980"/>
      <c r="H389" s="980"/>
      <c r="I389" s="980"/>
      <c r="J389" s="980"/>
      <c r="K389" s="980"/>
      <c r="L389" s="980"/>
      <c r="M389" s="980"/>
      <c r="N389" s="980"/>
      <c r="O389" s="980"/>
      <c r="P389" s="980"/>
      <c r="Q389" s="980"/>
      <c r="R389" s="980"/>
      <c r="S389" s="1"/>
    </row>
    <row r="390" spans="1:19" ht="24.75" customHeight="1">
      <c r="A390" s="40" t="s">
        <v>876</v>
      </c>
      <c r="B390" s="981" t="s">
        <v>788</v>
      </c>
      <c r="C390" s="981"/>
      <c r="D390" s="981"/>
      <c r="E390" s="970">
        <v>0</v>
      </c>
      <c r="F390" s="970"/>
      <c r="G390" s="970">
        <v>1</v>
      </c>
      <c r="H390" s="970"/>
      <c r="I390" s="970"/>
      <c r="J390" s="41">
        <v>0</v>
      </c>
      <c r="K390" s="971">
        <v>0.302</v>
      </c>
      <c r="L390" s="971"/>
      <c r="M390" s="971"/>
      <c r="N390" s="968" t="s">
        <v>540</v>
      </c>
      <c r="O390" s="968"/>
      <c r="P390" s="968"/>
      <c r="Q390" s="968"/>
      <c r="R390" s="968"/>
      <c r="S390" s="1"/>
    </row>
    <row r="391" spans="1:19" ht="24.75" customHeight="1">
      <c r="A391" s="40" t="s">
        <v>876</v>
      </c>
      <c r="B391" s="981" t="s">
        <v>788</v>
      </c>
      <c r="C391" s="981"/>
      <c r="D391" s="981"/>
      <c r="E391" s="970">
        <v>0</v>
      </c>
      <c r="F391" s="970"/>
      <c r="G391" s="970">
        <v>32</v>
      </c>
      <c r="H391" s="970"/>
      <c r="I391" s="970"/>
      <c r="J391" s="41">
        <v>31</v>
      </c>
      <c r="K391" s="971">
        <v>0.9904999999999999</v>
      </c>
      <c r="L391" s="971"/>
      <c r="M391" s="971"/>
      <c r="N391" s="968" t="s">
        <v>541</v>
      </c>
      <c r="O391" s="968"/>
      <c r="P391" s="968"/>
      <c r="Q391" s="968"/>
      <c r="R391" s="968"/>
      <c r="S391" s="1"/>
    </row>
    <row r="392" spans="1:19" ht="24.75" customHeight="1">
      <c r="A392" s="979" t="s">
        <v>311</v>
      </c>
      <c r="B392" s="979"/>
      <c r="C392" s="979"/>
      <c r="D392" s="979"/>
      <c r="E392" s="970">
        <v>0</v>
      </c>
      <c r="F392" s="970"/>
      <c r="G392" s="970">
        <v>32</v>
      </c>
      <c r="H392" s="970"/>
      <c r="I392" s="970"/>
      <c r="J392" s="41">
        <v>32</v>
      </c>
      <c r="K392" s="971">
        <v>0.9693</v>
      </c>
      <c r="L392" s="971"/>
      <c r="M392" s="971"/>
      <c r="N392" s="968" t="s">
        <v>876</v>
      </c>
      <c r="O392" s="968"/>
      <c r="P392" s="968"/>
      <c r="Q392" s="968"/>
      <c r="R392" s="968"/>
      <c r="S392" s="1"/>
    </row>
    <row r="393" spans="1:19" ht="24.75" customHeight="1">
      <c r="A393" s="980" t="s">
        <v>542</v>
      </c>
      <c r="B393" s="980"/>
      <c r="C393" s="980"/>
      <c r="D393" s="980"/>
      <c r="E393" s="980"/>
      <c r="F393" s="980"/>
      <c r="G393" s="980"/>
      <c r="H393" s="980"/>
      <c r="I393" s="980"/>
      <c r="J393" s="980"/>
      <c r="K393" s="980"/>
      <c r="L393" s="980"/>
      <c r="M393" s="980"/>
      <c r="N393" s="980"/>
      <c r="O393" s="980"/>
      <c r="P393" s="980"/>
      <c r="Q393" s="980"/>
      <c r="R393" s="980"/>
      <c r="S393" s="1"/>
    </row>
    <row r="394" spans="1:19" ht="24.75" customHeight="1">
      <c r="A394" s="40" t="s">
        <v>876</v>
      </c>
      <c r="B394" s="981" t="s">
        <v>788</v>
      </c>
      <c r="C394" s="981"/>
      <c r="D394" s="981"/>
      <c r="E394" s="970">
        <v>0</v>
      </c>
      <c r="F394" s="970"/>
      <c r="G394" s="970">
        <v>216</v>
      </c>
      <c r="H394" s="970"/>
      <c r="I394" s="970"/>
      <c r="J394" s="41">
        <v>216</v>
      </c>
      <c r="K394" s="971">
        <v>1</v>
      </c>
      <c r="L394" s="971"/>
      <c r="M394" s="971"/>
      <c r="N394" s="968" t="s">
        <v>543</v>
      </c>
      <c r="O394" s="968"/>
      <c r="P394" s="968"/>
      <c r="Q394" s="968"/>
      <c r="R394" s="968"/>
      <c r="S394" s="1"/>
    </row>
    <row r="395" spans="1:19" ht="24.75" customHeight="1">
      <c r="A395" s="979" t="s">
        <v>544</v>
      </c>
      <c r="B395" s="979"/>
      <c r="C395" s="979"/>
      <c r="D395" s="979"/>
      <c r="E395" s="970">
        <v>0</v>
      </c>
      <c r="F395" s="970"/>
      <c r="G395" s="970">
        <v>216</v>
      </c>
      <c r="H395" s="970"/>
      <c r="I395" s="970"/>
      <c r="J395" s="41">
        <v>216</v>
      </c>
      <c r="K395" s="971">
        <v>1</v>
      </c>
      <c r="L395" s="971"/>
      <c r="M395" s="971"/>
      <c r="N395" s="968" t="s">
        <v>876</v>
      </c>
      <c r="O395" s="968"/>
      <c r="P395" s="968"/>
      <c r="Q395" s="968"/>
      <c r="R395" s="968"/>
      <c r="S395" s="1"/>
    </row>
    <row r="396" spans="1:19" ht="24.75" customHeight="1">
      <c r="A396" s="980" t="s">
        <v>834</v>
      </c>
      <c r="B396" s="980"/>
      <c r="C396" s="980"/>
      <c r="D396" s="980"/>
      <c r="E396" s="980"/>
      <c r="F396" s="980"/>
      <c r="G396" s="980"/>
      <c r="H396" s="980"/>
      <c r="I396" s="980"/>
      <c r="J396" s="980"/>
      <c r="K396" s="980"/>
      <c r="L396" s="980"/>
      <c r="M396" s="980"/>
      <c r="N396" s="980"/>
      <c r="O396" s="980"/>
      <c r="P396" s="980"/>
      <c r="Q396" s="980"/>
      <c r="R396" s="980"/>
      <c r="S396" s="1"/>
    </row>
    <row r="397" spans="1:19" ht="24.75" customHeight="1">
      <c r="A397" s="40" t="s">
        <v>876</v>
      </c>
      <c r="B397" s="981" t="s">
        <v>788</v>
      </c>
      <c r="C397" s="981"/>
      <c r="D397" s="981"/>
      <c r="E397" s="970">
        <v>0</v>
      </c>
      <c r="F397" s="970"/>
      <c r="G397" s="970">
        <v>150</v>
      </c>
      <c r="H397" s="970"/>
      <c r="I397" s="970"/>
      <c r="J397" s="41">
        <v>0</v>
      </c>
      <c r="K397" s="971">
        <v>0</v>
      </c>
      <c r="L397" s="971"/>
      <c r="M397" s="971"/>
      <c r="N397" s="968" t="s">
        <v>545</v>
      </c>
      <c r="O397" s="968"/>
      <c r="P397" s="968"/>
      <c r="Q397" s="968"/>
      <c r="R397" s="968"/>
      <c r="S397" s="1"/>
    </row>
    <row r="398" spans="1:19" ht="24.75" customHeight="1">
      <c r="A398" s="979" t="s">
        <v>835</v>
      </c>
      <c r="B398" s="979"/>
      <c r="C398" s="979"/>
      <c r="D398" s="979"/>
      <c r="E398" s="970">
        <v>0</v>
      </c>
      <c r="F398" s="970"/>
      <c r="G398" s="970">
        <v>150</v>
      </c>
      <c r="H398" s="970"/>
      <c r="I398" s="970"/>
      <c r="J398" s="41">
        <v>0</v>
      </c>
      <c r="K398" s="971">
        <v>0</v>
      </c>
      <c r="L398" s="971"/>
      <c r="M398" s="971"/>
      <c r="N398" s="968" t="s">
        <v>876</v>
      </c>
      <c r="O398" s="968"/>
      <c r="P398" s="968"/>
      <c r="Q398" s="968"/>
      <c r="R398" s="968"/>
      <c r="S398" s="1"/>
    </row>
    <row r="399" spans="1:19" ht="24.75" customHeight="1">
      <c r="A399" s="980" t="s">
        <v>838</v>
      </c>
      <c r="B399" s="980"/>
      <c r="C399" s="980"/>
      <c r="D399" s="980"/>
      <c r="E399" s="980"/>
      <c r="F399" s="980"/>
      <c r="G399" s="980"/>
      <c r="H399" s="980"/>
      <c r="I399" s="980"/>
      <c r="J399" s="980"/>
      <c r="K399" s="980"/>
      <c r="L399" s="980"/>
      <c r="M399" s="980"/>
      <c r="N399" s="980"/>
      <c r="O399" s="980"/>
      <c r="P399" s="980"/>
      <c r="Q399" s="980"/>
      <c r="R399" s="980"/>
      <c r="S399" s="1"/>
    </row>
    <row r="400" spans="1:19" ht="24.75" customHeight="1">
      <c r="A400" s="40" t="s">
        <v>876</v>
      </c>
      <c r="B400" s="981" t="s">
        <v>788</v>
      </c>
      <c r="C400" s="981"/>
      <c r="D400" s="981"/>
      <c r="E400" s="970">
        <v>0</v>
      </c>
      <c r="F400" s="970"/>
      <c r="G400" s="970">
        <v>23</v>
      </c>
      <c r="H400" s="970"/>
      <c r="I400" s="970"/>
      <c r="J400" s="41">
        <v>22</v>
      </c>
      <c r="K400" s="971">
        <v>0.9390999999999999</v>
      </c>
      <c r="L400" s="971"/>
      <c r="M400" s="971"/>
      <c r="N400" s="968" t="s">
        <v>546</v>
      </c>
      <c r="O400" s="968"/>
      <c r="P400" s="968"/>
      <c r="Q400" s="968"/>
      <c r="R400" s="968"/>
      <c r="S400" s="1"/>
    </row>
    <row r="401" spans="1:19" ht="24.75" customHeight="1">
      <c r="A401" s="979" t="s">
        <v>839</v>
      </c>
      <c r="B401" s="979"/>
      <c r="C401" s="979"/>
      <c r="D401" s="979"/>
      <c r="E401" s="970">
        <v>0</v>
      </c>
      <c r="F401" s="970"/>
      <c r="G401" s="970">
        <v>23</v>
      </c>
      <c r="H401" s="970"/>
      <c r="I401" s="970"/>
      <c r="J401" s="41">
        <v>22</v>
      </c>
      <c r="K401" s="971">
        <v>0.9390999999999999</v>
      </c>
      <c r="L401" s="971"/>
      <c r="M401" s="971"/>
      <c r="N401" s="968" t="s">
        <v>876</v>
      </c>
      <c r="O401" s="968"/>
      <c r="P401" s="968"/>
      <c r="Q401" s="968"/>
      <c r="R401" s="968"/>
      <c r="S401" s="1"/>
    </row>
    <row r="402" spans="1:19" ht="24.75" customHeight="1">
      <c r="A402" s="980" t="s">
        <v>321</v>
      </c>
      <c r="B402" s="980"/>
      <c r="C402" s="980"/>
      <c r="D402" s="980"/>
      <c r="E402" s="980"/>
      <c r="F402" s="980"/>
      <c r="G402" s="980"/>
      <c r="H402" s="980"/>
      <c r="I402" s="980"/>
      <c r="J402" s="980"/>
      <c r="K402" s="980"/>
      <c r="L402" s="980"/>
      <c r="M402" s="980"/>
      <c r="N402" s="980"/>
      <c r="O402" s="980"/>
      <c r="P402" s="980"/>
      <c r="Q402" s="980"/>
      <c r="R402" s="980"/>
      <c r="S402" s="1"/>
    </row>
    <row r="403" spans="1:19" ht="24.75" customHeight="1">
      <c r="A403" s="40" t="s">
        <v>876</v>
      </c>
      <c r="B403" s="981" t="s">
        <v>788</v>
      </c>
      <c r="C403" s="981"/>
      <c r="D403" s="981"/>
      <c r="E403" s="970">
        <v>3200</v>
      </c>
      <c r="F403" s="970"/>
      <c r="G403" s="970">
        <v>1000</v>
      </c>
      <c r="H403" s="970"/>
      <c r="I403" s="970"/>
      <c r="J403" s="41">
        <v>0</v>
      </c>
      <c r="K403" s="971">
        <v>0</v>
      </c>
      <c r="L403" s="971"/>
      <c r="M403" s="971"/>
      <c r="N403" s="968" t="s">
        <v>547</v>
      </c>
      <c r="O403" s="968"/>
      <c r="P403" s="968"/>
      <c r="Q403" s="968"/>
      <c r="R403" s="968"/>
      <c r="S403" s="1"/>
    </row>
    <row r="404" spans="1:19" ht="24.75" customHeight="1">
      <c r="A404" s="979" t="s">
        <v>323</v>
      </c>
      <c r="B404" s="979"/>
      <c r="C404" s="979"/>
      <c r="D404" s="979"/>
      <c r="E404" s="970">
        <v>3200</v>
      </c>
      <c r="F404" s="970"/>
      <c r="G404" s="970">
        <v>1000</v>
      </c>
      <c r="H404" s="970"/>
      <c r="I404" s="970"/>
      <c r="J404" s="41">
        <v>0</v>
      </c>
      <c r="K404" s="971">
        <v>0</v>
      </c>
      <c r="L404" s="971"/>
      <c r="M404" s="971"/>
      <c r="N404" s="968" t="s">
        <v>876</v>
      </c>
      <c r="O404" s="968"/>
      <c r="P404" s="968"/>
      <c r="Q404" s="968"/>
      <c r="R404" s="968"/>
      <c r="S404" s="1"/>
    </row>
    <row r="405" spans="1:19" ht="30" customHeight="1">
      <c r="A405" s="977" t="s">
        <v>548</v>
      </c>
      <c r="B405" s="977"/>
      <c r="C405" s="977"/>
      <c r="D405" s="977"/>
      <c r="E405" s="978">
        <v>26845</v>
      </c>
      <c r="F405" s="978"/>
      <c r="G405" s="978">
        <v>23371</v>
      </c>
      <c r="H405" s="978"/>
      <c r="I405" s="978"/>
      <c r="J405" s="45">
        <v>18364</v>
      </c>
      <c r="K405" s="976">
        <v>0.7857999999999999</v>
      </c>
      <c r="L405" s="976"/>
      <c r="M405" s="976"/>
      <c r="N405" s="973" t="s">
        <v>876</v>
      </c>
      <c r="O405" s="973"/>
      <c r="P405" s="973"/>
      <c r="Q405" s="973"/>
      <c r="R405" s="973"/>
      <c r="S405" s="1"/>
    </row>
    <row r="406" spans="1:19" ht="30" customHeight="1">
      <c r="A406" s="39" t="s">
        <v>549</v>
      </c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1"/>
    </row>
    <row r="407" spans="1:19" ht="24.75" customHeight="1">
      <c r="A407" s="980" t="s">
        <v>349</v>
      </c>
      <c r="B407" s="980"/>
      <c r="C407" s="980"/>
      <c r="D407" s="980"/>
      <c r="E407" s="980"/>
      <c r="F407" s="980"/>
      <c r="G407" s="980"/>
      <c r="H407" s="980"/>
      <c r="I407" s="980"/>
      <c r="J407" s="980"/>
      <c r="K407" s="980"/>
      <c r="L407" s="980"/>
      <c r="M407" s="980"/>
      <c r="N407" s="980"/>
      <c r="O407" s="980"/>
      <c r="P407" s="980"/>
      <c r="Q407" s="980"/>
      <c r="R407" s="980"/>
      <c r="S407" s="1"/>
    </row>
    <row r="408" spans="1:19" ht="24.75" customHeight="1">
      <c r="A408" s="40" t="s">
        <v>876</v>
      </c>
      <c r="B408" s="981" t="s">
        <v>788</v>
      </c>
      <c r="C408" s="981"/>
      <c r="D408" s="981"/>
      <c r="E408" s="970">
        <v>10000</v>
      </c>
      <c r="F408" s="970"/>
      <c r="G408" s="970">
        <v>10000</v>
      </c>
      <c r="H408" s="970"/>
      <c r="I408" s="970"/>
      <c r="J408" s="41">
        <v>10000</v>
      </c>
      <c r="K408" s="971">
        <v>1</v>
      </c>
      <c r="L408" s="971"/>
      <c r="M408" s="971"/>
      <c r="N408" s="968" t="s">
        <v>550</v>
      </c>
      <c r="O408" s="968"/>
      <c r="P408" s="968"/>
      <c r="Q408" s="968"/>
      <c r="R408" s="968"/>
      <c r="S408" s="1"/>
    </row>
    <row r="409" spans="1:19" ht="24.75" customHeight="1">
      <c r="A409" s="40" t="s">
        <v>876</v>
      </c>
      <c r="B409" s="981" t="s">
        <v>788</v>
      </c>
      <c r="C409" s="981"/>
      <c r="D409" s="981"/>
      <c r="E409" s="970">
        <v>12000</v>
      </c>
      <c r="F409" s="970"/>
      <c r="G409" s="970">
        <v>7810</v>
      </c>
      <c r="H409" s="970"/>
      <c r="I409" s="970"/>
      <c r="J409" s="41">
        <v>7810</v>
      </c>
      <c r="K409" s="971">
        <v>1</v>
      </c>
      <c r="L409" s="971"/>
      <c r="M409" s="971"/>
      <c r="N409" s="968" t="s">
        <v>551</v>
      </c>
      <c r="O409" s="968"/>
      <c r="P409" s="968"/>
      <c r="Q409" s="968"/>
      <c r="R409" s="968"/>
      <c r="S409" s="1"/>
    </row>
    <row r="410" spans="1:19" ht="24.75" customHeight="1">
      <c r="A410" s="40" t="s">
        <v>876</v>
      </c>
      <c r="B410" s="981" t="s">
        <v>788</v>
      </c>
      <c r="C410" s="981"/>
      <c r="D410" s="981"/>
      <c r="E410" s="970">
        <v>0</v>
      </c>
      <c r="F410" s="970"/>
      <c r="G410" s="970">
        <v>1850</v>
      </c>
      <c r="H410" s="970"/>
      <c r="I410" s="970"/>
      <c r="J410" s="41">
        <v>1850</v>
      </c>
      <c r="K410" s="971">
        <v>1</v>
      </c>
      <c r="L410" s="971"/>
      <c r="M410" s="971"/>
      <c r="N410" s="968" t="s">
        <v>552</v>
      </c>
      <c r="O410" s="968"/>
      <c r="P410" s="968"/>
      <c r="Q410" s="968"/>
      <c r="R410" s="968"/>
      <c r="S410" s="1"/>
    </row>
    <row r="411" spans="1:19" ht="24.75" customHeight="1">
      <c r="A411" s="40" t="s">
        <v>876</v>
      </c>
      <c r="B411" s="981" t="s">
        <v>788</v>
      </c>
      <c r="C411" s="981"/>
      <c r="D411" s="981"/>
      <c r="E411" s="970">
        <v>0</v>
      </c>
      <c r="F411" s="970"/>
      <c r="G411" s="970">
        <v>1600</v>
      </c>
      <c r="H411" s="970"/>
      <c r="I411" s="970"/>
      <c r="J411" s="41">
        <v>1414</v>
      </c>
      <c r="K411" s="971">
        <v>0.8835</v>
      </c>
      <c r="L411" s="971"/>
      <c r="M411" s="971"/>
      <c r="N411" s="968" t="s">
        <v>553</v>
      </c>
      <c r="O411" s="968"/>
      <c r="P411" s="968"/>
      <c r="Q411" s="968"/>
      <c r="R411" s="968"/>
      <c r="S411" s="1"/>
    </row>
    <row r="412" spans="1:19" ht="24.75" customHeight="1">
      <c r="A412" s="40" t="s">
        <v>876</v>
      </c>
      <c r="B412" s="981" t="s">
        <v>554</v>
      </c>
      <c r="C412" s="981"/>
      <c r="D412" s="981"/>
      <c r="E412" s="970">
        <v>0</v>
      </c>
      <c r="F412" s="970"/>
      <c r="G412" s="970">
        <v>740</v>
      </c>
      <c r="H412" s="970"/>
      <c r="I412" s="970"/>
      <c r="J412" s="41">
        <v>0</v>
      </c>
      <c r="K412" s="971">
        <v>0</v>
      </c>
      <c r="L412" s="971"/>
      <c r="M412" s="971"/>
      <c r="N412" s="968" t="s">
        <v>555</v>
      </c>
      <c r="O412" s="968"/>
      <c r="P412" s="968"/>
      <c r="Q412" s="968"/>
      <c r="R412" s="968"/>
      <c r="S412" s="1"/>
    </row>
    <row r="413" spans="1:19" ht="24.75" customHeight="1">
      <c r="A413" s="979" t="s">
        <v>351</v>
      </c>
      <c r="B413" s="979"/>
      <c r="C413" s="979"/>
      <c r="D413" s="979"/>
      <c r="E413" s="970">
        <v>22000</v>
      </c>
      <c r="F413" s="970"/>
      <c r="G413" s="970">
        <v>22000</v>
      </c>
      <c r="H413" s="970"/>
      <c r="I413" s="970"/>
      <c r="J413" s="41">
        <v>21074</v>
      </c>
      <c r="K413" s="971">
        <v>0.9579000000000001</v>
      </c>
      <c r="L413" s="971"/>
      <c r="M413" s="971"/>
      <c r="N413" s="968" t="s">
        <v>876</v>
      </c>
      <c r="O413" s="968"/>
      <c r="P413" s="968"/>
      <c r="Q413" s="968"/>
      <c r="R413" s="968"/>
      <c r="S413" s="1"/>
    </row>
    <row r="414" spans="1:19" ht="30" customHeight="1">
      <c r="A414" s="977" t="s">
        <v>556</v>
      </c>
      <c r="B414" s="977"/>
      <c r="C414" s="977"/>
      <c r="D414" s="977"/>
      <c r="E414" s="978">
        <v>22000</v>
      </c>
      <c r="F414" s="978"/>
      <c r="G414" s="978">
        <v>22000</v>
      </c>
      <c r="H414" s="978"/>
      <c r="I414" s="978"/>
      <c r="J414" s="45">
        <v>21074</v>
      </c>
      <c r="K414" s="976">
        <v>0.9579000000000001</v>
      </c>
      <c r="L414" s="976"/>
      <c r="M414" s="976"/>
      <c r="N414" s="973" t="s">
        <v>876</v>
      </c>
      <c r="O414" s="973"/>
      <c r="P414" s="973"/>
      <c r="Q414" s="973"/>
      <c r="R414" s="973"/>
      <c r="S414" s="1"/>
    </row>
    <row r="415" spans="1:19" ht="30" customHeight="1">
      <c r="A415" s="39" t="s">
        <v>557</v>
      </c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1"/>
    </row>
    <row r="416" spans="1:19" ht="24.75" customHeight="1">
      <c r="A416" s="982" t="s">
        <v>558</v>
      </c>
      <c r="B416" s="982"/>
      <c r="C416" s="982"/>
      <c r="D416" s="982"/>
      <c r="E416" s="982"/>
      <c r="F416" s="982"/>
      <c r="G416" s="982"/>
      <c r="H416" s="982"/>
      <c r="I416" s="982"/>
      <c r="J416" s="982"/>
      <c r="K416" s="982"/>
      <c r="L416" s="982"/>
      <c r="M416" s="982"/>
      <c r="N416" s="982"/>
      <c r="O416" s="982"/>
      <c r="P416" s="982"/>
      <c r="Q416" s="982"/>
      <c r="R416" s="982"/>
      <c r="S416" s="1"/>
    </row>
    <row r="417" spans="1:19" ht="24.75" customHeight="1">
      <c r="A417" s="980" t="s">
        <v>724</v>
      </c>
      <c r="B417" s="980"/>
      <c r="C417" s="980"/>
      <c r="D417" s="980"/>
      <c r="E417" s="980"/>
      <c r="F417" s="980"/>
      <c r="G417" s="980"/>
      <c r="H417" s="980"/>
      <c r="I417" s="980"/>
      <c r="J417" s="980"/>
      <c r="K417" s="980"/>
      <c r="L417" s="980"/>
      <c r="M417" s="980"/>
      <c r="N417" s="980"/>
      <c r="O417" s="980"/>
      <c r="P417" s="980"/>
      <c r="Q417" s="980"/>
      <c r="R417" s="980"/>
      <c r="S417" s="1"/>
    </row>
    <row r="418" spans="1:19" ht="24.75" customHeight="1">
      <c r="A418" s="40" t="s">
        <v>876</v>
      </c>
      <c r="B418" s="981" t="s">
        <v>621</v>
      </c>
      <c r="C418" s="981"/>
      <c r="D418" s="981"/>
      <c r="E418" s="970">
        <v>1000</v>
      </c>
      <c r="F418" s="970"/>
      <c r="G418" s="970">
        <v>920</v>
      </c>
      <c r="H418" s="970"/>
      <c r="I418" s="970"/>
      <c r="J418" s="41">
        <v>773</v>
      </c>
      <c r="K418" s="971">
        <v>0.84</v>
      </c>
      <c r="L418" s="971"/>
      <c r="M418" s="971"/>
      <c r="N418" s="968" t="s">
        <v>559</v>
      </c>
      <c r="O418" s="968"/>
      <c r="P418" s="968"/>
      <c r="Q418" s="968"/>
      <c r="R418" s="968"/>
      <c r="S418" s="1"/>
    </row>
    <row r="419" spans="1:19" ht="24.75" customHeight="1">
      <c r="A419" s="40" t="s">
        <v>876</v>
      </c>
      <c r="B419" s="981" t="s">
        <v>621</v>
      </c>
      <c r="C419" s="981"/>
      <c r="D419" s="981"/>
      <c r="E419" s="970">
        <v>0</v>
      </c>
      <c r="F419" s="970"/>
      <c r="G419" s="970">
        <v>18</v>
      </c>
      <c r="H419" s="970"/>
      <c r="I419" s="970"/>
      <c r="J419" s="41">
        <v>18</v>
      </c>
      <c r="K419" s="971">
        <v>1</v>
      </c>
      <c r="L419" s="971"/>
      <c r="M419" s="971"/>
      <c r="N419" s="968" t="s">
        <v>560</v>
      </c>
      <c r="O419" s="968"/>
      <c r="P419" s="968"/>
      <c r="Q419" s="968"/>
      <c r="R419" s="968"/>
      <c r="S419" s="1"/>
    </row>
    <row r="420" spans="1:19" ht="24.75" customHeight="1">
      <c r="A420" s="40" t="s">
        <v>876</v>
      </c>
      <c r="B420" s="981" t="s">
        <v>621</v>
      </c>
      <c r="C420" s="981"/>
      <c r="D420" s="981"/>
      <c r="E420" s="970">
        <v>0</v>
      </c>
      <c r="F420" s="970"/>
      <c r="G420" s="970">
        <v>350</v>
      </c>
      <c r="H420" s="970"/>
      <c r="I420" s="970"/>
      <c r="J420" s="41">
        <v>315</v>
      </c>
      <c r="K420" s="971">
        <v>0.9009</v>
      </c>
      <c r="L420" s="971"/>
      <c r="M420" s="971"/>
      <c r="N420" s="968" t="s">
        <v>561</v>
      </c>
      <c r="O420" s="968"/>
      <c r="P420" s="968"/>
      <c r="Q420" s="968"/>
      <c r="R420" s="968"/>
      <c r="S420" s="1"/>
    </row>
    <row r="421" spans="1:19" ht="24.75" customHeight="1">
      <c r="A421" s="979" t="s">
        <v>725</v>
      </c>
      <c r="B421" s="979"/>
      <c r="C421" s="979"/>
      <c r="D421" s="979"/>
      <c r="E421" s="970">
        <v>1000</v>
      </c>
      <c r="F421" s="970"/>
      <c r="G421" s="970">
        <v>1288</v>
      </c>
      <c r="H421" s="970"/>
      <c r="I421" s="970"/>
      <c r="J421" s="41">
        <v>1106</v>
      </c>
      <c r="K421" s="971">
        <v>0.8588</v>
      </c>
      <c r="L421" s="971"/>
      <c r="M421" s="971"/>
      <c r="N421" s="968" t="s">
        <v>876</v>
      </c>
      <c r="O421" s="968"/>
      <c r="P421" s="968"/>
      <c r="Q421" s="968"/>
      <c r="R421" s="968"/>
      <c r="S421" s="1"/>
    </row>
    <row r="422" spans="1:19" ht="24.75" customHeight="1">
      <c r="A422" s="977" t="s">
        <v>562</v>
      </c>
      <c r="B422" s="977"/>
      <c r="C422" s="977"/>
      <c r="D422" s="977"/>
      <c r="E422" s="975">
        <v>1000</v>
      </c>
      <c r="F422" s="975"/>
      <c r="G422" s="975">
        <v>1288</v>
      </c>
      <c r="H422" s="975"/>
      <c r="I422" s="975"/>
      <c r="J422" s="46">
        <v>1106</v>
      </c>
      <c r="K422" s="972">
        <v>0.8588</v>
      </c>
      <c r="L422" s="972"/>
      <c r="M422" s="972"/>
      <c r="N422" s="973" t="s">
        <v>876</v>
      </c>
      <c r="O422" s="973"/>
      <c r="P422" s="973"/>
      <c r="Q422" s="973"/>
      <c r="R422" s="973"/>
      <c r="S422" s="1"/>
    </row>
    <row r="423" spans="1:19" ht="24.75" customHeight="1">
      <c r="A423" s="982" t="s">
        <v>563</v>
      </c>
      <c r="B423" s="982"/>
      <c r="C423" s="982"/>
      <c r="D423" s="982"/>
      <c r="E423" s="982"/>
      <c r="F423" s="982"/>
      <c r="G423" s="982"/>
      <c r="H423" s="982"/>
      <c r="I423" s="982"/>
      <c r="J423" s="982"/>
      <c r="K423" s="982"/>
      <c r="L423" s="982"/>
      <c r="M423" s="982"/>
      <c r="N423" s="982"/>
      <c r="O423" s="982"/>
      <c r="P423" s="982"/>
      <c r="Q423" s="982"/>
      <c r="R423" s="982"/>
      <c r="S423" s="1"/>
    </row>
    <row r="424" spans="1:19" ht="24.75" customHeight="1">
      <c r="A424" s="980" t="s">
        <v>842</v>
      </c>
      <c r="B424" s="980"/>
      <c r="C424" s="980"/>
      <c r="D424" s="980"/>
      <c r="E424" s="980"/>
      <c r="F424" s="980"/>
      <c r="G424" s="980"/>
      <c r="H424" s="980"/>
      <c r="I424" s="980"/>
      <c r="J424" s="980"/>
      <c r="K424" s="980"/>
      <c r="L424" s="980"/>
      <c r="M424" s="980"/>
      <c r="N424" s="980"/>
      <c r="O424" s="980"/>
      <c r="P424" s="980"/>
      <c r="Q424" s="980"/>
      <c r="R424" s="980"/>
      <c r="S424" s="1"/>
    </row>
    <row r="425" spans="1:19" ht="24.75" customHeight="1">
      <c r="A425" s="40" t="s">
        <v>876</v>
      </c>
      <c r="B425" s="981" t="s">
        <v>564</v>
      </c>
      <c r="C425" s="981"/>
      <c r="D425" s="981"/>
      <c r="E425" s="970">
        <v>13420</v>
      </c>
      <c r="F425" s="970"/>
      <c r="G425" s="970">
        <v>209</v>
      </c>
      <c r="H425" s="970"/>
      <c r="I425" s="970"/>
      <c r="J425" s="41">
        <v>195</v>
      </c>
      <c r="K425" s="971">
        <v>0.9337000000000001</v>
      </c>
      <c r="L425" s="971"/>
      <c r="M425" s="971"/>
      <c r="N425" s="968" t="s">
        <v>565</v>
      </c>
      <c r="O425" s="968"/>
      <c r="P425" s="968"/>
      <c r="Q425" s="968"/>
      <c r="R425" s="968"/>
      <c r="S425" s="1"/>
    </row>
    <row r="426" spans="1:19" ht="24.75" customHeight="1">
      <c r="A426" s="979" t="s">
        <v>843</v>
      </c>
      <c r="B426" s="979"/>
      <c r="C426" s="979"/>
      <c r="D426" s="979"/>
      <c r="E426" s="970">
        <v>13420</v>
      </c>
      <c r="F426" s="970"/>
      <c r="G426" s="970">
        <v>209</v>
      </c>
      <c r="H426" s="970"/>
      <c r="I426" s="970"/>
      <c r="J426" s="41">
        <v>195</v>
      </c>
      <c r="K426" s="971">
        <v>0.9337000000000001</v>
      </c>
      <c r="L426" s="971"/>
      <c r="M426" s="971"/>
      <c r="N426" s="968" t="s">
        <v>876</v>
      </c>
      <c r="O426" s="968"/>
      <c r="P426" s="968"/>
      <c r="Q426" s="968"/>
      <c r="R426" s="968"/>
      <c r="S426" s="1"/>
    </row>
    <row r="427" spans="1:19" ht="24.75" customHeight="1">
      <c r="A427" s="980" t="s">
        <v>846</v>
      </c>
      <c r="B427" s="980"/>
      <c r="C427" s="980"/>
      <c r="D427" s="980"/>
      <c r="E427" s="980"/>
      <c r="F427" s="980"/>
      <c r="G427" s="980"/>
      <c r="H427" s="980"/>
      <c r="I427" s="980"/>
      <c r="J427" s="980"/>
      <c r="K427" s="980"/>
      <c r="L427" s="980"/>
      <c r="M427" s="980"/>
      <c r="N427" s="980"/>
      <c r="O427" s="980"/>
      <c r="P427" s="980"/>
      <c r="Q427" s="980"/>
      <c r="R427" s="980"/>
      <c r="S427" s="1"/>
    </row>
    <row r="428" spans="1:19" ht="24.75" customHeight="1">
      <c r="A428" s="40" t="s">
        <v>876</v>
      </c>
      <c r="B428" s="981" t="s">
        <v>788</v>
      </c>
      <c r="C428" s="981"/>
      <c r="D428" s="981"/>
      <c r="E428" s="970">
        <v>1040</v>
      </c>
      <c r="F428" s="970"/>
      <c r="G428" s="970">
        <v>1040</v>
      </c>
      <c r="H428" s="970"/>
      <c r="I428" s="970"/>
      <c r="J428" s="41">
        <v>1034</v>
      </c>
      <c r="K428" s="971">
        <v>0.9945</v>
      </c>
      <c r="L428" s="971"/>
      <c r="M428" s="971"/>
      <c r="N428" s="968" t="s">
        <v>566</v>
      </c>
      <c r="O428" s="968"/>
      <c r="P428" s="968"/>
      <c r="Q428" s="968"/>
      <c r="R428" s="968"/>
      <c r="S428" s="1"/>
    </row>
    <row r="429" spans="1:19" ht="24.75" customHeight="1">
      <c r="A429" s="979" t="s">
        <v>848</v>
      </c>
      <c r="B429" s="979"/>
      <c r="C429" s="979"/>
      <c r="D429" s="979"/>
      <c r="E429" s="970">
        <v>1040</v>
      </c>
      <c r="F429" s="970"/>
      <c r="G429" s="970">
        <v>1040</v>
      </c>
      <c r="H429" s="970"/>
      <c r="I429" s="970"/>
      <c r="J429" s="41">
        <v>1034</v>
      </c>
      <c r="K429" s="971">
        <v>0.9945</v>
      </c>
      <c r="L429" s="971"/>
      <c r="M429" s="971"/>
      <c r="N429" s="968" t="s">
        <v>876</v>
      </c>
      <c r="O429" s="968"/>
      <c r="P429" s="968"/>
      <c r="Q429" s="968"/>
      <c r="R429" s="968"/>
      <c r="S429" s="1"/>
    </row>
    <row r="430" spans="1:19" ht="24.75" customHeight="1">
      <c r="A430" s="980" t="s">
        <v>148</v>
      </c>
      <c r="B430" s="980"/>
      <c r="C430" s="980"/>
      <c r="D430" s="980"/>
      <c r="E430" s="980"/>
      <c r="F430" s="980"/>
      <c r="G430" s="980"/>
      <c r="H430" s="980"/>
      <c r="I430" s="980"/>
      <c r="J430" s="980"/>
      <c r="K430" s="980"/>
      <c r="L430" s="980"/>
      <c r="M430" s="980"/>
      <c r="N430" s="980"/>
      <c r="O430" s="980"/>
      <c r="P430" s="980"/>
      <c r="Q430" s="980"/>
      <c r="R430" s="980"/>
      <c r="S430" s="1"/>
    </row>
    <row r="431" spans="1:19" ht="24.75" customHeight="1">
      <c r="A431" s="40" t="s">
        <v>876</v>
      </c>
      <c r="B431" s="981" t="s">
        <v>564</v>
      </c>
      <c r="C431" s="981"/>
      <c r="D431" s="981"/>
      <c r="E431" s="970">
        <v>11220</v>
      </c>
      <c r="F431" s="970"/>
      <c r="G431" s="970">
        <v>14717</v>
      </c>
      <c r="H431" s="970"/>
      <c r="I431" s="970"/>
      <c r="J431" s="41">
        <v>14403</v>
      </c>
      <c r="K431" s="971">
        <v>0.9787</v>
      </c>
      <c r="L431" s="971"/>
      <c r="M431" s="971"/>
      <c r="N431" s="968" t="s">
        <v>567</v>
      </c>
      <c r="O431" s="968"/>
      <c r="P431" s="968"/>
      <c r="Q431" s="968"/>
      <c r="R431" s="968"/>
      <c r="S431" s="1"/>
    </row>
    <row r="432" spans="1:19" ht="24.75" customHeight="1">
      <c r="A432" s="40" t="s">
        <v>876</v>
      </c>
      <c r="B432" s="981" t="s">
        <v>788</v>
      </c>
      <c r="C432" s="981"/>
      <c r="D432" s="981"/>
      <c r="E432" s="970">
        <v>260</v>
      </c>
      <c r="F432" s="970"/>
      <c r="G432" s="970">
        <v>2615</v>
      </c>
      <c r="H432" s="970"/>
      <c r="I432" s="970"/>
      <c r="J432" s="41">
        <v>2615</v>
      </c>
      <c r="K432" s="971">
        <v>1</v>
      </c>
      <c r="L432" s="971"/>
      <c r="M432" s="971"/>
      <c r="N432" s="968" t="s">
        <v>568</v>
      </c>
      <c r="O432" s="968"/>
      <c r="P432" s="968"/>
      <c r="Q432" s="968"/>
      <c r="R432" s="968"/>
      <c r="S432" s="1"/>
    </row>
    <row r="433" spans="1:19" ht="24.75" customHeight="1">
      <c r="A433" s="979" t="s">
        <v>149</v>
      </c>
      <c r="B433" s="979"/>
      <c r="C433" s="979"/>
      <c r="D433" s="979"/>
      <c r="E433" s="970">
        <v>11480</v>
      </c>
      <c r="F433" s="970"/>
      <c r="G433" s="970">
        <v>17331</v>
      </c>
      <c r="H433" s="970"/>
      <c r="I433" s="970"/>
      <c r="J433" s="41">
        <v>17018</v>
      </c>
      <c r="K433" s="971">
        <v>0.9819</v>
      </c>
      <c r="L433" s="971"/>
      <c r="M433" s="971"/>
      <c r="N433" s="968" t="s">
        <v>876</v>
      </c>
      <c r="O433" s="968"/>
      <c r="P433" s="968"/>
      <c r="Q433" s="968"/>
      <c r="R433" s="968"/>
      <c r="S433" s="1"/>
    </row>
    <row r="434" spans="1:19" ht="24.75" customHeight="1">
      <c r="A434" s="977" t="s">
        <v>569</v>
      </c>
      <c r="B434" s="977"/>
      <c r="C434" s="977"/>
      <c r="D434" s="977"/>
      <c r="E434" s="975">
        <v>25940</v>
      </c>
      <c r="F434" s="975"/>
      <c r="G434" s="975">
        <v>18580</v>
      </c>
      <c r="H434" s="975"/>
      <c r="I434" s="975"/>
      <c r="J434" s="46">
        <v>18248</v>
      </c>
      <c r="K434" s="972">
        <v>0.9821</v>
      </c>
      <c r="L434" s="972"/>
      <c r="M434" s="972"/>
      <c r="N434" s="973" t="s">
        <v>876</v>
      </c>
      <c r="O434" s="973"/>
      <c r="P434" s="973"/>
      <c r="Q434" s="973"/>
      <c r="R434" s="973"/>
      <c r="S434" s="1"/>
    </row>
    <row r="435" spans="1:19" ht="24.75" customHeight="1">
      <c r="A435" s="982" t="s">
        <v>620</v>
      </c>
      <c r="B435" s="982"/>
      <c r="C435" s="982"/>
      <c r="D435" s="982"/>
      <c r="E435" s="982"/>
      <c r="F435" s="982"/>
      <c r="G435" s="982"/>
      <c r="H435" s="982"/>
      <c r="I435" s="982"/>
      <c r="J435" s="982"/>
      <c r="K435" s="982"/>
      <c r="L435" s="982"/>
      <c r="M435" s="982"/>
      <c r="N435" s="982"/>
      <c r="O435" s="982"/>
      <c r="P435" s="982"/>
      <c r="Q435" s="982"/>
      <c r="R435" s="982"/>
      <c r="S435" s="1"/>
    </row>
    <row r="436" spans="1:19" ht="24.75" customHeight="1">
      <c r="A436" s="980" t="s">
        <v>326</v>
      </c>
      <c r="B436" s="980"/>
      <c r="C436" s="980"/>
      <c r="D436" s="980"/>
      <c r="E436" s="980"/>
      <c r="F436" s="980"/>
      <c r="G436" s="980"/>
      <c r="H436" s="980"/>
      <c r="I436" s="980"/>
      <c r="J436" s="980"/>
      <c r="K436" s="980"/>
      <c r="L436" s="980"/>
      <c r="M436" s="980"/>
      <c r="N436" s="980"/>
      <c r="O436" s="980"/>
      <c r="P436" s="980"/>
      <c r="Q436" s="980"/>
      <c r="R436" s="980"/>
      <c r="S436" s="1"/>
    </row>
    <row r="437" spans="1:19" ht="24.75" customHeight="1">
      <c r="A437" s="40" t="s">
        <v>876</v>
      </c>
      <c r="B437" s="981" t="s">
        <v>570</v>
      </c>
      <c r="C437" s="981"/>
      <c r="D437" s="981"/>
      <c r="E437" s="970">
        <v>0</v>
      </c>
      <c r="F437" s="970"/>
      <c r="G437" s="970">
        <v>2652</v>
      </c>
      <c r="H437" s="970"/>
      <c r="I437" s="970"/>
      <c r="J437" s="41">
        <v>2652</v>
      </c>
      <c r="K437" s="971">
        <v>1</v>
      </c>
      <c r="L437" s="971"/>
      <c r="M437" s="971"/>
      <c r="N437" s="968" t="s">
        <v>571</v>
      </c>
      <c r="O437" s="968"/>
      <c r="P437" s="968"/>
      <c r="Q437" s="968"/>
      <c r="R437" s="968"/>
      <c r="S437" s="1"/>
    </row>
    <row r="438" spans="1:19" ht="24.75" customHeight="1">
      <c r="A438" s="979" t="s">
        <v>328</v>
      </c>
      <c r="B438" s="979"/>
      <c r="C438" s="979"/>
      <c r="D438" s="979"/>
      <c r="E438" s="970">
        <v>0</v>
      </c>
      <c r="F438" s="970"/>
      <c r="G438" s="970">
        <v>2652</v>
      </c>
      <c r="H438" s="970"/>
      <c r="I438" s="970"/>
      <c r="J438" s="41">
        <v>2652</v>
      </c>
      <c r="K438" s="971">
        <v>1</v>
      </c>
      <c r="L438" s="971"/>
      <c r="M438" s="971"/>
      <c r="N438" s="968" t="s">
        <v>876</v>
      </c>
      <c r="O438" s="968"/>
      <c r="P438" s="968"/>
      <c r="Q438" s="968"/>
      <c r="R438" s="968"/>
      <c r="S438" s="1"/>
    </row>
    <row r="439" spans="1:19" ht="24.75" customHeight="1">
      <c r="A439" s="980" t="s">
        <v>341</v>
      </c>
      <c r="B439" s="980"/>
      <c r="C439" s="980"/>
      <c r="D439" s="980"/>
      <c r="E439" s="980"/>
      <c r="F439" s="980"/>
      <c r="G439" s="980"/>
      <c r="H439" s="980"/>
      <c r="I439" s="980"/>
      <c r="J439" s="980"/>
      <c r="K439" s="980"/>
      <c r="L439" s="980"/>
      <c r="M439" s="980"/>
      <c r="N439" s="980"/>
      <c r="O439" s="980"/>
      <c r="P439" s="980"/>
      <c r="Q439" s="980"/>
      <c r="R439" s="980"/>
      <c r="S439" s="1"/>
    </row>
    <row r="440" spans="1:19" ht="24.75" customHeight="1">
      <c r="A440" s="40" t="s">
        <v>876</v>
      </c>
      <c r="B440" s="981" t="s">
        <v>998</v>
      </c>
      <c r="C440" s="981"/>
      <c r="D440" s="981"/>
      <c r="E440" s="970">
        <v>0</v>
      </c>
      <c r="F440" s="970"/>
      <c r="G440" s="970">
        <v>199</v>
      </c>
      <c r="H440" s="970"/>
      <c r="I440" s="970"/>
      <c r="J440" s="41">
        <v>199</v>
      </c>
      <c r="K440" s="971">
        <v>1</v>
      </c>
      <c r="L440" s="971"/>
      <c r="M440" s="971"/>
      <c r="N440" s="968" t="s">
        <v>999</v>
      </c>
      <c r="O440" s="968"/>
      <c r="P440" s="968"/>
      <c r="Q440" s="968"/>
      <c r="R440" s="968"/>
      <c r="S440" s="1"/>
    </row>
    <row r="441" spans="1:19" ht="24.75" customHeight="1">
      <c r="A441" s="979" t="s">
        <v>343</v>
      </c>
      <c r="B441" s="979"/>
      <c r="C441" s="979"/>
      <c r="D441" s="979"/>
      <c r="E441" s="970">
        <v>0</v>
      </c>
      <c r="F441" s="970"/>
      <c r="G441" s="970">
        <v>199</v>
      </c>
      <c r="H441" s="970"/>
      <c r="I441" s="970"/>
      <c r="J441" s="41">
        <v>199</v>
      </c>
      <c r="K441" s="971">
        <v>1</v>
      </c>
      <c r="L441" s="971"/>
      <c r="M441" s="971"/>
      <c r="N441" s="968" t="s">
        <v>876</v>
      </c>
      <c r="O441" s="968"/>
      <c r="P441" s="968"/>
      <c r="Q441" s="968"/>
      <c r="R441" s="968"/>
      <c r="S441" s="1"/>
    </row>
    <row r="442" spans="1:19" ht="24.75" customHeight="1">
      <c r="A442" s="980" t="s">
        <v>288</v>
      </c>
      <c r="B442" s="980"/>
      <c r="C442" s="980"/>
      <c r="D442" s="980"/>
      <c r="E442" s="980"/>
      <c r="F442" s="980"/>
      <c r="G442" s="980"/>
      <c r="H442" s="980"/>
      <c r="I442" s="980"/>
      <c r="J442" s="980"/>
      <c r="K442" s="980"/>
      <c r="L442" s="980"/>
      <c r="M442" s="980"/>
      <c r="N442" s="980"/>
      <c r="O442" s="980"/>
      <c r="P442" s="980"/>
      <c r="Q442" s="980"/>
      <c r="R442" s="980"/>
      <c r="S442" s="1"/>
    </row>
    <row r="443" spans="1:19" ht="24.75" customHeight="1">
      <c r="A443" s="40" t="s">
        <v>876</v>
      </c>
      <c r="B443" s="981" t="s">
        <v>1000</v>
      </c>
      <c r="C443" s="981"/>
      <c r="D443" s="981"/>
      <c r="E443" s="970">
        <v>8000</v>
      </c>
      <c r="F443" s="970"/>
      <c r="G443" s="970">
        <v>7000</v>
      </c>
      <c r="H443" s="970"/>
      <c r="I443" s="970"/>
      <c r="J443" s="41">
        <v>7000</v>
      </c>
      <c r="K443" s="971">
        <v>1</v>
      </c>
      <c r="L443" s="971"/>
      <c r="M443" s="971"/>
      <c r="N443" s="968" t="s">
        <v>1001</v>
      </c>
      <c r="O443" s="968"/>
      <c r="P443" s="968"/>
      <c r="Q443" s="968"/>
      <c r="R443" s="968"/>
      <c r="S443" s="1"/>
    </row>
    <row r="444" spans="1:19" ht="24.75" customHeight="1">
      <c r="A444" s="979" t="s">
        <v>289</v>
      </c>
      <c r="B444" s="979"/>
      <c r="C444" s="979"/>
      <c r="D444" s="979"/>
      <c r="E444" s="970">
        <v>8000</v>
      </c>
      <c r="F444" s="970"/>
      <c r="G444" s="970">
        <v>7000</v>
      </c>
      <c r="H444" s="970"/>
      <c r="I444" s="970"/>
      <c r="J444" s="41">
        <v>7000</v>
      </c>
      <c r="K444" s="971">
        <v>1</v>
      </c>
      <c r="L444" s="971"/>
      <c r="M444" s="971"/>
      <c r="N444" s="968" t="s">
        <v>876</v>
      </c>
      <c r="O444" s="968"/>
      <c r="P444" s="968"/>
      <c r="Q444" s="968"/>
      <c r="R444" s="968"/>
      <c r="S444" s="1"/>
    </row>
    <row r="445" spans="1:19" ht="24.75" customHeight="1">
      <c r="A445" s="980" t="s">
        <v>321</v>
      </c>
      <c r="B445" s="980"/>
      <c r="C445" s="980"/>
      <c r="D445" s="980"/>
      <c r="E445" s="980"/>
      <c r="F445" s="980"/>
      <c r="G445" s="980"/>
      <c r="H445" s="980"/>
      <c r="I445" s="980"/>
      <c r="J445" s="980"/>
      <c r="K445" s="980"/>
      <c r="L445" s="980"/>
      <c r="M445" s="980"/>
      <c r="N445" s="980"/>
      <c r="O445" s="980"/>
      <c r="P445" s="980"/>
      <c r="Q445" s="980"/>
      <c r="R445" s="980"/>
      <c r="S445" s="1"/>
    </row>
    <row r="446" spans="1:19" ht="24.75" customHeight="1">
      <c r="A446" s="40" t="s">
        <v>876</v>
      </c>
      <c r="B446" s="981" t="s">
        <v>621</v>
      </c>
      <c r="C446" s="981"/>
      <c r="D446" s="981"/>
      <c r="E446" s="970">
        <v>130</v>
      </c>
      <c r="F446" s="970"/>
      <c r="G446" s="970">
        <v>100</v>
      </c>
      <c r="H446" s="970"/>
      <c r="I446" s="970"/>
      <c r="J446" s="41">
        <v>99</v>
      </c>
      <c r="K446" s="971">
        <v>0.992</v>
      </c>
      <c r="L446" s="971"/>
      <c r="M446" s="971"/>
      <c r="N446" s="968" t="s">
        <v>1002</v>
      </c>
      <c r="O446" s="968"/>
      <c r="P446" s="968"/>
      <c r="Q446" s="968"/>
      <c r="R446" s="968"/>
      <c r="S446" s="1"/>
    </row>
    <row r="447" spans="1:19" ht="24.75" customHeight="1">
      <c r="A447" s="40" t="s">
        <v>876</v>
      </c>
      <c r="B447" s="981" t="s">
        <v>621</v>
      </c>
      <c r="C447" s="981"/>
      <c r="D447" s="981"/>
      <c r="E447" s="970">
        <v>0</v>
      </c>
      <c r="F447" s="970"/>
      <c r="G447" s="970">
        <v>100</v>
      </c>
      <c r="H447" s="970"/>
      <c r="I447" s="970"/>
      <c r="J447" s="41">
        <v>100</v>
      </c>
      <c r="K447" s="971">
        <v>0.9998</v>
      </c>
      <c r="L447" s="971"/>
      <c r="M447" s="971"/>
      <c r="N447" s="968" t="s">
        <v>1003</v>
      </c>
      <c r="O447" s="968"/>
      <c r="P447" s="968"/>
      <c r="Q447" s="968"/>
      <c r="R447" s="968"/>
      <c r="S447" s="1"/>
    </row>
    <row r="448" spans="1:19" ht="24.75" customHeight="1">
      <c r="A448" s="40" t="s">
        <v>876</v>
      </c>
      <c r="B448" s="981" t="s">
        <v>621</v>
      </c>
      <c r="C448" s="981"/>
      <c r="D448" s="981"/>
      <c r="E448" s="970">
        <v>0</v>
      </c>
      <c r="F448" s="970"/>
      <c r="G448" s="970">
        <v>144</v>
      </c>
      <c r="H448" s="970"/>
      <c r="I448" s="970"/>
      <c r="J448" s="41">
        <v>144</v>
      </c>
      <c r="K448" s="971">
        <v>0.997</v>
      </c>
      <c r="L448" s="971"/>
      <c r="M448" s="971"/>
      <c r="N448" s="968" t="s">
        <v>1004</v>
      </c>
      <c r="O448" s="968"/>
      <c r="P448" s="968"/>
      <c r="Q448" s="968"/>
      <c r="R448" s="968"/>
      <c r="S448" s="1"/>
    </row>
    <row r="449" spans="1:19" ht="24.75" customHeight="1">
      <c r="A449" s="40" t="s">
        <v>876</v>
      </c>
      <c r="B449" s="981" t="s">
        <v>621</v>
      </c>
      <c r="C449" s="981"/>
      <c r="D449" s="981"/>
      <c r="E449" s="970">
        <v>0</v>
      </c>
      <c r="F449" s="970"/>
      <c r="G449" s="970">
        <v>143</v>
      </c>
      <c r="H449" s="970"/>
      <c r="I449" s="970"/>
      <c r="J449" s="41">
        <v>142</v>
      </c>
      <c r="K449" s="971">
        <v>0.9954999999999999</v>
      </c>
      <c r="L449" s="971"/>
      <c r="M449" s="971"/>
      <c r="N449" s="968" t="s">
        <v>1005</v>
      </c>
      <c r="O449" s="968"/>
      <c r="P449" s="968"/>
      <c r="Q449" s="968"/>
      <c r="R449" s="968"/>
      <c r="S449" s="1"/>
    </row>
    <row r="450" spans="1:19" ht="24.75" customHeight="1">
      <c r="A450" s="979" t="s">
        <v>323</v>
      </c>
      <c r="B450" s="979"/>
      <c r="C450" s="979"/>
      <c r="D450" s="979"/>
      <c r="E450" s="970">
        <v>130</v>
      </c>
      <c r="F450" s="970"/>
      <c r="G450" s="970">
        <v>487</v>
      </c>
      <c r="H450" s="970"/>
      <c r="I450" s="970"/>
      <c r="J450" s="41">
        <v>485</v>
      </c>
      <c r="K450" s="971">
        <v>0.9961</v>
      </c>
      <c r="L450" s="971"/>
      <c r="M450" s="971"/>
      <c r="N450" s="968" t="s">
        <v>876</v>
      </c>
      <c r="O450" s="968"/>
      <c r="P450" s="968"/>
      <c r="Q450" s="968"/>
      <c r="R450" s="968"/>
      <c r="S450" s="1"/>
    </row>
    <row r="451" spans="1:19" ht="24.75" customHeight="1">
      <c r="A451" s="977" t="s">
        <v>1006</v>
      </c>
      <c r="B451" s="977"/>
      <c r="C451" s="977"/>
      <c r="D451" s="977"/>
      <c r="E451" s="975">
        <v>8130</v>
      </c>
      <c r="F451" s="975"/>
      <c r="G451" s="975">
        <v>10338</v>
      </c>
      <c r="H451" s="975"/>
      <c r="I451" s="975"/>
      <c r="J451" s="46">
        <v>10336</v>
      </c>
      <c r="K451" s="972">
        <v>0.9998</v>
      </c>
      <c r="L451" s="972"/>
      <c r="M451" s="972"/>
      <c r="N451" s="973" t="s">
        <v>876</v>
      </c>
      <c r="O451" s="973"/>
      <c r="P451" s="973"/>
      <c r="Q451" s="973"/>
      <c r="R451" s="973"/>
      <c r="S451" s="1"/>
    </row>
    <row r="452" spans="1:19" ht="24.75" customHeight="1">
      <c r="A452" s="982" t="s">
        <v>1007</v>
      </c>
      <c r="B452" s="982"/>
      <c r="C452" s="982"/>
      <c r="D452" s="982"/>
      <c r="E452" s="982"/>
      <c r="F452" s="982"/>
      <c r="G452" s="982"/>
      <c r="H452" s="982"/>
      <c r="I452" s="982"/>
      <c r="J452" s="982"/>
      <c r="K452" s="982"/>
      <c r="L452" s="982"/>
      <c r="M452" s="982"/>
      <c r="N452" s="982"/>
      <c r="O452" s="982"/>
      <c r="P452" s="982"/>
      <c r="Q452" s="982"/>
      <c r="R452" s="982"/>
      <c r="S452" s="1"/>
    </row>
    <row r="453" spans="1:19" ht="24.75" customHeight="1">
      <c r="A453" s="980" t="s">
        <v>838</v>
      </c>
      <c r="B453" s="980"/>
      <c r="C453" s="980"/>
      <c r="D453" s="980"/>
      <c r="E453" s="980"/>
      <c r="F453" s="980"/>
      <c r="G453" s="980"/>
      <c r="H453" s="980"/>
      <c r="I453" s="980"/>
      <c r="J453" s="980"/>
      <c r="K453" s="980"/>
      <c r="L453" s="980"/>
      <c r="M453" s="980"/>
      <c r="N453" s="980"/>
      <c r="O453" s="980"/>
      <c r="P453" s="980"/>
      <c r="Q453" s="980"/>
      <c r="R453" s="980"/>
      <c r="S453" s="1"/>
    </row>
    <row r="454" spans="1:19" ht="24.75" customHeight="1">
      <c r="A454" s="40" t="s">
        <v>876</v>
      </c>
      <c r="B454" s="981" t="s">
        <v>621</v>
      </c>
      <c r="C454" s="981"/>
      <c r="D454" s="981"/>
      <c r="E454" s="970">
        <v>200</v>
      </c>
      <c r="F454" s="970"/>
      <c r="G454" s="970">
        <v>0</v>
      </c>
      <c r="H454" s="970"/>
      <c r="I454" s="970"/>
      <c r="J454" s="41">
        <v>0</v>
      </c>
      <c r="K454" s="971">
        <v>0</v>
      </c>
      <c r="L454" s="971"/>
      <c r="M454" s="971"/>
      <c r="N454" s="968" t="s">
        <v>1008</v>
      </c>
      <c r="O454" s="968"/>
      <c r="P454" s="968"/>
      <c r="Q454" s="968"/>
      <c r="R454" s="968"/>
      <c r="S454" s="1"/>
    </row>
    <row r="455" spans="1:19" ht="24.75" customHeight="1">
      <c r="A455" s="979" t="s">
        <v>839</v>
      </c>
      <c r="B455" s="979"/>
      <c r="C455" s="979"/>
      <c r="D455" s="979"/>
      <c r="E455" s="970">
        <v>200</v>
      </c>
      <c r="F455" s="970"/>
      <c r="G455" s="970">
        <v>0</v>
      </c>
      <c r="H455" s="970"/>
      <c r="I455" s="970"/>
      <c r="J455" s="41">
        <v>0</v>
      </c>
      <c r="K455" s="971">
        <v>0</v>
      </c>
      <c r="L455" s="971"/>
      <c r="M455" s="971"/>
      <c r="N455" s="968" t="s">
        <v>876</v>
      </c>
      <c r="O455" s="968"/>
      <c r="P455" s="968"/>
      <c r="Q455" s="968"/>
      <c r="R455" s="968"/>
      <c r="S455" s="1"/>
    </row>
    <row r="456" spans="1:19" ht="24.75" customHeight="1">
      <c r="A456" s="977" t="s">
        <v>1009</v>
      </c>
      <c r="B456" s="977"/>
      <c r="C456" s="977"/>
      <c r="D456" s="977"/>
      <c r="E456" s="975">
        <v>200</v>
      </c>
      <c r="F456" s="975"/>
      <c r="G456" s="975">
        <v>0</v>
      </c>
      <c r="H456" s="975"/>
      <c r="I456" s="975"/>
      <c r="J456" s="46">
        <v>0</v>
      </c>
      <c r="K456" s="972">
        <v>0</v>
      </c>
      <c r="L456" s="972"/>
      <c r="M456" s="972"/>
      <c r="N456" s="973" t="s">
        <v>876</v>
      </c>
      <c r="O456" s="973"/>
      <c r="P456" s="973"/>
      <c r="Q456" s="973"/>
      <c r="R456" s="973"/>
      <c r="S456" s="1"/>
    </row>
    <row r="457" spans="1:19" ht="24.75" customHeight="1">
      <c r="A457" s="982" t="s">
        <v>1010</v>
      </c>
      <c r="B457" s="982"/>
      <c r="C457" s="982"/>
      <c r="D457" s="982"/>
      <c r="E457" s="982"/>
      <c r="F457" s="982"/>
      <c r="G457" s="982"/>
      <c r="H457" s="982"/>
      <c r="I457" s="982"/>
      <c r="J457" s="982"/>
      <c r="K457" s="982"/>
      <c r="L457" s="982"/>
      <c r="M457" s="982"/>
      <c r="N457" s="982"/>
      <c r="O457" s="982"/>
      <c r="P457" s="982"/>
      <c r="Q457" s="982"/>
      <c r="R457" s="982"/>
      <c r="S457" s="1"/>
    </row>
    <row r="458" spans="1:19" ht="24.75" customHeight="1">
      <c r="A458" s="980" t="s">
        <v>722</v>
      </c>
      <c r="B458" s="980"/>
      <c r="C458" s="980"/>
      <c r="D458" s="980"/>
      <c r="E458" s="980"/>
      <c r="F458" s="980"/>
      <c r="G458" s="980"/>
      <c r="H458" s="980"/>
      <c r="I458" s="980"/>
      <c r="J458" s="980"/>
      <c r="K458" s="980"/>
      <c r="L458" s="980"/>
      <c r="M458" s="980"/>
      <c r="N458" s="980"/>
      <c r="O458" s="980"/>
      <c r="P458" s="980"/>
      <c r="Q458" s="980"/>
      <c r="R458" s="980"/>
      <c r="S458" s="1"/>
    </row>
    <row r="459" spans="1:19" ht="24.75" customHeight="1">
      <c r="A459" s="40" t="s">
        <v>876</v>
      </c>
      <c r="B459" s="981" t="s">
        <v>1011</v>
      </c>
      <c r="C459" s="981"/>
      <c r="D459" s="981"/>
      <c r="E459" s="970">
        <v>7000</v>
      </c>
      <c r="F459" s="970"/>
      <c r="G459" s="970">
        <v>4000</v>
      </c>
      <c r="H459" s="970"/>
      <c r="I459" s="970"/>
      <c r="J459" s="41">
        <v>3885</v>
      </c>
      <c r="K459" s="971">
        <v>0.9712000000000001</v>
      </c>
      <c r="L459" s="971"/>
      <c r="M459" s="971"/>
      <c r="N459" s="968" t="s">
        <v>1012</v>
      </c>
      <c r="O459" s="968"/>
      <c r="P459" s="968"/>
      <c r="Q459" s="968"/>
      <c r="R459" s="968"/>
      <c r="S459" s="1"/>
    </row>
    <row r="460" spans="1:19" ht="24.75" customHeight="1">
      <c r="A460" s="979" t="s">
        <v>723</v>
      </c>
      <c r="B460" s="979"/>
      <c r="C460" s="979"/>
      <c r="D460" s="979"/>
      <c r="E460" s="970">
        <v>7000</v>
      </c>
      <c r="F460" s="970"/>
      <c r="G460" s="970">
        <v>4000</v>
      </c>
      <c r="H460" s="970"/>
      <c r="I460" s="970"/>
      <c r="J460" s="41">
        <v>3885</v>
      </c>
      <c r="K460" s="971">
        <v>0.9712000000000001</v>
      </c>
      <c r="L460" s="971"/>
      <c r="M460" s="971"/>
      <c r="N460" s="968" t="s">
        <v>876</v>
      </c>
      <c r="O460" s="968"/>
      <c r="P460" s="968"/>
      <c r="Q460" s="968"/>
      <c r="R460" s="968"/>
      <c r="S460" s="1"/>
    </row>
    <row r="461" spans="1:19" ht="24.75" customHeight="1">
      <c r="A461" s="977" t="s">
        <v>1013</v>
      </c>
      <c r="B461" s="977"/>
      <c r="C461" s="977"/>
      <c r="D461" s="977"/>
      <c r="E461" s="975">
        <v>7000</v>
      </c>
      <c r="F461" s="975"/>
      <c r="G461" s="975">
        <v>4000</v>
      </c>
      <c r="H461" s="975"/>
      <c r="I461" s="975"/>
      <c r="J461" s="46">
        <v>3885</v>
      </c>
      <c r="K461" s="972">
        <v>0.9712000000000001</v>
      </c>
      <c r="L461" s="972"/>
      <c r="M461" s="972"/>
      <c r="N461" s="973" t="s">
        <v>876</v>
      </c>
      <c r="O461" s="973"/>
      <c r="P461" s="973"/>
      <c r="Q461" s="973"/>
      <c r="R461" s="973"/>
      <c r="S461" s="1"/>
    </row>
    <row r="462" spans="1:19" ht="24.75" customHeight="1">
      <c r="A462" s="982" t="s">
        <v>1014</v>
      </c>
      <c r="B462" s="982"/>
      <c r="C462" s="982"/>
      <c r="D462" s="982"/>
      <c r="E462" s="982"/>
      <c r="F462" s="982"/>
      <c r="G462" s="982"/>
      <c r="H462" s="982"/>
      <c r="I462" s="982"/>
      <c r="J462" s="982"/>
      <c r="K462" s="982"/>
      <c r="L462" s="982"/>
      <c r="M462" s="982"/>
      <c r="N462" s="982"/>
      <c r="O462" s="982"/>
      <c r="P462" s="982"/>
      <c r="Q462" s="982"/>
      <c r="R462" s="982"/>
      <c r="S462" s="1"/>
    </row>
    <row r="463" spans="1:19" ht="24.75" customHeight="1">
      <c r="A463" s="980" t="s">
        <v>838</v>
      </c>
      <c r="B463" s="980"/>
      <c r="C463" s="980"/>
      <c r="D463" s="980"/>
      <c r="E463" s="980"/>
      <c r="F463" s="980"/>
      <c r="G463" s="980"/>
      <c r="H463" s="980"/>
      <c r="I463" s="980"/>
      <c r="J463" s="980"/>
      <c r="K463" s="980"/>
      <c r="L463" s="980"/>
      <c r="M463" s="980"/>
      <c r="N463" s="980"/>
      <c r="O463" s="980"/>
      <c r="P463" s="980"/>
      <c r="Q463" s="980"/>
      <c r="R463" s="980"/>
      <c r="S463" s="1"/>
    </row>
    <row r="464" spans="1:19" ht="24.75" customHeight="1">
      <c r="A464" s="40" t="s">
        <v>876</v>
      </c>
      <c r="B464" s="981" t="s">
        <v>621</v>
      </c>
      <c r="C464" s="981"/>
      <c r="D464" s="981"/>
      <c r="E464" s="970">
        <v>50</v>
      </c>
      <c r="F464" s="970"/>
      <c r="G464" s="970">
        <v>0</v>
      </c>
      <c r="H464" s="970"/>
      <c r="I464" s="970"/>
      <c r="J464" s="41">
        <v>0</v>
      </c>
      <c r="K464" s="971">
        <v>0</v>
      </c>
      <c r="L464" s="971"/>
      <c r="M464" s="971"/>
      <c r="N464" s="968" t="s">
        <v>1015</v>
      </c>
      <c r="O464" s="968"/>
      <c r="P464" s="968"/>
      <c r="Q464" s="968"/>
      <c r="R464" s="968"/>
      <c r="S464" s="1"/>
    </row>
    <row r="465" spans="1:19" ht="24.75" customHeight="1">
      <c r="A465" s="979" t="s">
        <v>839</v>
      </c>
      <c r="B465" s="979"/>
      <c r="C465" s="979"/>
      <c r="D465" s="979"/>
      <c r="E465" s="970">
        <v>50</v>
      </c>
      <c r="F465" s="970"/>
      <c r="G465" s="970">
        <v>0</v>
      </c>
      <c r="H465" s="970"/>
      <c r="I465" s="970"/>
      <c r="J465" s="41">
        <v>0</v>
      </c>
      <c r="K465" s="971">
        <v>0</v>
      </c>
      <c r="L465" s="971"/>
      <c r="M465" s="971"/>
      <c r="N465" s="968" t="s">
        <v>876</v>
      </c>
      <c r="O465" s="968"/>
      <c r="P465" s="968"/>
      <c r="Q465" s="968"/>
      <c r="R465" s="968"/>
      <c r="S465" s="1"/>
    </row>
    <row r="466" spans="1:19" ht="24.75" customHeight="1">
      <c r="A466" s="977" t="s">
        <v>1016</v>
      </c>
      <c r="B466" s="977"/>
      <c r="C466" s="977"/>
      <c r="D466" s="977"/>
      <c r="E466" s="975">
        <v>50</v>
      </c>
      <c r="F466" s="975"/>
      <c r="G466" s="975">
        <v>0</v>
      </c>
      <c r="H466" s="975"/>
      <c r="I466" s="975"/>
      <c r="J466" s="46">
        <v>0</v>
      </c>
      <c r="K466" s="972">
        <v>0</v>
      </c>
      <c r="L466" s="972"/>
      <c r="M466" s="972"/>
      <c r="N466" s="973" t="s">
        <v>876</v>
      </c>
      <c r="O466" s="973"/>
      <c r="P466" s="973"/>
      <c r="Q466" s="973"/>
      <c r="R466" s="973"/>
      <c r="S466" s="1"/>
    </row>
    <row r="467" spans="1:19" ht="24.75" customHeight="1">
      <c r="A467" s="982" t="s">
        <v>160</v>
      </c>
      <c r="B467" s="982"/>
      <c r="C467" s="982"/>
      <c r="D467" s="982"/>
      <c r="E467" s="982"/>
      <c r="F467" s="982"/>
      <c r="G467" s="982"/>
      <c r="H467" s="982"/>
      <c r="I467" s="982"/>
      <c r="J467" s="982"/>
      <c r="K467" s="982"/>
      <c r="L467" s="982"/>
      <c r="M467" s="982"/>
      <c r="N467" s="982"/>
      <c r="O467" s="982"/>
      <c r="P467" s="982"/>
      <c r="Q467" s="982"/>
      <c r="R467" s="982"/>
      <c r="S467" s="1"/>
    </row>
    <row r="468" spans="1:19" ht="24.75" customHeight="1">
      <c r="A468" s="980" t="s">
        <v>369</v>
      </c>
      <c r="B468" s="980"/>
      <c r="C468" s="980"/>
      <c r="D468" s="980"/>
      <c r="E468" s="980"/>
      <c r="F468" s="980"/>
      <c r="G468" s="980"/>
      <c r="H468" s="980"/>
      <c r="I468" s="980"/>
      <c r="J468" s="980"/>
      <c r="K468" s="980"/>
      <c r="L468" s="980"/>
      <c r="M468" s="980"/>
      <c r="N468" s="980"/>
      <c r="O468" s="980"/>
      <c r="P468" s="980"/>
      <c r="Q468" s="980"/>
      <c r="R468" s="980"/>
      <c r="S468" s="1"/>
    </row>
    <row r="469" spans="1:19" ht="24.75" customHeight="1">
      <c r="A469" s="40" t="s">
        <v>876</v>
      </c>
      <c r="B469" s="981" t="s">
        <v>371</v>
      </c>
      <c r="C469" s="981"/>
      <c r="D469" s="981"/>
      <c r="E469" s="970">
        <v>1675</v>
      </c>
      <c r="F469" s="970"/>
      <c r="G469" s="970">
        <v>1675</v>
      </c>
      <c r="H469" s="970"/>
      <c r="I469" s="970"/>
      <c r="J469" s="41">
        <v>0</v>
      </c>
      <c r="K469" s="971">
        <v>0</v>
      </c>
      <c r="L469" s="971"/>
      <c r="M469" s="971"/>
      <c r="N469" s="968" t="s">
        <v>1017</v>
      </c>
      <c r="O469" s="968"/>
      <c r="P469" s="968"/>
      <c r="Q469" s="968"/>
      <c r="R469" s="968"/>
      <c r="S469" s="1"/>
    </row>
    <row r="470" spans="1:19" ht="24.75" customHeight="1">
      <c r="A470" s="979" t="s">
        <v>370</v>
      </c>
      <c r="B470" s="979"/>
      <c r="C470" s="979"/>
      <c r="D470" s="979"/>
      <c r="E470" s="970">
        <v>1675</v>
      </c>
      <c r="F470" s="970"/>
      <c r="G470" s="970">
        <v>1675</v>
      </c>
      <c r="H470" s="970"/>
      <c r="I470" s="970"/>
      <c r="J470" s="41">
        <v>0</v>
      </c>
      <c r="K470" s="971">
        <v>0</v>
      </c>
      <c r="L470" s="971"/>
      <c r="M470" s="971"/>
      <c r="N470" s="968" t="s">
        <v>876</v>
      </c>
      <c r="O470" s="968"/>
      <c r="P470" s="968"/>
      <c r="Q470" s="968"/>
      <c r="R470" s="968"/>
      <c r="S470" s="1"/>
    </row>
    <row r="471" spans="1:19" ht="24.75" customHeight="1">
      <c r="A471" s="977" t="s">
        <v>165</v>
      </c>
      <c r="B471" s="977"/>
      <c r="C471" s="977"/>
      <c r="D471" s="977"/>
      <c r="E471" s="975">
        <v>1675</v>
      </c>
      <c r="F471" s="975"/>
      <c r="G471" s="975">
        <v>1675</v>
      </c>
      <c r="H471" s="975"/>
      <c r="I471" s="975"/>
      <c r="J471" s="46">
        <v>0</v>
      </c>
      <c r="K471" s="972">
        <v>0</v>
      </c>
      <c r="L471" s="972"/>
      <c r="M471" s="972"/>
      <c r="N471" s="973" t="s">
        <v>876</v>
      </c>
      <c r="O471" s="973"/>
      <c r="P471" s="973"/>
      <c r="Q471" s="973"/>
      <c r="R471" s="973"/>
      <c r="S471" s="1"/>
    </row>
    <row r="472" spans="1:19" ht="24.75" customHeight="1">
      <c r="A472" s="982" t="s">
        <v>814</v>
      </c>
      <c r="B472" s="982"/>
      <c r="C472" s="982"/>
      <c r="D472" s="982"/>
      <c r="E472" s="982"/>
      <c r="F472" s="982"/>
      <c r="G472" s="982"/>
      <c r="H472" s="982"/>
      <c r="I472" s="982"/>
      <c r="J472" s="982"/>
      <c r="K472" s="982"/>
      <c r="L472" s="982"/>
      <c r="M472" s="982"/>
      <c r="N472" s="982"/>
      <c r="O472" s="982"/>
      <c r="P472" s="982"/>
      <c r="Q472" s="982"/>
      <c r="R472" s="982"/>
      <c r="S472" s="1"/>
    </row>
    <row r="473" spans="1:19" ht="24.75" customHeight="1">
      <c r="A473" s="980" t="s">
        <v>875</v>
      </c>
      <c r="B473" s="980"/>
      <c r="C473" s="980"/>
      <c r="D473" s="980"/>
      <c r="E473" s="980"/>
      <c r="F473" s="980"/>
      <c r="G473" s="980"/>
      <c r="H473" s="980"/>
      <c r="I473" s="980"/>
      <c r="J473" s="980"/>
      <c r="K473" s="980"/>
      <c r="L473" s="980"/>
      <c r="M473" s="980"/>
      <c r="N473" s="980"/>
      <c r="O473" s="980"/>
      <c r="P473" s="980"/>
      <c r="Q473" s="980"/>
      <c r="R473" s="980"/>
      <c r="S473" s="1"/>
    </row>
    <row r="474" spans="1:19" ht="24.75" customHeight="1">
      <c r="A474" s="40" t="s">
        <v>876</v>
      </c>
      <c r="B474" s="981" t="s">
        <v>621</v>
      </c>
      <c r="C474" s="981"/>
      <c r="D474" s="981"/>
      <c r="E474" s="970">
        <v>0</v>
      </c>
      <c r="F474" s="970"/>
      <c r="G474" s="970">
        <v>358</v>
      </c>
      <c r="H474" s="970"/>
      <c r="I474" s="970"/>
      <c r="J474" s="41">
        <v>358</v>
      </c>
      <c r="K474" s="971">
        <v>0.9989</v>
      </c>
      <c r="L474" s="971"/>
      <c r="M474" s="971"/>
      <c r="N474" s="968" t="s">
        <v>1018</v>
      </c>
      <c r="O474" s="968"/>
      <c r="P474" s="968"/>
      <c r="Q474" s="968"/>
      <c r="R474" s="968"/>
      <c r="S474" s="1"/>
    </row>
    <row r="475" spans="1:19" ht="24.75" customHeight="1">
      <c r="A475" s="40" t="s">
        <v>876</v>
      </c>
      <c r="B475" s="981" t="s">
        <v>621</v>
      </c>
      <c r="C475" s="981"/>
      <c r="D475" s="981"/>
      <c r="E475" s="970">
        <v>0</v>
      </c>
      <c r="F475" s="970"/>
      <c r="G475" s="970">
        <v>22</v>
      </c>
      <c r="H475" s="970"/>
      <c r="I475" s="970"/>
      <c r="J475" s="41">
        <v>22</v>
      </c>
      <c r="K475" s="971">
        <v>1</v>
      </c>
      <c r="L475" s="971"/>
      <c r="M475" s="971"/>
      <c r="N475" s="968" t="s">
        <v>1019</v>
      </c>
      <c r="O475" s="968"/>
      <c r="P475" s="968"/>
      <c r="Q475" s="968"/>
      <c r="R475" s="968"/>
      <c r="S475" s="1"/>
    </row>
    <row r="476" spans="1:19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4.75" customHeight="1">
      <c r="A477" s="40" t="s">
        <v>876</v>
      </c>
      <c r="B477" s="981" t="s">
        <v>621</v>
      </c>
      <c r="C477" s="981"/>
      <c r="D477" s="981"/>
      <c r="E477" s="970">
        <v>0</v>
      </c>
      <c r="F477" s="970"/>
      <c r="G477" s="970">
        <v>76</v>
      </c>
      <c r="H477" s="970"/>
      <c r="I477" s="970"/>
      <c r="J477" s="41">
        <v>75</v>
      </c>
      <c r="K477" s="971">
        <v>0.9942</v>
      </c>
      <c r="L477" s="971"/>
      <c r="M477" s="971"/>
      <c r="N477" s="968" t="s">
        <v>1020</v>
      </c>
      <c r="O477" s="968"/>
      <c r="P477" s="968"/>
      <c r="Q477" s="968"/>
      <c r="R477" s="968"/>
      <c r="S477" s="1"/>
    </row>
    <row r="478" spans="1:19" ht="24.75" customHeight="1">
      <c r="A478" s="40" t="s">
        <v>876</v>
      </c>
      <c r="B478" s="981" t="s">
        <v>621</v>
      </c>
      <c r="C478" s="981"/>
      <c r="D478" s="981"/>
      <c r="E478" s="970">
        <v>0</v>
      </c>
      <c r="F478" s="970"/>
      <c r="G478" s="970">
        <v>26</v>
      </c>
      <c r="H478" s="970"/>
      <c r="I478" s="970"/>
      <c r="J478" s="41">
        <v>26</v>
      </c>
      <c r="K478" s="971">
        <v>1</v>
      </c>
      <c r="L478" s="971"/>
      <c r="M478" s="971"/>
      <c r="N478" s="968" t="s">
        <v>1021</v>
      </c>
      <c r="O478" s="968"/>
      <c r="P478" s="968"/>
      <c r="Q478" s="968"/>
      <c r="R478" s="968"/>
      <c r="S478" s="1"/>
    </row>
    <row r="479" spans="1:19" ht="24.75" customHeight="1">
      <c r="A479" s="979" t="s">
        <v>439</v>
      </c>
      <c r="B479" s="979"/>
      <c r="C479" s="979"/>
      <c r="D479" s="979"/>
      <c r="E479" s="970">
        <v>0</v>
      </c>
      <c r="F479" s="970"/>
      <c r="G479" s="970">
        <v>482</v>
      </c>
      <c r="H479" s="970"/>
      <c r="I479" s="970"/>
      <c r="J479" s="41">
        <v>481</v>
      </c>
      <c r="K479" s="971">
        <v>0.9983</v>
      </c>
      <c r="L479" s="971"/>
      <c r="M479" s="971"/>
      <c r="N479" s="968" t="s">
        <v>876</v>
      </c>
      <c r="O479" s="968"/>
      <c r="P479" s="968"/>
      <c r="Q479" s="968"/>
      <c r="R479" s="968"/>
      <c r="S479" s="1"/>
    </row>
    <row r="480" spans="1:19" ht="24.75" customHeight="1">
      <c r="A480" s="980" t="s">
        <v>840</v>
      </c>
      <c r="B480" s="980"/>
      <c r="C480" s="980"/>
      <c r="D480" s="980"/>
      <c r="E480" s="980"/>
      <c r="F480" s="980"/>
      <c r="G480" s="980"/>
      <c r="H480" s="980"/>
      <c r="I480" s="980"/>
      <c r="J480" s="980"/>
      <c r="K480" s="980"/>
      <c r="L480" s="980"/>
      <c r="M480" s="980"/>
      <c r="N480" s="980"/>
      <c r="O480" s="980"/>
      <c r="P480" s="980"/>
      <c r="Q480" s="980"/>
      <c r="R480" s="980"/>
      <c r="S480" s="1"/>
    </row>
    <row r="481" spans="1:19" ht="24.75" customHeight="1">
      <c r="A481" s="40" t="s">
        <v>876</v>
      </c>
      <c r="B481" s="981" t="s">
        <v>621</v>
      </c>
      <c r="C481" s="981"/>
      <c r="D481" s="981"/>
      <c r="E481" s="970">
        <v>0</v>
      </c>
      <c r="F481" s="970"/>
      <c r="G481" s="970">
        <v>77</v>
      </c>
      <c r="H481" s="970"/>
      <c r="I481" s="970"/>
      <c r="J481" s="41">
        <v>77</v>
      </c>
      <c r="K481" s="971">
        <v>0.9991</v>
      </c>
      <c r="L481" s="971"/>
      <c r="M481" s="971"/>
      <c r="N481" s="968" t="s">
        <v>1022</v>
      </c>
      <c r="O481" s="968"/>
      <c r="P481" s="968"/>
      <c r="Q481" s="968"/>
      <c r="R481" s="968"/>
      <c r="S481" s="1"/>
    </row>
    <row r="482" spans="1:19" ht="24.75" customHeight="1">
      <c r="A482" s="979" t="s">
        <v>841</v>
      </c>
      <c r="B482" s="979"/>
      <c r="C482" s="979"/>
      <c r="D482" s="979"/>
      <c r="E482" s="970">
        <v>0</v>
      </c>
      <c r="F482" s="970"/>
      <c r="G482" s="970">
        <v>77</v>
      </c>
      <c r="H482" s="970"/>
      <c r="I482" s="970"/>
      <c r="J482" s="41">
        <v>77</v>
      </c>
      <c r="K482" s="971">
        <v>0.9991</v>
      </c>
      <c r="L482" s="971"/>
      <c r="M482" s="971"/>
      <c r="N482" s="968" t="s">
        <v>876</v>
      </c>
      <c r="O482" s="968"/>
      <c r="P482" s="968"/>
      <c r="Q482" s="968"/>
      <c r="R482" s="968"/>
      <c r="S482" s="1"/>
    </row>
    <row r="483" spans="1:19" ht="24.75" customHeight="1">
      <c r="A483" s="980" t="s">
        <v>148</v>
      </c>
      <c r="B483" s="980"/>
      <c r="C483" s="980"/>
      <c r="D483" s="980"/>
      <c r="E483" s="980"/>
      <c r="F483" s="980"/>
      <c r="G483" s="980"/>
      <c r="H483" s="980"/>
      <c r="I483" s="980"/>
      <c r="J483" s="980"/>
      <c r="K483" s="980"/>
      <c r="L483" s="980"/>
      <c r="M483" s="980"/>
      <c r="N483" s="980"/>
      <c r="O483" s="980"/>
      <c r="P483" s="980"/>
      <c r="Q483" s="980"/>
      <c r="R483" s="980"/>
      <c r="S483" s="1"/>
    </row>
    <row r="484" spans="1:19" ht="24.75" customHeight="1">
      <c r="A484" s="40" t="s">
        <v>876</v>
      </c>
      <c r="B484" s="981" t="s">
        <v>564</v>
      </c>
      <c r="C484" s="981"/>
      <c r="D484" s="981"/>
      <c r="E484" s="970">
        <v>3100</v>
      </c>
      <c r="F484" s="970"/>
      <c r="G484" s="970">
        <v>3550</v>
      </c>
      <c r="H484" s="970"/>
      <c r="I484" s="970"/>
      <c r="J484" s="41">
        <v>3052</v>
      </c>
      <c r="K484" s="971">
        <v>0.8598</v>
      </c>
      <c r="L484" s="971"/>
      <c r="M484" s="971"/>
      <c r="N484" s="968" t="s">
        <v>1023</v>
      </c>
      <c r="O484" s="968"/>
      <c r="P484" s="968"/>
      <c r="Q484" s="968"/>
      <c r="R484" s="968"/>
      <c r="S484" s="1"/>
    </row>
    <row r="485" spans="1:19" ht="24.75" customHeight="1">
      <c r="A485" s="40" t="s">
        <v>876</v>
      </c>
      <c r="B485" s="981" t="s">
        <v>788</v>
      </c>
      <c r="C485" s="981"/>
      <c r="D485" s="981"/>
      <c r="E485" s="970">
        <v>0</v>
      </c>
      <c r="F485" s="970"/>
      <c r="G485" s="970">
        <v>48</v>
      </c>
      <c r="H485" s="970"/>
      <c r="I485" s="970"/>
      <c r="J485" s="41">
        <v>47</v>
      </c>
      <c r="K485" s="971">
        <v>0.9867</v>
      </c>
      <c r="L485" s="971"/>
      <c r="M485" s="971"/>
      <c r="N485" s="968" t="s">
        <v>1024</v>
      </c>
      <c r="O485" s="968"/>
      <c r="P485" s="968"/>
      <c r="Q485" s="968"/>
      <c r="R485" s="968"/>
      <c r="S485" s="1"/>
    </row>
    <row r="486" spans="1:19" ht="24.75" customHeight="1">
      <c r="A486" s="979" t="s">
        <v>149</v>
      </c>
      <c r="B486" s="979"/>
      <c r="C486" s="979"/>
      <c r="D486" s="979"/>
      <c r="E486" s="970">
        <v>3100</v>
      </c>
      <c r="F486" s="970"/>
      <c r="G486" s="970">
        <v>3598</v>
      </c>
      <c r="H486" s="970"/>
      <c r="I486" s="970"/>
      <c r="J486" s="41">
        <v>3100</v>
      </c>
      <c r="K486" s="971">
        <v>0.8615</v>
      </c>
      <c r="L486" s="971"/>
      <c r="M486" s="971"/>
      <c r="N486" s="968" t="s">
        <v>876</v>
      </c>
      <c r="O486" s="968"/>
      <c r="P486" s="968"/>
      <c r="Q486" s="968"/>
      <c r="R486" s="968"/>
      <c r="S486" s="1"/>
    </row>
    <row r="487" spans="1:19" ht="24.75" customHeight="1">
      <c r="A487" s="980" t="s">
        <v>838</v>
      </c>
      <c r="B487" s="980"/>
      <c r="C487" s="980"/>
      <c r="D487" s="980"/>
      <c r="E487" s="980"/>
      <c r="F487" s="980"/>
      <c r="G487" s="980"/>
      <c r="H487" s="980"/>
      <c r="I487" s="980"/>
      <c r="J487" s="980"/>
      <c r="K487" s="980"/>
      <c r="L487" s="980"/>
      <c r="M487" s="980"/>
      <c r="N487" s="980"/>
      <c r="O487" s="980"/>
      <c r="P487" s="980"/>
      <c r="Q487" s="980"/>
      <c r="R487" s="980"/>
      <c r="S487" s="1"/>
    </row>
    <row r="488" spans="1:19" ht="24.75" customHeight="1">
      <c r="A488" s="40" t="s">
        <v>876</v>
      </c>
      <c r="B488" s="981" t="s">
        <v>570</v>
      </c>
      <c r="C488" s="981"/>
      <c r="D488" s="981"/>
      <c r="E488" s="970">
        <v>140</v>
      </c>
      <c r="F488" s="970"/>
      <c r="G488" s="970">
        <v>140</v>
      </c>
      <c r="H488" s="970"/>
      <c r="I488" s="970"/>
      <c r="J488" s="41">
        <v>140</v>
      </c>
      <c r="K488" s="971">
        <v>0.9990000000000001</v>
      </c>
      <c r="L488" s="971"/>
      <c r="M488" s="971"/>
      <c r="N488" s="968" t="s">
        <v>1025</v>
      </c>
      <c r="O488" s="968"/>
      <c r="P488" s="968"/>
      <c r="Q488" s="968"/>
      <c r="R488" s="968"/>
      <c r="S488" s="1"/>
    </row>
    <row r="489" spans="1:19" ht="24.75" customHeight="1">
      <c r="A489" s="979" t="s">
        <v>839</v>
      </c>
      <c r="B489" s="979"/>
      <c r="C489" s="979"/>
      <c r="D489" s="979"/>
      <c r="E489" s="970">
        <v>140</v>
      </c>
      <c r="F489" s="970"/>
      <c r="G489" s="970">
        <v>140</v>
      </c>
      <c r="H489" s="970"/>
      <c r="I489" s="970"/>
      <c r="J489" s="41">
        <v>140</v>
      </c>
      <c r="K489" s="971">
        <v>0.9990000000000001</v>
      </c>
      <c r="L489" s="971"/>
      <c r="M489" s="971"/>
      <c r="N489" s="968" t="s">
        <v>876</v>
      </c>
      <c r="O489" s="968"/>
      <c r="P489" s="968"/>
      <c r="Q489" s="968"/>
      <c r="R489" s="968"/>
      <c r="S489" s="1"/>
    </row>
    <row r="490" spans="1:19" ht="24.75" customHeight="1">
      <c r="A490" s="977" t="s">
        <v>819</v>
      </c>
      <c r="B490" s="977"/>
      <c r="C490" s="977"/>
      <c r="D490" s="977"/>
      <c r="E490" s="975">
        <v>3240</v>
      </c>
      <c r="F490" s="975"/>
      <c r="G490" s="975">
        <v>4296</v>
      </c>
      <c r="H490" s="975"/>
      <c r="I490" s="975"/>
      <c r="J490" s="46">
        <v>3797</v>
      </c>
      <c r="K490" s="972">
        <v>0.8837</v>
      </c>
      <c r="L490" s="972"/>
      <c r="M490" s="972"/>
      <c r="N490" s="973" t="s">
        <v>876</v>
      </c>
      <c r="O490" s="973"/>
      <c r="P490" s="973"/>
      <c r="Q490" s="973"/>
      <c r="R490" s="973"/>
      <c r="S490" s="1"/>
    </row>
    <row r="491" spans="1:19" ht="24.75" customHeight="1">
      <c r="A491" s="982" t="s">
        <v>1026</v>
      </c>
      <c r="B491" s="982"/>
      <c r="C491" s="982"/>
      <c r="D491" s="982"/>
      <c r="E491" s="982"/>
      <c r="F491" s="982"/>
      <c r="G491" s="982"/>
      <c r="H491" s="982"/>
      <c r="I491" s="982"/>
      <c r="J491" s="982"/>
      <c r="K491" s="982"/>
      <c r="L491" s="982"/>
      <c r="M491" s="982"/>
      <c r="N491" s="982"/>
      <c r="O491" s="982"/>
      <c r="P491" s="982"/>
      <c r="Q491" s="982"/>
      <c r="R491" s="982"/>
      <c r="S491" s="1"/>
    </row>
    <row r="492" spans="1:19" ht="24.75" customHeight="1">
      <c r="A492" s="980" t="s">
        <v>838</v>
      </c>
      <c r="B492" s="980"/>
      <c r="C492" s="980"/>
      <c r="D492" s="980"/>
      <c r="E492" s="980"/>
      <c r="F492" s="980"/>
      <c r="G492" s="980"/>
      <c r="H492" s="980"/>
      <c r="I492" s="980"/>
      <c r="J492" s="980"/>
      <c r="K492" s="980"/>
      <c r="L492" s="980"/>
      <c r="M492" s="980"/>
      <c r="N492" s="980"/>
      <c r="O492" s="980"/>
      <c r="P492" s="980"/>
      <c r="Q492" s="980"/>
      <c r="R492" s="980"/>
      <c r="S492" s="1"/>
    </row>
    <row r="493" spans="1:19" ht="24.75" customHeight="1">
      <c r="A493" s="40" t="s">
        <v>876</v>
      </c>
      <c r="B493" s="981" t="s">
        <v>570</v>
      </c>
      <c r="C493" s="981"/>
      <c r="D493" s="981"/>
      <c r="E493" s="970">
        <v>0</v>
      </c>
      <c r="F493" s="970"/>
      <c r="G493" s="970">
        <v>1476</v>
      </c>
      <c r="H493" s="970"/>
      <c r="I493" s="970"/>
      <c r="J493" s="41">
        <v>1476</v>
      </c>
      <c r="K493" s="971">
        <v>1</v>
      </c>
      <c r="L493" s="971"/>
      <c r="M493" s="971"/>
      <c r="N493" s="968" t="s">
        <v>1027</v>
      </c>
      <c r="O493" s="968"/>
      <c r="P493" s="968"/>
      <c r="Q493" s="968"/>
      <c r="R493" s="968"/>
      <c r="S493" s="1"/>
    </row>
    <row r="494" spans="1:19" ht="24.75" customHeight="1">
      <c r="A494" s="40" t="s">
        <v>876</v>
      </c>
      <c r="B494" s="981" t="s">
        <v>570</v>
      </c>
      <c r="C494" s="981"/>
      <c r="D494" s="981"/>
      <c r="E494" s="970">
        <v>0</v>
      </c>
      <c r="F494" s="970"/>
      <c r="G494" s="970">
        <v>180</v>
      </c>
      <c r="H494" s="970"/>
      <c r="I494" s="970"/>
      <c r="J494" s="41">
        <v>180</v>
      </c>
      <c r="K494" s="971">
        <v>1</v>
      </c>
      <c r="L494" s="971"/>
      <c r="M494" s="971"/>
      <c r="N494" s="968" t="s">
        <v>1027</v>
      </c>
      <c r="O494" s="968"/>
      <c r="P494" s="968"/>
      <c r="Q494" s="968"/>
      <c r="R494" s="968"/>
      <c r="S494" s="1"/>
    </row>
    <row r="495" spans="1:19" ht="24.75" customHeight="1">
      <c r="A495" s="40" t="s">
        <v>876</v>
      </c>
      <c r="B495" s="981" t="s">
        <v>1028</v>
      </c>
      <c r="C495" s="981"/>
      <c r="D495" s="981"/>
      <c r="E495" s="970">
        <v>0</v>
      </c>
      <c r="F495" s="970"/>
      <c r="G495" s="970">
        <v>500</v>
      </c>
      <c r="H495" s="970"/>
      <c r="I495" s="970"/>
      <c r="J495" s="41">
        <v>358</v>
      </c>
      <c r="K495" s="971">
        <v>0.7165</v>
      </c>
      <c r="L495" s="971"/>
      <c r="M495" s="971"/>
      <c r="N495" s="968" t="s">
        <v>1029</v>
      </c>
      <c r="O495" s="968"/>
      <c r="P495" s="968"/>
      <c r="Q495" s="968"/>
      <c r="R495" s="968"/>
      <c r="S495" s="1"/>
    </row>
    <row r="496" spans="1:19" ht="24.75" customHeight="1">
      <c r="A496" s="979" t="s">
        <v>839</v>
      </c>
      <c r="B496" s="979"/>
      <c r="C496" s="979"/>
      <c r="D496" s="979"/>
      <c r="E496" s="970">
        <v>0</v>
      </c>
      <c r="F496" s="970"/>
      <c r="G496" s="970">
        <v>2156</v>
      </c>
      <c r="H496" s="970"/>
      <c r="I496" s="970"/>
      <c r="J496" s="41">
        <v>2014</v>
      </c>
      <c r="K496" s="971">
        <v>0.9342</v>
      </c>
      <c r="L496" s="971"/>
      <c r="M496" s="971"/>
      <c r="N496" s="968" t="s">
        <v>876</v>
      </c>
      <c r="O496" s="968"/>
      <c r="P496" s="968"/>
      <c r="Q496" s="968"/>
      <c r="R496" s="968"/>
      <c r="S496" s="1"/>
    </row>
    <row r="497" spans="1:19" ht="24.75" customHeight="1">
      <c r="A497" s="977" t="s">
        <v>1030</v>
      </c>
      <c r="B497" s="977"/>
      <c r="C497" s="977"/>
      <c r="D497" s="977"/>
      <c r="E497" s="975">
        <v>0</v>
      </c>
      <c r="F497" s="975"/>
      <c r="G497" s="975">
        <v>2156</v>
      </c>
      <c r="H497" s="975"/>
      <c r="I497" s="975"/>
      <c r="J497" s="46">
        <v>2014</v>
      </c>
      <c r="K497" s="972">
        <v>0.9342</v>
      </c>
      <c r="L497" s="972"/>
      <c r="M497" s="972"/>
      <c r="N497" s="973" t="s">
        <v>876</v>
      </c>
      <c r="O497" s="973"/>
      <c r="P497" s="973"/>
      <c r="Q497" s="973"/>
      <c r="R497" s="973"/>
      <c r="S497" s="1"/>
    </row>
    <row r="498" spans="1:19" ht="24.75" customHeight="1">
      <c r="A498" s="982" t="s">
        <v>1031</v>
      </c>
      <c r="B498" s="982"/>
      <c r="C498" s="982"/>
      <c r="D498" s="982"/>
      <c r="E498" s="982"/>
      <c r="F498" s="982"/>
      <c r="G498" s="982"/>
      <c r="H498" s="982"/>
      <c r="I498" s="982"/>
      <c r="J498" s="982"/>
      <c r="K498" s="982"/>
      <c r="L498" s="982"/>
      <c r="M498" s="982"/>
      <c r="N498" s="982"/>
      <c r="O498" s="982"/>
      <c r="P498" s="982"/>
      <c r="Q498" s="982"/>
      <c r="R498" s="982"/>
      <c r="S498" s="1"/>
    </row>
    <row r="499" spans="1:19" ht="24.75" customHeight="1">
      <c r="A499" s="980" t="s">
        <v>1046</v>
      </c>
      <c r="B499" s="980"/>
      <c r="C499" s="980"/>
      <c r="D499" s="980"/>
      <c r="E499" s="980"/>
      <c r="F499" s="980"/>
      <c r="G499" s="980"/>
      <c r="H499" s="980"/>
      <c r="I499" s="980"/>
      <c r="J499" s="980"/>
      <c r="K499" s="980"/>
      <c r="L499" s="980"/>
      <c r="M499" s="980"/>
      <c r="N499" s="980"/>
      <c r="O499" s="980"/>
      <c r="P499" s="980"/>
      <c r="Q499" s="980"/>
      <c r="R499" s="980"/>
      <c r="S499" s="1"/>
    </row>
    <row r="500" spans="1:19" ht="24.75" customHeight="1">
      <c r="A500" s="40" t="s">
        <v>876</v>
      </c>
      <c r="B500" s="981" t="s">
        <v>621</v>
      </c>
      <c r="C500" s="981"/>
      <c r="D500" s="981"/>
      <c r="E500" s="970">
        <v>0</v>
      </c>
      <c r="F500" s="970"/>
      <c r="G500" s="970">
        <v>55</v>
      </c>
      <c r="H500" s="970"/>
      <c r="I500" s="970"/>
      <c r="J500" s="41">
        <v>55</v>
      </c>
      <c r="K500" s="971">
        <v>1</v>
      </c>
      <c r="L500" s="971"/>
      <c r="M500" s="971"/>
      <c r="N500" s="968" t="s">
        <v>1032</v>
      </c>
      <c r="O500" s="968"/>
      <c r="P500" s="968"/>
      <c r="Q500" s="968"/>
      <c r="R500" s="968"/>
      <c r="S500" s="1"/>
    </row>
    <row r="501" spans="1:19" ht="24.75" customHeight="1">
      <c r="A501" s="979" t="s">
        <v>1048</v>
      </c>
      <c r="B501" s="979"/>
      <c r="C501" s="979"/>
      <c r="D501" s="979"/>
      <c r="E501" s="970">
        <v>0</v>
      </c>
      <c r="F501" s="970"/>
      <c r="G501" s="970">
        <v>55</v>
      </c>
      <c r="H501" s="970"/>
      <c r="I501" s="970"/>
      <c r="J501" s="41">
        <v>55</v>
      </c>
      <c r="K501" s="971">
        <v>1</v>
      </c>
      <c r="L501" s="971"/>
      <c r="M501" s="971"/>
      <c r="N501" s="968" t="s">
        <v>876</v>
      </c>
      <c r="O501" s="968"/>
      <c r="P501" s="968"/>
      <c r="Q501" s="968"/>
      <c r="R501" s="968"/>
      <c r="S501" s="1"/>
    </row>
    <row r="502" spans="1:19" ht="24.75" customHeight="1">
      <c r="A502" s="977" t="s">
        <v>1033</v>
      </c>
      <c r="B502" s="977"/>
      <c r="C502" s="977"/>
      <c r="D502" s="977"/>
      <c r="E502" s="975">
        <v>0</v>
      </c>
      <c r="F502" s="975"/>
      <c r="G502" s="975">
        <v>55</v>
      </c>
      <c r="H502" s="975"/>
      <c r="I502" s="975"/>
      <c r="J502" s="46">
        <v>55</v>
      </c>
      <c r="K502" s="972">
        <v>1</v>
      </c>
      <c r="L502" s="972"/>
      <c r="M502" s="972"/>
      <c r="N502" s="973" t="s">
        <v>876</v>
      </c>
      <c r="O502" s="973"/>
      <c r="P502" s="973"/>
      <c r="Q502" s="973"/>
      <c r="R502" s="973"/>
      <c r="S502" s="1"/>
    </row>
    <row r="503" spans="1:19" ht="24.75" customHeight="1">
      <c r="A503" s="982" t="s">
        <v>1034</v>
      </c>
      <c r="B503" s="982"/>
      <c r="C503" s="982"/>
      <c r="D503" s="982"/>
      <c r="E503" s="982"/>
      <c r="F503" s="982"/>
      <c r="G503" s="982"/>
      <c r="H503" s="982"/>
      <c r="I503" s="982"/>
      <c r="J503" s="982"/>
      <c r="K503" s="982"/>
      <c r="L503" s="982"/>
      <c r="M503" s="982"/>
      <c r="N503" s="982"/>
      <c r="O503" s="982"/>
      <c r="P503" s="982"/>
      <c r="Q503" s="982"/>
      <c r="R503" s="982"/>
      <c r="S503" s="1"/>
    </row>
    <row r="504" spans="1:19" ht="24.75" customHeight="1">
      <c r="A504" s="980" t="s">
        <v>313</v>
      </c>
      <c r="B504" s="980"/>
      <c r="C504" s="980"/>
      <c r="D504" s="980"/>
      <c r="E504" s="980"/>
      <c r="F504" s="980"/>
      <c r="G504" s="980"/>
      <c r="H504" s="980"/>
      <c r="I504" s="980"/>
      <c r="J504" s="980"/>
      <c r="K504" s="980"/>
      <c r="L504" s="980"/>
      <c r="M504" s="980"/>
      <c r="N504" s="980"/>
      <c r="O504" s="980"/>
      <c r="P504" s="980"/>
      <c r="Q504" s="980"/>
      <c r="R504" s="980"/>
      <c r="S504" s="1"/>
    </row>
    <row r="505" spans="1:19" ht="24.75" customHeight="1">
      <c r="A505" s="40" t="s">
        <v>876</v>
      </c>
      <c r="B505" s="981" t="s">
        <v>788</v>
      </c>
      <c r="C505" s="981"/>
      <c r="D505" s="981"/>
      <c r="E505" s="970">
        <v>0</v>
      </c>
      <c r="F505" s="970"/>
      <c r="G505" s="970">
        <v>170</v>
      </c>
      <c r="H505" s="970"/>
      <c r="I505" s="970"/>
      <c r="J505" s="41">
        <v>169</v>
      </c>
      <c r="K505" s="971">
        <v>0.9969</v>
      </c>
      <c r="L505" s="971"/>
      <c r="M505" s="971"/>
      <c r="N505" s="968" t="s">
        <v>1035</v>
      </c>
      <c r="O505" s="968"/>
      <c r="P505" s="968"/>
      <c r="Q505" s="968"/>
      <c r="R505" s="968"/>
      <c r="S505" s="1"/>
    </row>
    <row r="506" spans="1:19" ht="24.75" customHeight="1">
      <c r="A506" s="40" t="s">
        <v>876</v>
      </c>
      <c r="B506" s="981" t="s">
        <v>788</v>
      </c>
      <c r="C506" s="981"/>
      <c r="D506" s="981"/>
      <c r="E506" s="970">
        <v>0</v>
      </c>
      <c r="F506" s="970"/>
      <c r="G506" s="970">
        <v>100</v>
      </c>
      <c r="H506" s="970"/>
      <c r="I506" s="970"/>
      <c r="J506" s="41">
        <v>100</v>
      </c>
      <c r="K506" s="971">
        <v>0.996</v>
      </c>
      <c r="L506" s="971"/>
      <c r="M506" s="971"/>
      <c r="N506" s="968" t="s">
        <v>1036</v>
      </c>
      <c r="O506" s="968"/>
      <c r="P506" s="968"/>
      <c r="Q506" s="968"/>
      <c r="R506" s="968"/>
      <c r="S506" s="1"/>
    </row>
    <row r="507" spans="1:19" ht="24.75" customHeight="1">
      <c r="A507" s="979" t="s">
        <v>315</v>
      </c>
      <c r="B507" s="979"/>
      <c r="C507" s="979"/>
      <c r="D507" s="979"/>
      <c r="E507" s="970">
        <v>0</v>
      </c>
      <c r="F507" s="970"/>
      <c r="G507" s="970">
        <v>270</v>
      </c>
      <c r="H507" s="970"/>
      <c r="I507" s="970"/>
      <c r="J507" s="41">
        <v>269</v>
      </c>
      <c r="K507" s="971">
        <v>0.9965999999999999</v>
      </c>
      <c r="L507" s="971"/>
      <c r="M507" s="971"/>
      <c r="N507" s="968" t="s">
        <v>876</v>
      </c>
      <c r="O507" s="968"/>
      <c r="P507" s="968"/>
      <c r="Q507" s="968"/>
      <c r="R507" s="968"/>
      <c r="S507" s="1"/>
    </row>
    <row r="508" spans="1:19" ht="24.75" customHeight="1">
      <c r="A508" s="977" t="s">
        <v>1037</v>
      </c>
      <c r="B508" s="977"/>
      <c r="C508" s="977"/>
      <c r="D508" s="977"/>
      <c r="E508" s="975">
        <v>0</v>
      </c>
      <c r="F508" s="975"/>
      <c r="G508" s="975">
        <v>270</v>
      </c>
      <c r="H508" s="975"/>
      <c r="I508" s="975"/>
      <c r="J508" s="46">
        <v>269</v>
      </c>
      <c r="K508" s="972">
        <v>0.9965999999999999</v>
      </c>
      <c r="L508" s="972"/>
      <c r="M508" s="972"/>
      <c r="N508" s="973" t="s">
        <v>876</v>
      </c>
      <c r="O508" s="973"/>
      <c r="P508" s="973"/>
      <c r="Q508" s="973"/>
      <c r="R508" s="973"/>
      <c r="S508" s="1"/>
    </row>
    <row r="509" spans="1:19" ht="24.75" customHeight="1">
      <c r="A509" s="982" t="s">
        <v>169</v>
      </c>
      <c r="B509" s="982"/>
      <c r="C509" s="982"/>
      <c r="D509" s="982"/>
      <c r="E509" s="982"/>
      <c r="F509" s="982"/>
      <c r="G509" s="982"/>
      <c r="H509" s="982"/>
      <c r="I509" s="982"/>
      <c r="J509" s="982"/>
      <c r="K509" s="982"/>
      <c r="L509" s="982"/>
      <c r="M509" s="982"/>
      <c r="N509" s="982"/>
      <c r="O509" s="982"/>
      <c r="P509" s="982"/>
      <c r="Q509" s="982"/>
      <c r="R509" s="982"/>
      <c r="S509" s="1"/>
    </row>
    <row r="510" spans="1:19" ht="24.75" customHeight="1">
      <c r="A510" s="980" t="s">
        <v>1046</v>
      </c>
      <c r="B510" s="980"/>
      <c r="C510" s="980"/>
      <c r="D510" s="980"/>
      <c r="E510" s="980"/>
      <c r="F510" s="980"/>
      <c r="G510" s="980"/>
      <c r="H510" s="980"/>
      <c r="I510" s="980"/>
      <c r="J510" s="980"/>
      <c r="K510" s="980"/>
      <c r="L510" s="980"/>
      <c r="M510" s="980"/>
      <c r="N510" s="980"/>
      <c r="O510" s="980"/>
      <c r="P510" s="980"/>
      <c r="Q510" s="980"/>
      <c r="R510" s="980"/>
      <c r="S510" s="1"/>
    </row>
    <row r="511" spans="1:19" ht="24.75" customHeight="1">
      <c r="A511" s="40" t="s">
        <v>876</v>
      </c>
      <c r="B511" s="981" t="s">
        <v>621</v>
      </c>
      <c r="C511" s="981"/>
      <c r="D511" s="981"/>
      <c r="E511" s="970">
        <v>0</v>
      </c>
      <c r="F511" s="970"/>
      <c r="G511" s="970">
        <v>0</v>
      </c>
      <c r="H511" s="970"/>
      <c r="I511" s="970"/>
      <c r="J511" s="41">
        <v>0</v>
      </c>
      <c r="K511" s="971">
        <v>0</v>
      </c>
      <c r="L511" s="971"/>
      <c r="M511" s="971"/>
      <c r="N511" s="968" t="s">
        <v>1032</v>
      </c>
      <c r="O511" s="968"/>
      <c r="P511" s="968"/>
      <c r="Q511" s="968"/>
      <c r="R511" s="968"/>
      <c r="S511" s="1"/>
    </row>
    <row r="512" spans="1:19" ht="24.75" customHeight="1">
      <c r="A512" s="979" t="s">
        <v>1048</v>
      </c>
      <c r="B512" s="979"/>
      <c r="C512" s="979"/>
      <c r="D512" s="979"/>
      <c r="E512" s="970">
        <v>0</v>
      </c>
      <c r="F512" s="970"/>
      <c r="G512" s="970">
        <v>0</v>
      </c>
      <c r="H512" s="970"/>
      <c r="I512" s="970"/>
      <c r="J512" s="41">
        <v>0</v>
      </c>
      <c r="K512" s="971">
        <v>0</v>
      </c>
      <c r="L512" s="971"/>
      <c r="M512" s="971"/>
      <c r="N512" s="968" t="s">
        <v>876</v>
      </c>
      <c r="O512" s="968"/>
      <c r="P512" s="968"/>
      <c r="Q512" s="968"/>
      <c r="R512" s="968"/>
      <c r="S512" s="1"/>
    </row>
    <row r="513" spans="1:19" ht="24.75" customHeight="1">
      <c r="A513" s="980" t="s">
        <v>724</v>
      </c>
      <c r="B513" s="980"/>
      <c r="C513" s="980"/>
      <c r="D513" s="980"/>
      <c r="E513" s="980"/>
      <c r="F513" s="980"/>
      <c r="G513" s="980"/>
      <c r="H513" s="980"/>
      <c r="I513" s="980"/>
      <c r="J513" s="980"/>
      <c r="K513" s="980"/>
      <c r="L513" s="980"/>
      <c r="M513" s="980"/>
      <c r="N513" s="980"/>
      <c r="O513" s="980"/>
      <c r="P513" s="980"/>
      <c r="Q513" s="980"/>
      <c r="R513" s="980"/>
      <c r="S513" s="1"/>
    </row>
    <row r="514" spans="1:19" ht="24.75" customHeight="1">
      <c r="A514" s="40" t="s">
        <v>876</v>
      </c>
      <c r="B514" s="981" t="s">
        <v>621</v>
      </c>
      <c r="C514" s="981"/>
      <c r="D514" s="981"/>
      <c r="E514" s="970">
        <v>0</v>
      </c>
      <c r="F514" s="970"/>
      <c r="G514" s="970">
        <v>120</v>
      </c>
      <c r="H514" s="970"/>
      <c r="I514" s="970"/>
      <c r="J514" s="41">
        <v>120</v>
      </c>
      <c r="K514" s="971">
        <v>1</v>
      </c>
      <c r="L514" s="971"/>
      <c r="M514" s="971"/>
      <c r="N514" s="968" t="s">
        <v>1038</v>
      </c>
      <c r="O514" s="968"/>
      <c r="P514" s="968"/>
      <c r="Q514" s="968"/>
      <c r="R514" s="968"/>
      <c r="S514" s="1"/>
    </row>
    <row r="515" spans="1:19" ht="24.75" customHeight="1">
      <c r="A515" s="979" t="s">
        <v>725</v>
      </c>
      <c r="B515" s="979"/>
      <c r="C515" s="979"/>
      <c r="D515" s="979"/>
      <c r="E515" s="970">
        <v>0</v>
      </c>
      <c r="F515" s="970"/>
      <c r="G515" s="970">
        <v>120</v>
      </c>
      <c r="H515" s="970"/>
      <c r="I515" s="970"/>
      <c r="J515" s="41">
        <v>120</v>
      </c>
      <c r="K515" s="971">
        <v>1</v>
      </c>
      <c r="L515" s="971"/>
      <c r="M515" s="971"/>
      <c r="N515" s="968" t="s">
        <v>876</v>
      </c>
      <c r="O515" s="968"/>
      <c r="P515" s="968"/>
      <c r="Q515" s="968"/>
      <c r="R515" s="968"/>
      <c r="S515" s="1"/>
    </row>
    <row r="516" spans="1:19" ht="24.75" customHeight="1">
      <c r="A516" s="980" t="s">
        <v>838</v>
      </c>
      <c r="B516" s="980"/>
      <c r="C516" s="980"/>
      <c r="D516" s="980"/>
      <c r="E516" s="980"/>
      <c r="F516" s="980"/>
      <c r="G516" s="980"/>
      <c r="H516" s="980"/>
      <c r="I516" s="980"/>
      <c r="J516" s="980"/>
      <c r="K516" s="980"/>
      <c r="L516" s="980"/>
      <c r="M516" s="980"/>
      <c r="N516" s="980"/>
      <c r="O516" s="980"/>
      <c r="P516" s="980"/>
      <c r="Q516" s="980"/>
      <c r="R516" s="980"/>
      <c r="S516" s="1"/>
    </row>
    <row r="517" spans="1:19" ht="24.75" customHeight="1">
      <c r="A517" s="40" t="s">
        <v>876</v>
      </c>
      <c r="B517" s="981" t="s">
        <v>621</v>
      </c>
      <c r="C517" s="981"/>
      <c r="D517" s="981"/>
      <c r="E517" s="970">
        <v>0</v>
      </c>
      <c r="F517" s="970"/>
      <c r="G517" s="970">
        <v>200</v>
      </c>
      <c r="H517" s="970"/>
      <c r="I517" s="970"/>
      <c r="J517" s="41">
        <v>200</v>
      </c>
      <c r="K517" s="971">
        <v>0.9987</v>
      </c>
      <c r="L517" s="971"/>
      <c r="M517" s="971"/>
      <c r="N517" s="968" t="s">
        <v>1008</v>
      </c>
      <c r="O517" s="968"/>
      <c r="P517" s="968"/>
      <c r="Q517" s="968"/>
      <c r="R517" s="968"/>
      <c r="S517" s="1"/>
    </row>
    <row r="518" spans="1:19" ht="24.75" customHeight="1">
      <c r="A518" s="979" t="s">
        <v>839</v>
      </c>
      <c r="B518" s="979"/>
      <c r="C518" s="979"/>
      <c r="D518" s="979"/>
      <c r="E518" s="970">
        <v>0</v>
      </c>
      <c r="F518" s="970"/>
      <c r="G518" s="970">
        <v>200</v>
      </c>
      <c r="H518" s="970"/>
      <c r="I518" s="970"/>
      <c r="J518" s="41">
        <v>200</v>
      </c>
      <c r="K518" s="971">
        <v>0.9987</v>
      </c>
      <c r="L518" s="971"/>
      <c r="M518" s="971"/>
      <c r="N518" s="968" t="s">
        <v>876</v>
      </c>
      <c r="O518" s="968"/>
      <c r="P518" s="968"/>
      <c r="Q518" s="968"/>
      <c r="R518" s="968"/>
      <c r="S518" s="1"/>
    </row>
    <row r="519" spans="1:19" ht="24.75" customHeight="1">
      <c r="A519" s="977" t="s">
        <v>617</v>
      </c>
      <c r="B519" s="977"/>
      <c r="C519" s="977"/>
      <c r="D519" s="977"/>
      <c r="E519" s="975">
        <v>0</v>
      </c>
      <c r="F519" s="975"/>
      <c r="G519" s="975">
        <v>320</v>
      </c>
      <c r="H519" s="975"/>
      <c r="I519" s="975"/>
      <c r="J519" s="46">
        <v>320</v>
      </c>
      <c r="K519" s="972">
        <v>0.9979</v>
      </c>
      <c r="L519" s="972"/>
      <c r="M519" s="972"/>
      <c r="N519" s="973" t="s">
        <v>876</v>
      </c>
      <c r="O519" s="973"/>
      <c r="P519" s="973"/>
      <c r="Q519" s="973"/>
      <c r="R519" s="973"/>
      <c r="S519" s="1"/>
    </row>
    <row r="520" spans="1:19" ht="30" customHeight="1">
      <c r="A520" s="977" t="s">
        <v>1039</v>
      </c>
      <c r="B520" s="977"/>
      <c r="C520" s="977"/>
      <c r="D520" s="977"/>
      <c r="E520" s="978">
        <v>47235</v>
      </c>
      <c r="F520" s="978"/>
      <c r="G520" s="978">
        <v>42979</v>
      </c>
      <c r="H520" s="978"/>
      <c r="I520" s="978"/>
      <c r="J520" s="45">
        <v>40030</v>
      </c>
      <c r="K520" s="976">
        <v>0.9314</v>
      </c>
      <c r="L520" s="976"/>
      <c r="M520" s="976"/>
      <c r="N520" s="973" t="s">
        <v>876</v>
      </c>
      <c r="O520" s="973"/>
      <c r="P520" s="973"/>
      <c r="Q520" s="973"/>
      <c r="R520" s="973"/>
      <c r="S520" s="1"/>
    </row>
    <row r="521" spans="1:19" ht="30" customHeight="1">
      <c r="A521" s="39" t="s">
        <v>1040</v>
      </c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1"/>
    </row>
    <row r="522" spans="1:19" ht="24.75" customHeight="1">
      <c r="A522" s="974" t="s">
        <v>1041</v>
      </c>
      <c r="B522" s="974"/>
      <c r="C522" s="974"/>
      <c r="D522" s="974"/>
      <c r="E522" s="975">
        <v>587720</v>
      </c>
      <c r="F522" s="975"/>
      <c r="G522" s="975">
        <v>503735</v>
      </c>
      <c r="H522" s="975"/>
      <c r="I522" s="975"/>
      <c r="J522" s="46">
        <v>480775</v>
      </c>
      <c r="K522" s="972">
        <v>0.9544</v>
      </c>
      <c r="L522" s="972"/>
      <c r="M522" s="973" t="s">
        <v>876</v>
      </c>
      <c r="N522" s="973"/>
      <c r="O522" s="973"/>
      <c r="P522" s="973"/>
      <c r="Q522" s="973"/>
      <c r="R522" s="973"/>
      <c r="S522" s="1"/>
    </row>
    <row r="523" spans="1:19" ht="24.75" customHeight="1">
      <c r="A523" s="969" t="s">
        <v>1042</v>
      </c>
      <c r="B523" s="969"/>
      <c r="C523" s="969"/>
      <c r="D523" s="969"/>
      <c r="E523" s="970">
        <v>7750</v>
      </c>
      <c r="F523" s="970"/>
      <c r="G523" s="970">
        <v>5576</v>
      </c>
      <c r="H523" s="970"/>
      <c r="I523" s="970"/>
      <c r="J523" s="41">
        <v>5295</v>
      </c>
      <c r="K523" s="971">
        <v>0.9495999999999999</v>
      </c>
      <c r="L523" s="971"/>
      <c r="M523" s="968" t="s">
        <v>876</v>
      </c>
      <c r="N523" s="968"/>
      <c r="O523" s="968"/>
      <c r="P523" s="968"/>
      <c r="Q523" s="968"/>
      <c r="R523" s="968"/>
      <c r="S523" s="1"/>
    </row>
    <row r="524" spans="1:19" ht="24.75" customHeight="1">
      <c r="A524" s="969" t="s">
        <v>1043</v>
      </c>
      <c r="B524" s="969"/>
      <c r="C524" s="969"/>
      <c r="D524" s="969"/>
      <c r="E524" s="970">
        <v>4500</v>
      </c>
      <c r="F524" s="970"/>
      <c r="G524" s="970">
        <v>381</v>
      </c>
      <c r="H524" s="970"/>
      <c r="I524" s="970"/>
      <c r="J524" s="41">
        <v>2</v>
      </c>
      <c r="K524" s="971">
        <v>0.0063</v>
      </c>
      <c r="L524" s="971"/>
      <c r="M524" s="968" t="s">
        <v>876</v>
      </c>
      <c r="N524" s="968"/>
      <c r="O524" s="968"/>
      <c r="P524" s="968"/>
      <c r="Q524" s="968"/>
      <c r="R524" s="968"/>
      <c r="S524" s="1"/>
    </row>
    <row r="525" spans="1:19" ht="24.75" customHeight="1">
      <c r="A525" s="969" t="s">
        <v>1044</v>
      </c>
      <c r="B525" s="969"/>
      <c r="C525" s="969"/>
      <c r="D525" s="969"/>
      <c r="E525" s="970">
        <v>78730</v>
      </c>
      <c r="F525" s="970"/>
      <c r="G525" s="970">
        <v>82118</v>
      </c>
      <c r="H525" s="970"/>
      <c r="I525" s="970"/>
      <c r="J525" s="41">
        <v>79333</v>
      </c>
      <c r="K525" s="971">
        <v>0.9661</v>
      </c>
      <c r="L525" s="971"/>
      <c r="M525" s="968" t="s">
        <v>876</v>
      </c>
      <c r="N525" s="968"/>
      <c r="O525" s="968"/>
      <c r="P525" s="968"/>
      <c r="Q525" s="968"/>
      <c r="R525" s="968"/>
      <c r="S525" s="1"/>
    </row>
    <row r="526" spans="1:19" ht="24.75" customHeight="1">
      <c r="A526" s="969" t="s">
        <v>1045</v>
      </c>
      <c r="B526" s="969"/>
      <c r="C526" s="969"/>
      <c r="D526" s="969"/>
      <c r="E526" s="970">
        <v>1300</v>
      </c>
      <c r="F526" s="970"/>
      <c r="G526" s="970">
        <v>60730</v>
      </c>
      <c r="H526" s="970"/>
      <c r="I526" s="970"/>
      <c r="J526" s="41">
        <v>56727</v>
      </c>
      <c r="K526" s="971">
        <v>0.9340999999999999</v>
      </c>
      <c r="L526" s="971"/>
      <c r="M526" s="968" t="s">
        <v>876</v>
      </c>
      <c r="N526" s="968"/>
      <c r="O526" s="968"/>
      <c r="P526" s="968"/>
      <c r="Q526" s="968"/>
      <c r="R526" s="968"/>
      <c r="S526" s="1"/>
    </row>
    <row r="527" spans="1:19" ht="24.75" customHeight="1">
      <c r="A527" s="969" t="s">
        <v>619</v>
      </c>
      <c r="B527" s="969"/>
      <c r="C527" s="969"/>
      <c r="D527" s="969"/>
      <c r="E527" s="970">
        <v>399360</v>
      </c>
      <c r="F527" s="970"/>
      <c r="G527" s="970">
        <v>266579</v>
      </c>
      <c r="H527" s="970"/>
      <c r="I527" s="970"/>
      <c r="J527" s="41">
        <v>259949</v>
      </c>
      <c r="K527" s="971">
        <v>0.9751000000000001</v>
      </c>
      <c r="L527" s="971"/>
      <c r="M527" s="968" t="s">
        <v>876</v>
      </c>
      <c r="N527" s="968"/>
      <c r="O527" s="968"/>
      <c r="P527" s="968"/>
      <c r="Q527" s="968"/>
      <c r="R527" s="968"/>
      <c r="S527" s="1"/>
    </row>
    <row r="528" spans="1:19" ht="24.75" customHeight="1">
      <c r="A528" s="969" t="s">
        <v>121</v>
      </c>
      <c r="B528" s="969"/>
      <c r="C528" s="969"/>
      <c r="D528" s="969"/>
      <c r="E528" s="970">
        <v>26845</v>
      </c>
      <c r="F528" s="970"/>
      <c r="G528" s="970">
        <v>23371</v>
      </c>
      <c r="H528" s="970"/>
      <c r="I528" s="970"/>
      <c r="J528" s="41">
        <v>18364</v>
      </c>
      <c r="K528" s="971">
        <v>0.7857999999999999</v>
      </c>
      <c r="L528" s="971"/>
      <c r="M528" s="968" t="s">
        <v>876</v>
      </c>
      <c r="N528" s="968"/>
      <c r="O528" s="968"/>
      <c r="P528" s="968"/>
      <c r="Q528" s="968"/>
      <c r="R528" s="968"/>
      <c r="S528" s="1"/>
    </row>
    <row r="529" spans="1:19" ht="24.75" customHeight="1">
      <c r="A529" s="969" t="s">
        <v>549</v>
      </c>
      <c r="B529" s="969"/>
      <c r="C529" s="969"/>
      <c r="D529" s="969"/>
      <c r="E529" s="970">
        <v>22000</v>
      </c>
      <c r="F529" s="970"/>
      <c r="G529" s="970">
        <v>22000</v>
      </c>
      <c r="H529" s="970"/>
      <c r="I529" s="970"/>
      <c r="J529" s="41">
        <v>21074</v>
      </c>
      <c r="K529" s="971">
        <v>0.9579000000000001</v>
      </c>
      <c r="L529" s="971"/>
      <c r="M529" s="968" t="s">
        <v>876</v>
      </c>
      <c r="N529" s="968"/>
      <c r="O529" s="968"/>
      <c r="P529" s="968"/>
      <c r="Q529" s="968"/>
      <c r="R529" s="968"/>
      <c r="S529" s="1"/>
    </row>
    <row r="530" spans="1:19" ht="24.75" customHeight="1">
      <c r="A530" s="969" t="s">
        <v>557</v>
      </c>
      <c r="B530" s="969"/>
      <c r="C530" s="969"/>
      <c r="D530" s="969"/>
      <c r="E530" s="970">
        <v>47235</v>
      </c>
      <c r="F530" s="970"/>
      <c r="G530" s="970">
        <v>42979</v>
      </c>
      <c r="H530" s="970"/>
      <c r="I530" s="970"/>
      <c r="J530" s="41">
        <v>40030</v>
      </c>
      <c r="K530" s="971">
        <v>0.9314</v>
      </c>
      <c r="L530" s="971"/>
      <c r="M530" s="968" t="s">
        <v>876</v>
      </c>
      <c r="N530" s="968"/>
      <c r="O530" s="968"/>
      <c r="P530" s="968"/>
      <c r="Q530" s="968"/>
      <c r="R530" s="968"/>
      <c r="S530" s="1"/>
    </row>
  </sheetData>
  <mergeCells count="2140">
    <mergeCell ref="N1:R1"/>
    <mergeCell ref="K5:M5"/>
    <mergeCell ref="N5:R5"/>
    <mergeCell ref="A4:R4"/>
    <mergeCell ref="B1:D1"/>
    <mergeCell ref="E1:F1"/>
    <mergeCell ref="G1:I1"/>
    <mergeCell ref="K6:M6"/>
    <mergeCell ref="E5:F5"/>
    <mergeCell ref="G5:I5"/>
    <mergeCell ref="K1:M1"/>
    <mergeCell ref="N6:R6"/>
    <mergeCell ref="B5:D5"/>
    <mergeCell ref="B7:D7"/>
    <mergeCell ref="E7:F7"/>
    <mergeCell ref="G7:I7"/>
    <mergeCell ref="K7:M7"/>
    <mergeCell ref="N7:R7"/>
    <mergeCell ref="B6:D6"/>
    <mergeCell ref="E6:F6"/>
    <mergeCell ref="G6:I6"/>
    <mergeCell ref="B8:D8"/>
    <mergeCell ref="E8:F8"/>
    <mergeCell ref="G8:I8"/>
    <mergeCell ref="E9:F9"/>
    <mergeCell ref="G9:I9"/>
    <mergeCell ref="B9:D9"/>
    <mergeCell ref="N10:R10"/>
    <mergeCell ref="K8:M8"/>
    <mergeCell ref="N8:R8"/>
    <mergeCell ref="K9:M9"/>
    <mergeCell ref="N9:R9"/>
    <mergeCell ref="G13:I13"/>
    <mergeCell ref="N11:R11"/>
    <mergeCell ref="B10:D10"/>
    <mergeCell ref="E10:F10"/>
    <mergeCell ref="G10:I10"/>
    <mergeCell ref="B11:D11"/>
    <mergeCell ref="E11:F11"/>
    <mergeCell ref="G11:I11"/>
    <mergeCell ref="K11:M11"/>
    <mergeCell ref="K10:M10"/>
    <mergeCell ref="A15:D15"/>
    <mergeCell ref="E15:F15"/>
    <mergeCell ref="K12:M12"/>
    <mergeCell ref="N12:R12"/>
    <mergeCell ref="K13:M13"/>
    <mergeCell ref="N13:R13"/>
    <mergeCell ref="B12:D12"/>
    <mergeCell ref="E12:F12"/>
    <mergeCell ref="G12:I12"/>
    <mergeCell ref="E13:F13"/>
    <mergeCell ref="A17:R17"/>
    <mergeCell ref="G15:I15"/>
    <mergeCell ref="N14:R14"/>
    <mergeCell ref="B13:D13"/>
    <mergeCell ref="K15:M15"/>
    <mergeCell ref="N15:R15"/>
    <mergeCell ref="A14:D14"/>
    <mergeCell ref="E14:F14"/>
    <mergeCell ref="G14:I14"/>
    <mergeCell ref="K14:M14"/>
    <mergeCell ref="B18:D18"/>
    <mergeCell ref="E18:F18"/>
    <mergeCell ref="G18:I18"/>
    <mergeCell ref="K18:M18"/>
    <mergeCell ref="N18:R18"/>
    <mergeCell ref="N19:R19"/>
    <mergeCell ref="B20:D20"/>
    <mergeCell ref="E20:F20"/>
    <mergeCell ref="G20:I20"/>
    <mergeCell ref="K20:M20"/>
    <mergeCell ref="N20:R20"/>
    <mergeCell ref="B19:D19"/>
    <mergeCell ref="E19:F19"/>
    <mergeCell ref="G19:I19"/>
    <mergeCell ref="K19:M19"/>
    <mergeCell ref="B21:D21"/>
    <mergeCell ref="E21:F21"/>
    <mergeCell ref="G21:I21"/>
    <mergeCell ref="B22:D22"/>
    <mergeCell ref="E22:F22"/>
    <mergeCell ref="G22:I22"/>
    <mergeCell ref="N21:R21"/>
    <mergeCell ref="K22:M22"/>
    <mergeCell ref="N22:R22"/>
    <mergeCell ref="K21:M21"/>
    <mergeCell ref="K23:M23"/>
    <mergeCell ref="N23:R23"/>
    <mergeCell ref="K24:M24"/>
    <mergeCell ref="E23:F23"/>
    <mergeCell ref="G23:I23"/>
    <mergeCell ref="N24:R24"/>
    <mergeCell ref="B23:D23"/>
    <mergeCell ref="B25:D25"/>
    <mergeCell ref="E25:F25"/>
    <mergeCell ref="G25:I25"/>
    <mergeCell ref="K25:M25"/>
    <mergeCell ref="N25:R25"/>
    <mergeCell ref="B24:D24"/>
    <mergeCell ref="E24:F24"/>
    <mergeCell ref="G24:I24"/>
    <mergeCell ref="B26:D26"/>
    <mergeCell ref="E26:F26"/>
    <mergeCell ref="G26:I26"/>
    <mergeCell ref="E27:F27"/>
    <mergeCell ref="G27:I27"/>
    <mergeCell ref="B27:D27"/>
    <mergeCell ref="K26:M26"/>
    <mergeCell ref="N26:R26"/>
    <mergeCell ref="K27:M27"/>
    <mergeCell ref="N27:R27"/>
    <mergeCell ref="N29:R29"/>
    <mergeCell ref="B28:D28"/>
    <mergeCell ref="E28:F28"/>
    <mergeCell ref="G28:I28"/>
    <mergeCell ref="B29:D29"/>
    <mergeCell ref="E29:F29"/>
    <mergeCell ref="G29:I29"/>
    <mergeCell ref="K29:M29"/>
    <mergeCell ref="K28:M28"/>
    <mergeCell ref="N28:R28"/>
    <mergeCell ref="B30:D30"/>
    <mergeCell ref="E30:F30"/>
    <mergeCell ref="G30:I30"/>
    <mergeCell ref="E31:F31"/>
    <mergeCell ref="G31:I31"/>
    <mergeCell ref="B31:D31"/>
    <mergeCell ref="K30:M30"/>
    <mergeCell ref="N30:R30"/>
    <mergeCell ref="K31:M31"/>
    <mergeCell ref="N31:R31"/>
    <mergeCell ref="N33:R33"/>
    <mergeCell ref="B32:D32"/>
    <mergeCell ref="E32:F32"/>
    <mergeCell ref="G32:I32"/>
    <mergeCell ref="B33:D33"/>
    <mergeCell ref="E33:F33"/>
    <mergeCell ref="G33:I33"/>
    <mergeCell ref="K33:M33"/>
    <mergeCell ref="K32:M32"/>
    <mergeCell ref="N32:R32"/>
    <mergeCell ref="B34:D34"/>
    <mergeCell ref="E34:F34"/>
    <mergeCell ref="G34:I34"/>
    <mergeCell ref="E35:F35"/>
    <mergeCell ref="G35:I35"/>
    <mergeCell ref="B35:D35"/>
    <mergeCell ref="K34:M34"/>
    <mergeCell ref="N34:R34"/>
    <mergeCell ref="K35:M35"/>
    <mergeCell ref="N35:R35"/>
    <mergeCell ref="N37:R37"/>
    <mergeCell ref="B36:D36"/>
    <mergeCell ref="E36:F36"/>
    <mergeCell ref="G36:I36"/>
    <mergeCell ref="B37:D37"/>
    <mergeCell ref="E37:F37"/>
    <mergeCell ref="G37:I37"/>
    <mergeCell ref="K37:M37"/>
    <mergeCell ref="K36:M36"/>
    <mergeCell ref="N36:R36"/>
    <mergeCell ref="B38:D38"/>
    <mergeCell ref="E38:F38"/>
    <mergeCell ref="G38:I38"/>
    <mergeCell ref="E39:F39"/>
    <mergeCell ref="G39:I39"/>
    <mergeCell ref="K38:M38"/>
    <mergeCell ref="N38:R38"/>
    <mergeCell ref="K39:M39"/>
    <mergeCell ref="N39:R39"/>
    <mergeCell ref="N40:R40"/>
    <mergeCell ref="B39:D39"/>
    <mergeCell ref="B40:D40"/>
    <mergeCell ref="E40:F40"/>
    <mergeCell ref="G40:I40"/>
    <mergeCell ref="K40:M40"/>
    <mergeCell ref="B41:D41"/>
    <mergeCell ref="E41:F41"/>
    <mergeCell ref="N41:R41"/>
    <mergeCell ref="B42:D42"/>
    <mergeCell ref="E42:F42"/>
    <mergeCell ref="G42:I42"/>
    <mergeCell ref="K42:M42"/>
    <mergeCell ref="G41:I41"/>
    <mergeCell ref="K41:M41"/>
    <mergeCell ref="E45:F45"/>
    <mergeCell ref="N42:R42"/>
    <mergeCell ref="E43:F43"/>
    <mergeCell ref="G43:I43"/>
    <mergeCell ref="G45:I45"/>
    <mergeCell ref="N44:R44"/>
    <mergeCell ref="B43:D43"/>
    <mergeCell ref="K45:M45"/>
    <mergeCell ref="N45:R45"/>
    <mergeCell ref="A44:D44"/>
    <mergeCell ref="E44:F44"/>
    <mergeCell ref="G44:I44"/>
    <mergeCell ref="K44:M44"/>
    <mergeCell ref="A45:D45"/>
    <mergeCell ref="K43:M43"/>
    <mergeCell ref="N43:R43"/>
    <mergeCell ref="G49:I49"/>
    <mergeCell ref="A47:R47"/>
    <mergeCell ref="B48:D48"/>
    <mergeCell ref="E48:F48"/>
    <mergeCell ref="G48:I48"/>
    <mergeCell ref="K48:M48"/>
    <mergeCell ref="N48:R48"/>
    <mergeCell ref="K49:M49"/>
    <mergeCell ref="N49:R49"/>
    <mergeCell ref="A49:D49"/>
    <mergeCell ref="A50:R50"/>
    <mergeCell ref="B51:D51"/>
    <mergeCell ref="E51:F51"/>
    <mergeCell ref="G51:I51"/>
    <mergeCell ref="K51:M51"/>
    <mergeCell ref="N51:R51"/>
    <mergeCell ref="E49:F49"/>
    <mergeCell ref="N52:R52"/>
    <mergeCell ref="B53:D53"/>
    <mergeCell ref="E53:F53"/>
    <mergeCell ref="G53:I53"/>
    <mergeCell ref="K53:M53"/>
    <mergeCell ref="N53:R53"/>
    <mergeCell ref="B52:D52"/>
    <mergeCell ref="E52:F52"/>
    <mergeCell ref="G52:I52"/>
    <mergeCell ref="K52:M52"/>
    <mergeCell ref="K56:M56"/>
    <mergeCell ref="N56:R56"/>
    <mergeCell ref="K54:M54"/>
    <mergeCell ref="N54:R54"/>
    <mergeCell ref="K55:M55"/>
    <mergeCell ref="N55:R55"/>
    <mergeCell ref="B54:D54"/>
    <mergeCell ref="E54:F54"/>
    <mergeCell ref="G54:I54"/>
    <mergeCell ref="B55:D55"/>
    <mergeCell ref="E55:F55"/>
    <mergeCell ref="G55:I55"/>
    <mergeCell ref="N57:R57"/>
    <mergeCell ref="B56:D56"/>
    <mergeCell ref="K58:M58"/>
    <mergeCell ref="N58:R58"/>
    <mergeCell ref="A57:D57"/>
    <mergeCell ref="E57:F57"/>
    <mergeCell ref="G57:I57"/>
    <mergeCell ref="K57:M57"/>
    <mergeCell ref="E56:F56"/>
    <mergeCell ref="G56:I56"/>
    <mergeCell ref="A60:R60"/>
    <mergeCell ref="A58:D58"/>
    <mergeCell ref="E58:F58"/>
    <mergeCell ref="G58:I58"/>
    <mergeCell ref="A61:R61"/>
    <mergeCell ref="B62:D62"/>
    <mergeCell ref="E62:F62"/>
    <mergeCell ref="G62:I62"/>
    <mergeCell ref="K62:M62"/>
    <mergeCell ref="N62:R62"/>
    <mergeCell ref="N63:R63"/>
    <mergeCell ref="A64:R64"/>
    <mergeCell ref="B65:D65"/>
    <mergeCell ref="E65:F65"/>
    <mergeCell ref="G65:I65"/>
    <mergeCell ref="K65:M65"/>
    <mergeCell ref="N65:R65"/>
    <mergeCell ref="A63:D63"/>
    <mergeCell ref="A66:D66"/>
    <mergeCell ref="E66:F66"/>
    <mergeCell ref="G66:I66"/>
    <mergeCell ref="K63:M63"/>
    <mergeCell ref="E63:F63"/>
    <mergeCell ref="G63:I63"/>
    <mergeCell ref="K66:M66"/>
    <mergeCell ref="A69:D69"/>
    <mergeCell ref="E69:F69"/>
    <mergeCell ref="G69:I69"/>
    <mergeCell ref="N66:R66"/>
    <mergeCell ref="A67:R67"/>
    <mergeCell ref="B68:D68"/>
    <mergeCell ref="E68:F68"/>
    <mergeCell ref="G68:I68"/>
    <mergeCell ref="K68:M68"/>
    <mergeCell ref="N68:R68"/>
    <mergeCell ref="G72:I72"/>
    <mergeCell ref="K72:M72"/>
    <mergeCell ref="K69:M69"/>
    <mergeCell ref="N69:R69"/>
    <mergeCell ref="A70:R70"/>
    <mergeCell ref="B71:D71"/>
    <mergeCell ref="E71:F71"/>
    <mergeCell ref="G71:I71"/>
    <mergeCell ref="K71:M71"/>
    <mergeCell ref="N71:R71"/>
    <mergeCell ref="K74:M74"/>
    <mergeCell ref="N74:R74"/>
    <mergeCell ref="N72:R72"/>
    <mergeCell ref="B73:D73"/>
    <mergeCell ref="E73:F73"/>
    <mergeCell ref="G73:I73"/>
    <mergeCell ref="K73:M73"/>
    <mergeCell ref="N73:R73"/>
    <mergeCell ref="B72:D72"/>
    <mergeCell ref="E72:F72"/>
    <mergeCell ref="B74:D74"/>
    <mergeCell ref="E74:F74"/>
    <mergeCell ref="G74:I74"/>
    <mergeCell ref="B75:D75"/>
    <mergeCell ref="E75:F75"/>
    <mergeCell ref="G75:I75"/>
    <mergeCell ref="K75:M75"/>
    <mergeCell ref="N75:R75"/>
    <mergeCell ref="N77:R77"/>
    <mergeCell ref="A76:D76"/>
    <mergeCell ref="E76:F76"/>
    <mergeCell ref="G76:I76"/>
    <mergeCell ref="K76:M76"/>
    <mergeCell ref="N76:R76"/>
    <mergeCell ref="A78:R78"/>
    <mergeCell ref="A79:R79"/>
    <mergeCell ref="A77:D77"/>
    <mergeCell ref="E77:F77"/>
    <mergeCell ref="G77:I77"/>
    <mergeCell ref="K77:M77"/>
    <mergeCell ref="N80:R80"/>
    <mergeCell ref="N83:R83"/>
    <mergeCell ref="A81:D81"/>
    <mergeCell ref="E81:F81"/>
    <mergeCell ref="G81:I81"/>
    <mergeCell ref="B80:D80"/>
    <mergeCell ref="E80:F80"/>
    <mergeCell ref="G80:I80"/>
    <mergeCell ref="K80:M80"/>
    <mergeCell ref="K81:M81"/>
    <mergeCell ref="N81:R81"/>
    <mergeCell ref="A82:R82"/>
    <mergeCell ref="B83:D83"/>
    <mergeCell ref="E83:F83"/>
    <mergeCell ref="G83:I83"/>
    <mergeCell ref="K83:M83"/>
    <mergeCell ref="N84:R84"/>
    <mergeCell ref="A85:D85"/>
    <mergeCell ref="E85:F85"/>
    <mergeCell ref="G85:I85"/>
    <mergeCell ref="K85:M85"/>
    <mergeCell ref="N85:R85"/>
    <mergeCell ref="A84:D84"/>
    <mergeCell ref="E84:F84"/>
    <mergeCell ref="G84:I84"/>
    <mergeCell ref="K84:M84"/>
    <mergeCell ref="A86:R86"/>
    <mergeCell ref="A87:R87"/>
    <mergeCell ref="E88:F88"/>
    <mergeCell ref="G88:I88"/>
    <mergeCell ref="K88:M88"/>
    <mergeCell ref="N88:R88"/>
    <mergeCell ref="A89:D89"/>
    <mergeCell ref="E89:F89"/>
    <mergeCell ref="G89:I89"/>
    <mergeCell ref="K89:M89"/>
    <mergeCell ref="N89:R89"/>
    <mergeCell ref="B88:D88"/>
    <mergeCell ref="A94:R94"/>
    <mergeCell ref="E92:F92"/>
    <mergeCell ref="G92:I92"/>
    <mergeCell ref="A90:R90"/>
    <mergeCell ref="B91:D91"/>
    <mergeCell ref="E91:F91"/>
    <mergeCell ref="G91:I91"/>
    <mergeCell ref="K91:M91"/>
    <mergeCell ref="N91:R91"/>
    <mergeCell ref="K92:M92"/>
    <mergeCell ref="N92:R92"/>
    <mergeCell ref="A93:D93"/>
    <mergeCell ref="E93:F93"/>
    <mergeCell ref="G93:I93"/>
    <mergeCell ref="K93:M93"/>
    <mergeCell ref="N93:R93"/>
    <mergeCell ref="B92:D92"/>
    <mergeCell ref="B95:D95"/>
    <mergeCell ref="E95:F95"/>
    <mergeCell ref="G95:I95"/>
    <mergeCell ref="K95:M95"/>
    <mergeCell ref="N95:R95"/>
    <mergeCell ref="A96:D96"/>
    <mergeCell ref="A98:R98"/>
    <mergeCell ref="A99:R99"/>
    <mergeCell ref="A97:D97"/>
    <mergeCell ref="E97:F97"/>
    <mergeCell ref="G97:I97"/>
    <mergeCell ref="K97:M97"/>
    <mergeCell ref="E96:F96"/>
    <mergeCell ref="G96:I96"/>
    <mergeCell ref="N103:R103"/>
    <mergeCell ref="A101:D101"/>
    <mergeCell ref="B100:D100"/>
    <mergeCell ref="K96:M96"/>
    <mergeCell ref="E100:F100"/>
    <mergeCell ref="G100:I100"/>
    <mergeCell ref="K100:M100"/>
    <mergeCell ref="N96:R96"/>
    <mergeCell ref="N97:R97"/>
    <mergeCell ref="N100:R100"/>
    <mergeCell ref="N101:R101"/>
    <mergeCell ref="A102:R102"/>
    <mergeCell ref="A104:D104"/>
    <mergeCell ref="E104:F104"/>
    <mergeCell ref="G104:I104"/>
    <mergeCell ref="K101:M101"/>
    <mergeCell ref="E101:F101"/>
    <mergeCell ref="G101:I101"/>
    <mergeCell ref="B103:D103"/>
    <mergeCell ref="E103:F103"/>
    <mergeCell ref="G103:I103"/>
    <mergeCell ref="K103:M103"/>
    <mergeCell ref="A105:D105"/>
    <mergeCell ref="E105:F105"/>
    <mergeCell ref="G105:I105"/>
    <mergeCell ref="K105:M105"/>
    <mergeCell ref="N109:R109"/>
    <mergeCell ref="N108:R108"/>
    <mergeCell ref="K104:M104"/>
    <mergeCell ref="N104:R104"/>
    <mergeCell ref="N105:R105"/>
    <mergeCell ref="N111:R111"/>
    <mergeCell ref="E109:F109"/>
    <mergeCell ref="G109:I109"/>
    <mergeCell ref="A106:R106"/>
    <mergeCell ref="A107:R107"/>
    <mergeCell ref="B108:D108"/>
    <mergeCell ref="E108:F108"/>
    <mergeCell ref="G108:I108"/>
    <mergeCell ref="K108:M108"/>
    <mergeCell ref="K109:M109"/>
    <mergeCell ref="A109:D109"/>
    <mergeCell ref="N114:R114"/>
    <mergeCell ref="A112:D112"/>
    <mergeCell ref="E112:F112"/>
    <mergeCell ref="G112:I112"/>
    <mergeCell ref="A110:R110"/>
    <mergeCell ref="B111:D111"/>
    <mergeCell ref="E111:F111"/>
    <mergeCell ref="G111:I111"/>
    <mergeCell ref="K111:M111"/>
    <mergeCell ref="K115:M115"/>
    <mergeCell ref="K112:M112"/>
    <mergeCell ref="N112:R112"/>
    <mergeCell ref="A113:R113"/>
    <mergeCell ref="B114:D114"/>
    <mergeCell ref="E114:F114"/>
    <mergeCell ref="G114:I114"/>
    <mergeCell ref="K114:M114"/>
    <mergeCell ref="A117:R117"/>
    <mergeCell ref="N115:R115"/>
    <mergeCell ref="A116:D116"/>
    <mergeCell ref="E116:F116"/>
    <mergeCell ref="G116:I116"/>
    <mergeCell ref="K116:M116"/>
    <mergeCell ref="N116:R116"/>
    <mergeCell ref="B115:D115"/>
    <mergeCell ref="E115:F115"/>
    <mergeCell ref="G115:I115"/>
    <mergeCell ref="B119:D119"/>
    <mergeCell ref="E119:F119"/>
    <mergeCell ref="G119:I119"/>
    <mergeCell ref="E120:F120"/>
    <mergeCell ref="G120:I120"/>
    <mergeCell ref="K119:M119"/>
    <mergeCell ref="N119:R119"/>
    <mergeCell ref="K120:M120"/>
    <mergeCell ref="N120:R120"/>
    <mergeCell ref="A121:D121"/>
    <mergeCell ref="E121:F121"/>
    <mergeCell ref="G121:I121"/>
    <mergeCell ref="K121:M121"/>
    <mergeCell ref="N121:R121"/>
    <mergeCell ref="A120:D120"/>
    <mergeCell ref="E125:F125"/>
    <mergeCell ref="G125:I125"/>
    <mergeCell ref="A122:R122"/>
    <mergeCell ref="A123:R123"/>
    <mergeCell ref="B124:D124"/>
    <mergeCell ref="E124:F124"/>
    <mergeCell ref="G124:I124"/>
    <mergeCell ref="K124:M124"/>
    <mergeCell ref="N124:R124"/>
    <mergeCell ref="K125:M125"/>
    <mergeCell ref="N125:R125"/>
    <mergeCell ref="A126:D126"/>
    <mergeCell ref="E126:F126"/>
    <mergeCell ref="G126:I126"/>
    <mergeCell ref="K126:M126"/>
    <mergeCell ref="N126:R126"/>
    <mergeCell ref="A125:D125"/>
    <mergeCell ref="A127:R127"/>
    <mergeCell ref="A128:R128"/>
    <mergeCell ref="B129:D129"/>
    <mergeCell ref="E129:F129"/>
    <mergeCell ref="G129:I129"/>
    <mergeCell ref="K129:M129"/>
    <mergeCell ref="N129:R129"/>
    <mergeCell ref="N130:R130"/>
    <mergeCell ref="A131:D131"/>
    <mergeCell ref="E131:F131"/>
    <mergeCell ref="G131:I131"/>
    <mergeCell ref="K131:M131"/>
    <mergeCell ref="N131:R131"/>
    <mergeCell ref="A130:D130"/>
    <mergeCell ref="E130:F130"/>
    <mergeCell ref="G130:I130"/>
    <mergeCell ref="K130:M130"/>
    <mergeCell ref="A132:R132"/>
    <mergeCell ref="A133:R133"/>
    <mergeCell ref="B134:D134"/>
    <mergeCell ref="E134:F134"/>
    <mergeCell ref="G134:I134"/>
    <mergeCell ref="K134:M134"/>
    <mergeCell ref="N134:R134"/>
    <mergeCell ref="N135:R135"/>
    <mergeCell ref="A136:D136"/>
    <mergeCell ref="E136:F136"/>
    <mergeCell ref="G136:I136"/>
    <mergeCell ref="K136:M136"/>
    <mergeCell ref="N136:R136"/>
    <mergeCell ref="A135:D135"/>
    <mergeCell ref="E135:F135"/>
    <mergeCell ref="G135:I135"/>
    <mergeCell ref="K135:M135"/>
    <mergeCell ref="K137:M137"/>
    <mergeCell ref="N137:R137"/>
    <mergeCell ref="A137:D137"/>
    <mergeCell ref="E137:F137"/>
    <mergeCell ref="G137:I137"/>
    <mergeCell ref="A139:R139"/>
    <mergeCell ref="A140:R140"/>
    <mergeCell ref="K142:M142"/>
    <mergeCell ref="B141:D141"/>
    <mergeCell ref="E141:F141"/>
    <mergeCell ref="G141:I141"/>
    <mergeCell ref="K141:M141"/>
    <mergeCell ref="G142:I142"/>
    <mergeCell ref="N141:R141"/>
    <mergeCell ref="N142:R142"/>
    <mergeCell ref="A143:R143"/>
    <mergeCell ref="B144:D144"/>
    <mergeCell ref="E144:F144"/>
    <mergeCell ref="G144:I144"/>
    <mergeCell ref="K144:M144"/>
    <mergeCell ref="N144:R144"/>
    <mergeCell ref="A142:D142"/>
    <mergeCell ref="E142:F142"/>
    <mergeCell ref="N145:R145"/>
    <mergeCell ref="A146:D146"/>
    <mergeCell ref="E146:F146"/>
    <mergeCell ref="G146:I146"/>
    <mergeCell ref="K146:M146"/>
    <mergeCell ref="N146:R146"/>
    <mergeCell ref="A145:D145"/>
    <mergeCell ref="E145:F145"/>
    <mergeCell ref="G145:I145"/>
    <mergeCell ref="K145:M145"/>
    <mergeCell ref="G150:I150"/>
    <mergeCell ref="A147:R147"/>
    <mergeCell ref="A148:R148"/>
    <mergeCell ref="B149:D149"/>
    <mergeCell ref="E149:F149"/>
    <mergeCell ref="G149:I149"/>
    <mergeCell ref="K149:M149"/>
    <mergeCell ref="N149:R149"/>
    <mergeCell ref="K150:M150"/>
    <mergeCell ref="B152:D152"/>
    <mergeCell ref="E152:F152"/>
    <mergeCell ref="N150:R150"/>
    <mergeCell ref="B151:D151"/>
    <mergeCell ref="E151:F151"/>
    <mergeCell ref="G151:I151"/>
    <mergeCell ref="K151:M151"/>
    <mergeCell ref="N151:R151"/>
    <mergeCell ref="B150:D150"/>
    <mergeCell ref="E150:F150"/>
    <mergeCell ref="A153:D153"/>
    <mergeCell ref="E153:F153"/>
    <mergeCell ref="G153:I153"/>
    <mergeCell ref="G152:I152"/>
    <mergeCell ref="K153:M153"/>
    <mergeCell ref="K156:M156"/>
    <mergeCell ref="N156:R156"/>
    <mergeCell ref="K152:M152"/>
    <mergeCell ref="K154:M154"/>
    <mergeCell ref="N152:R152"/>
    <mergeCell ref="N153:R153"/>
    <mergeCell ref="N154:R154"/>
    <mergeCell ref="A154:D154"/>
    <mergeCell ref="E154:F154"/>
    <mergeCell ref="G154:I154"/>
    <mergeCell ref="B157:D157"/>
    <mergeCell ref="E157:F157"/>
    <mergeCell ref="G157:I157"/>
    <mergeCell ref="A155:R155"/>
    <mergeCell ref="B156:D156"/>
    <mergeCell ref="E156:F156"/>
    <mergeCell ref="G156:I156"/>
    <mergeCell ref="B158:D158"/>
    <mergeCell ref="E158:F158"/>
    <mergeCell ref="G158:I158"/>
    <mergeCell ref="E159:F159"/>
    <mergeCell ref="G159:I159"/>
    <mergeCell ref="K157:M157"/>
    <mergeCell ref="N157:R157"/>
    <mergeCell ref="K158:M158"/>
    <mergeCell ref="N158:R158"/>
    <mergeCell ref="K159:M159"/>
    <mergeCell ref="N159:R159"/>
    <mergeCell ref="A160:D160"/>
    <mergeCell ref="E160:F160"/>
    <mergeCell ref="G160:I160"/>
    <mergeCell ref="K160:M160"/>
    <mergeCell ref="N160:R160"/>
    <mergeCell ref="B159:D159"/>
    <mergeCell ref="E163:F163"/>
    <mergeCell ref="G163:I163"/>
    <mergeCell ref="A161:R161"/>
    <mergeCell ref="B162:D162"/>
    <mergeCell ref="E162:F162"/>
    <mergeCell ref="G162:I162"/>
    <mergeCell ref="K162:M162"/>
    <mergeCell ref="N162:R162"/>
    <mergeCell ref="K163:M163"/>
    <mergeCell ref="N163:R163"/>
    <mergeCell ref="B164:D164"/>
    <mergeCell ref="E164:F164"/>
    <mergeCell ref="G164:I164"/>
    <mergeCell ref="K164:M164"/>
    <mergeCell ref="N164:R164"/>
    <mergeCell ref="B163:D163"/>
    <mergeCell ref="K167:M167"/>
    <mergeCell ref="N167:R167"/>
    <mergeCell ref="B165:D165"/>
    <mergeCell ref="E165:F165"/>
    <mergeCell ref="G165:I165"/>
    <mergeCell ref="B166:D166"/>
    <mergeCell ref="E166:F166"/>
    <mergeCell ref="G166:I166"/>
    <mergeCell ref="K165:M165"/>
    <mergeCell ref="N165:R165"/>
    <mergeCell ref="K166:M166"/>
    <mergeCell ref="N166:R166"/>
    <mergeCell ref="N168:R168"/>
    <mergeCell ref="B167:D167"/>
    <mergeCell ref="B168:D168"/>
    <mergeCell ref="E168:F168"/>
    <mergeCell ref="G168:I168"/>
    <mergeCell ref="K168:M168"/>
    <mergeCell ref="E167:F167"/>
    <mergeCell ref="G167:I167"/>
    <mergeCell ref="B170:D170"/>
    <mergeCell ref="E170:F170"/>
    <mergeCell ref="G170:I170"/>
    <mergeCell ref="N169:R169"/>
    <mergeCell ref="K170:M170"/>
    <mergeCell ref="N170:R170"/>
    <mergeCell ref="K169:M169"/>
    <mergeCell ref="B169:D169"/>
    <mergeCell ref="E169:F169"/>
    <mergeCell ref="G169:I169"/>
    <mergeCell ref="K171:M171"/>
    <mergeCell ref="N171:R171"/>
    <mergeCell ref="K172:M172"/>
    <mergeCell ref="E171:F171"/>
    <mergeCell ref="G171:I171"/>
    <mergeCell ref="N172:R172"/>
    <mergeCell ref="B171:D171"/>
    <mergeCell ref="B173:D173"/>
    <mergeCell ref="E173:F173"/>
    <mergeCell ref="G173:I173"/>
    <mergeCell ref="K173:M173"/>
    <mergeCell ref="N173:R173"/>
    <mergeCell ref="B172:D172"/>
    <mergeCell ref="E172:F172"/>
    <mergeCell ref="G172:I172"/>
    <mergeCell ref="B174:D174"/>
    <mergeCell ref="E174:F174"/>
    <mergeCell ref="G174:I174"/>
    <mergeCell ref="E175:F175"/>
    <mergeCell ref="G175:I175"/>
    <mergeCell ref="K174:M174"/>
    <mergeCell ref="N174:R174"/>
    <mergeCell ref="K175:M175"/>
    <mergeCell ref="N175:R175"/>
    <mergeCell ref="A176:D176"/>
    <mergeCell ref="E176:F176"/>
    <mergeCell ref="G176:I176"/>
    <mergeCell ref="K176:M176"/>
    <mergeCell ref="N176:R176"/>
    <mergeCell ref="B175:D175"/>
    <mergeCell ref="E179:F179"/>
    <mergeCell ref="G179:I179"/>
    <mergeCell ref="A177:R177"/>
    <mergeCell ref="B178:D178"/>
    <mergeCell ref="E178:F178"/>
    <mergeCell ref="G178:I178"/>
    <mergeCell ref="K178:M178"/>
    <mergeCell ref="N178:R178"/>
    <mergeCell ref="K179:M179"/>
    <mergeCell ref="N179:R179"/>
    <mergeCell ref="B180:D180"/>
    <mergeCell ref="E180:F180"/>
    <mergeCell ref="G180:I180"/>
    <mergeCell ref="K180:M180"/>
    <mergeCell ref="N180:R180"/>
    <mergeCell ref="B179:D179"/>
    <mergeCell ref="B181:D181"/>
    <mergeCell ref="E181:F181"/>
    <mergeCell ref="G181:I181"/>
    <mergeCell ref="B182:D182"/>
    <mergeCell ref="E182:F182"/>
    <mergeCell ref="G182:I182"/>
    <mergeCell ref="N181:R181"/>
    <mergeCell ref="K182:M182"/>
    <mergeCell ref="N182:R182"/>
    <mergeCell ref="K183:M183"/>
    <mergeCell ref="N183:R183"/>
    <mergeCell ref="K184:M184"/>
    <mergeCell ref="E183:F183"/>
    <mergeCell ref="G183:I183"/>
    <mergeCell ref="K181:M181"/>
    <mergeCell ref="N184:R184"/>
    <mergeCell ref="B183:D183"/>
    <mergeCell ref="B185:D185"/>
    <mergeCell ref="E185:F185"/>
    <mergeCell ref="G185:I185"/>
    <mergeCell ref="K185:M185"/>
    <mergeCell ref="N185:R185"/>
    <mergeCell ref="B184:D184"/>
    <mergeCell ref="E184:F184"/>
    <mergeCell ref="G184:I184"/>
    <mergeCell ref="B186:D186"/>
    <mergeCell ref="E186:F186"/>
    <mergeCell ref="G186:I186"/>
    <mergeCell ref="E187:F187"/>
    <mergeCell ref="G187:I187"/>
    <mergeCell ref="B187:D187"/>
    <mergeCell ref="K186:M186"/>
    <mergeCell ref="N186:R186"/>
    <mergeCell ref="K187:M187"/>
    <mergeCell ref="N187:R187"/>
    <mergeCell ref="N189:R189"/>
    <mergeCell ref="B188:D188"/>
    <mergeCell ref="E188:F188"/>
    <mergeCell ref="G188:I188"/>
    <mergeCell ref="B189:D189"/>
    <mergeCell ref="E189:F189"/>
    <mergeCell ref="G189:I189"/>
    <mergeCell ref="K189:M189"/>
    <mergeCell ref="K188:M188"/>
    <mergeCell ref="N188:R188"/>
    <mergeCell ref="B190:D190"/>
    <mergeCell ref="E190:F190"/>
    <mergeCell ref="G190:I190"/>
    <mergeCell ref="E191:F191"/>
    <mergeCell ref="G191:I191"/>
    <mergeCell ref="K190:M190"/>
    <mergeCell ref="N190:R190"/>
    <mergeCell ref="K191:M191"/>
    <mergeCell ref="N191:R191"/>
    <mergeCell ref="N192:R192"/>
    <mergeCell ref="B191:D191"/>
    <mergeCell ref="N193:R193"/>
    <mergeCell ref="A194:R194"/>
    <mergeCell ref="B192:D192"/>
    <mergeCell ref="E192:F192"/>
    <mergeCell ref="G192:I192"/>
    <mergeCell ref="K192:M192"/>
    <mergeCell ref="B195:D195"/>
    <mergeCell ref="E195:F195"/>
    <mergeCell ref="G195:I195"/>
    <mergeCell ref="K195:M195"/>
    <mergeCell ref="N195:R195"/>
    <mergeCell ref="A193:D193"/>
    <mergeCell ref="E196:F196"/>
    <mergeCell ref="G196:I196"/>
    <mergeCell ref="K193:M193"/>
    <mergeCell ref="E193:F193"/>
    <mergeCell ref="G193:I193"/>
    <mergeCell ref="K196:M196"/>
    <mergeCell ref="N196:R196"/>
    <mergeCell ref="A196:D196"/>
    <mergeCell ref="A197:R197"/>
    <mergeCell ref="B198:D198"/>
    <mergeCell ref="E198:F198"/>
    <mergeCell ref="G198:I198"/>
    <mergeCell ref="K198:M198"/>
    <mergeCell ref="N198:R198"/>
    <mergeCell ref="K199:M199"/>
    <mergeCell ref="N199:R199"/>
    <mergeCell ref="A200:R200"/>
    <mergeCell ref="A199:D199"/>
    <mergeCell ref="E199:F199"/>
    <mergeCell ref="G199:I199"/>
    <mergeCell ref="K202:M202"/>
    <mergeCell ref="N202:R202"/>
    <mergeCell ref="E202:F202"/>
    <mergeCell ref="G202:I202"/>
    <mergeCell ref="A203:D203"/>
    <mergeCell ref="E203:F203"/>
    <mergeCell ref="G203:I203"/>
    <mergeCell ref="K203:M203"/>
    <mergeCell ref="N203:R203"/>
    <mergeCell ref="B202:D202"/>
    <mergeCell ref="E206:F206"/>
    <mergeCell ref="G206:I206"/>
    <mergeCell ref="A204:R204"/>
    <mergeCell ref="B205:D205"/>
    <mergeCell ref="E205:F205"/>
    <mergeCell ref="G205:I205"/>
    <mergeCell ref="K205:M205"/>
    <mergeCell ref="N205:R205"/>
    <mergeCell ref="K206:M206"/>
    <mergeCell ref="N206:R206"/>
    <mergeCell ref="A207:D207"/>
    <mergeCell ref="E207:F207"/>
    <mergeCell ref="G207:I207"/>
    <mergeCell ref="K207:M207"/>
    <mergeCell ref="N207:R207"/>
    <mergeCell ref="B206:D206"/>
    <mergeCell ref="A208:R208"/>
    <mergeCell ref="B209:D209"/>
    <mergeCell ref="E209:F209"/>
    <mergeCell ref="G209:I209"/>
    <mergeCell ref="K209:M209"/>
    <mergeCell ref="N209:R209"/>
    <mergeCell ref="B210:D210"/>
    <mergeCell ref="E210:F210"/>
    <mergeCell ref="G210:I210"/>
    <mergeCell ref="B211:D211"/>
    <mergeCell ref="E211:F211"/>
    <mergeCell ref="G211:I211"/>
    <mergeCell ref="N210:R210"/>
    <mergeCell ref="K211:M211"/>
    <mergeCell ref="N211:R211"/>
    <mergeCell ref="K212:M212"/>
    <mergeCell ref="N212:R212"/>
    <mergeCell ref="K213:M213"/>
    <mergeCell ref="E212:F212"/>
    <mergeCell ref="G212:I212"/>
    <mergeCell ref="K210:M210"/>
    <mergeCell ref="N213:R213"/>
    <mergeCell ref="B212:D212"/>
    <mergeCell ref="B214:D214"/>
    <mergeCell ref="E214:F214"/>
    <mergeCell ref="G214:I214"/>
    <mergeCell ref="K214:M214"/>
    <mergeCell ref="N214:R214"/>
    <mergeCell ref="B213:D213"/>
    <mergeCell ref="E213:F213"/>
    <mergeCell ref="G213:I213"/>
    <mergeCell ref="B215:D215"/>
    <mergeCell ref="E215:F215"/>
    <mergeCell ref="G215:I215"/>
    <mergeCell ref="E216:F216"/>
    <mergeCell ref="G216:I216"/>
    <mergeCell ref="B216:D216"/>
    <mergeCell ref="K215:M215"/>
    <mergeCell ref="N215:R215"/>
    <mergeCell ref="K216:M216"/>
    <mergeCell ref="N216:R216"/>
    <mergeCell ref="G219:I219"/>
    <mergeCell ref="K219:M219"/>
    <mergeCell ref="N219:R219"/>
    <mergeCell ref="G217:I217"/>
    <mergeCell ref="K217:M217"/>
    <mergeCell ref="N217:R217"/>
    <mergeCell ref="B221:D221"/>
    <mergeCell ref="E221:F221"/>
    <mergeCell ref="G221:I221"/>
    <mergeCell ref="A217:D217"/>
    <mergeCell ref="E217:F217"/>
    <mergeCell ref="B220:D220"/>
    <mergeCell ref="E220:F220"/>
    <mergeCell ref="A218:R218"/>
    <mergeCell ref="B219:D219"/>
    <mergeCell ref="E219:F219"/>
    <mergeCell ref="N220:R220"/>
    <mergeCell ref="K221:M221"/>
    <mergeCell ref="N221:R221"/>
    <mergeCell ref="K222:M222"/>
    <mergeCell ref="N222:R222"/>
    <mergeCell ref="K223:M223"/>
    <mergeCell ref="E222:F222"/>
    <mergeCell ref="G222:I222"/>
    <mergeCell ref="K220:M220"/>
    <mergeCell ref="G220:I220"/>
    <mergeCell ref="N223:R223"/>
    <mergeCell ref="B222:D222"/>
    <mergeCell ref="B224:D224"/>
    <mergeCell ref="E224:F224"/>
    <mergeCell ref="G224:I224"/>
    <mergeCell ref="K224:M224"/>
    <mergeCell ref="N224:R224"/>
    <mergeCell ref="B223:D223"/>
    <mergeCell ref="E223:F223"/>
    <mergeCell ref="G223:I223"/>
    <mergeCell ref="B225:D225"/>
    <mergeCell ref="E225:F225"/>
    <mergeCell ref="G225:I225"/>
    <mergeCell ref="E226:F226"/>
    <mergeCell ref="G226:I226"/>
    <mergeCell ref="B226:D226"/>
    <mergeCell ref="G227:I227"/>
    <mergeCell ref="K227:M227"/>
    <mergeCell ref="K225:M225"/>
    <mergeCell ref="N225:R225"/>
    <mergeCell ref="K226:M226"/>
    <mergeCell ref="N226:R226"/>
    <mergeCell ref="N227:R227"/>
    <mergeCell ref="A227:D227"/>
    <mergeCell ref="E227:F227"/>
    <mergeCell ref="K230:M230"/>
    <mergeCell ref="G230:I230"/>
    <mergeCell ref="A228:R228"/>
    <mergeCell ref="B229:D229"/>
    <mergeCell ref="E229:F229"/>
    <mergeCell ref="G229:I229"/>
    <mergeCell ref="K229:M229"/>
    <mergeCell ref="N229:R229"/>
    <mergeCell ref="N230:R230"/>
    <mergeCell ref="B231:D231"/>
    <mergeCell ref="E231:F231"/>
    <mergeCell ref="G231:I231"/>
    <mergeCell ref="K231:M231"/>
    <mergeCell ref="N231:R231"/>
    <mergeCell ref="B230:D230"/>
    <mergeCell ref="E230:F230"/>
    <mergeCell ref="K232:M232"/>
    <mergeCell ref="N232:R232"/>
    <mergeCell ref="B233:D233"/>
    <mergeCell ref="E233:F233"/>
    <mergeCell ref="G233:I233"/>
    <mergeCell ref="K233:M233"/>
    <mergeCell ref="N233:R233"/>
    <mergeCell ref="B232:D232"/>
    <mergeCell ref="E232:F232"/>
    <mergeCell ref="G232:I232"/>
    <mergeCell ref="N234:R234"/>
    <mergeCell ref="B235:D235"/>
    <mergeCell ref="E235:F235"/>
    <mergeCell ref="G235:I235"/>
    <mergeCell ref="K235:M235"/>
    <mergeCell ref="N235:R235"/>
    <mergeCell ref="B234:D234"/>
    <mergeCell ref="E234:F234"/>
    <mergeCell ref="G234:I234"/>
    <mergeCell ref="K234:M234"/>
    <mergeCell ref="B236:D236"/>
    <mergeCell ref="E236:F236"/>
    <mergeCell ref="G236:I236"/>
    <mergeCell ref="B237:D237"/>
    <mergeCell ref="E237:F237"/>
    <mergeCell ref="G237:I237"/>
    <mergeCell ref="N236:R236"/>
    <mergeCell ref="K237:M237"/>
    <mergeCell ref="N237:R237"/>
    <mergeCell ref="K236:M236"/>
    <mergeCell ref="K238:M238"/>
    <mergeCell ref="N238:R238"/>
    <mergeCell ref="K239:M239"/>
    <mergeCell ref="E238:F238"/>
    <mergeCell ref="G238:I238"/>
    <mergeCell ref="K243:M243"/>
    <mergeCell ref="N239:R239"/>
    <mergeCell ref="B238:D238"/>
    <mergeCell ref="N242:R242"/>
    <mergeCell ref="A240:D240"/>
    <mergeCell ref="E240:F240"/>
    <mergeCell ref="G240:I240"/>
    <mergeCell ref="B239:D239"/>
    <mergeCell ref="E239:F239"/>
    <mergeCell ref="G239:I239"/>
    <mergeCell ref="K240:M240"/>
    <mergeCell ref="N240:R240"/>
    <mergeCell ref="A241:R241"/>
    <mergeCell ref="B242:D242"/>
    <mergeCell ref="E242:F242"/>
    <mergeCell ref="G242:I242"/>
    <mergeCell ref="K242:M242"/>
    <mergeCell ref="N247:R247"/>
    <mergeCell ref="N243:R243"/>
    <mergeCell ref="A244:D244"/>
    <mergeCell ref="E244:F244"/>
    <mergeCell ref="G244:I244"/>
    <mergeCell ref="K244:M244"/>
    <mergeCell ref="N244:R244"/>
    <mergeCell ref="B243:D243"/>
    <mergeCell ref="E243:F243"/>
    <mergeCell ref="G243:I243"/>
    <mergeCell ref="K248:M248"/>
    <mergeCell ref="E247:F247"/>
    <mergeCell ref="G247:I247"/>
    <mergeCell ref="A245:R245"/>
    <mergeCell ref="B246:D246"/>
    <mergeCell ref="E246:F246"/>
    <mergeCell ref="G246:I246"/>
    <mergeCell ref="K246:M246"/>
    <mergeCell ref="N246:R246"/>
    <mergeCell ref="K247:M247"/>
    <mergeCell ref="N248:R248"/>
    <mergeCell ref="B247:D247"/>
    <mergeCell ref="B249:D249"/>
    <mergeCell ref="E249:F249"/>
    <mergeCell ref="G249:I249"/>
    <mergeCell ref="K249:M249"/>
    <mergeCell ref="N249:R249"/>
    <mergeCell ref="B248:D248"/>
    <mergeCell ref="E248:F248"/>
    <mergeCell ref="G248:I248"/>
    <mergeCell ref="B250:D250"/>
    <mergeCell ref="E250:F250"/>
    <mergeCell ref="G250:I250"/>
    <mergeCell ref="E251:F251"/>
    <mergeCell ref="G251:I251"/>
    <mergeCell ref="K250:M250"/>
    <mergeCell ref="N250:R250"/>
    <mergeCell ref="K251:M251"/>
    <mergeCell ref="N251:R251"/>
    <mergeCell ref="K255:M255"/>
    <mergeCell ref="N252:R252"/>
    <mergeCell ref="B251:D251"/>
    <mergeCell ref="N253:R253"/>
    <mergeCell ref="A254:R254"/>
    <mergeCell ref="B252:D252"/>
    <mergeCell ref="E252:F252"/>
    <mergeCell ref="G252:I252"/>
    <mergeCell ref="K252:M252"/>
    <mergeCell ref="A256:D256"/>
    <mergeCell ref="B255:D255"/>
    <mergeCell ref="E255:F255"/>
    <mergeCell ref="G255:I255"/>
    <mergeCell ref="G259:I259"/>
    <mergeCell ref="N255:R255"/>
    <mergeCell ref="A253:D253"/>
    <mergeCell ref="E256:F256"/>
    <mergeCell ref="G256:I256"/>
    <mergeCell ref="K253:M253"/>
    <mergeCell ref="E253:F253"/>
    <mergeCell ref="G253:I253"/>
    <mergeCell ref="K256:M256"/>
    <mergeCell ref="N256:R256"/>
    <mergeCell ref="A257:R257"/>
    <mergeCell ref="B258:D258"/>
    <mergeCell ref="E258:F258"/>
    <mergeCell ref="G258:I258"/>
    <mergeCell ref="K258:M258"/>
    <mergeCell ref="N258:R258"/>
    <mergeCell ref="N259:R259"/>
    <mergeCell ref="N260:R260"/>
    <mergeCell ref="N261:R261"/>
    <mergeCell ref="B260:D260"/>
    <mergeCell ref="E260:F260"/>
    <mergeCell ref="G260:I260"/>
    <mergeCell ref="K260:M260"/>
    <mergeCell ref="B259:D259"/>
    <mergeCell ref="E259:F259"/>
    <mergeCell ref="K259:M259"/>
    <mergeCell ref="A262:R262"/>
    <mergeCell ref="B263:D263"/>
    <mergeCell ref="E263:F263"/>
    <mergeCell ref="G263:I263"/>
    <mergeCell ref="K263:M263"/>
    <mergeCell ref="N263:R263"/>
    <mergeCell ref="A261:D261"/>
    <mergeCell ref="E261:F261"/>
    <mergeCell ref="G261:I261"/>
    <mergeCell ref="K261:M261"/>
    <mergeCell ref="A265:R265"/>
    <mergeCell ref="A264:D264"/>
    <mergeCell ref="E264:F264"/>
    <mergeCell ref="G264:I264"/>
    <mergeCell ref="K264:M264"/>
    <mergeCell ref="N264:R264"/>
    <mergeCell ref="B267:D267"/>
    <mergeCell ref="N269:R269"/>
    <mergeCell ref="E267:F267"/>
    <mergeCell ref="G267:I267"/>
    <mergeCell ref="N267:R267"/>
    <mergeCell ref="K267:M267"/>
    <mergeCell ref="A270:R270"/>
    <mergeCell ref="B268:D268"/>
    <mergeCell ref="E268:F268"/>
    <mergeCell ref="G268:I268"/>
    <mergeCell ref="K268:M268"/>
    <mergeCell ref="N268:R268"/>
    <mergeCell ref="B271:D271"/>
    <mergeCell ref="E271:F271"/>
    <mergeCell ref="G271:I271"/>
    <mergeCell ref="K271:M271"/>
    <mergeCell ref="N271:R271"/>
    <mergeCell ref="A269:D269"/>
    <mergeCell ref="E272:F272"/>
    <mergeCell ref="G272:I272"/>
    <mergeCell ref="K269:M269"/>
    <mergeCell ref="E269:F269"/>
    <mergeCell ref="G269:I269"/>
    <mergeCell ref="K272:M272"/>
    <mergeCell ref="N272:R272"/>
    <mergeCell ref="A272:D272"/>
    <mergeCell ref="A273:R273"/>
    <mergeCell ref="B274:D274"/>
    <mergeCell ref="E274:F274"/>
    <mergeCell ref="G274:I274"/>
    <mergeCell ref="K274:M274"/>
    <mergeCell ref="N274:R274"/>
    <mergeCell ref="A275:D275"/>
    <mergeCell ref="K275:M275"/>
    <mergeCell ref="E275:F275"/>
    <mergeCell ref="G275:I275"/>
    <mergeCell ref="K278:M278"/>
    <mergeCell ref="N278:R278"/>
    <mergeCell ref="A279:R279"/>
    <mergeCell ref="N275:R275"/>
    <mergeCell ref="A276:R276"/>
    <mergeCell ref="B277:D277"/>
    <mergeCell ref="E277:F277"/>
    <mergeCell ref="G277:I277"/>
    <mergeCell ref="K277:M277"/>
    <mergeCell ref="N277:R277"/>
    <mergeCell ref="K281:M281"/>
    <mergeCell ref="N281:R281"/>
    <mergeCell ref="N280:R280"/>
    <mergeCell ref="A278:D278"/>
    <mergeCell ref="E278:F278"/>
    <mergeCell ref="G278:I278"/>
    <mergeCell ref="B280:D280"/>
    <mergeCell ref="E280:F280"/>
    <mergeCell ref="G280:I280"/>
    <mergeCell ref="K280:M280"/>
    <mergeCell ref="B281:D281"/>
    <mergeCell ref="E281:F281"/>
    <mergeCell ref="G281:I281"/>
    <mergeCell ref="B282:D282"/>
    <mergeCell ref="E282:F282"/>
    <mergeCell ref="G282:I282"/>
    <mergeCell ref="K282:M282"/>
    <mergeCell ref="N282:R282"/>
    <mergeCell ref="N284:R284"/>
    <mergeCell ref="B283:D283"/>
    <mergeCell ref="E283:F283"/>
    <mergeCell ref="G283:I283"/>
    <mergeCell ref="K283:M283"/>
    <mergeCell ref="N283:R283"/>
    <mergeCell ref="A284:D284"/>
    <mergeCell ref="E284:F284"/>
    <mergeCell ref="N285:R285"/>
    <mergeCell ref="G284:I284"/>
    <mergeCell ref="K284:M284"/>
    <mergeCell ref="A285:D285"/>
    <mergeCell ref="E285:F285"/>
    <mergeCell ref="G285:I285"/>
    <mergeCell ref="K285:M285"/>
    <mergeCell ref="A287:R287"/>
    <mergeCell ref="B288:D288"/>
    <mergeCell ref="E288:F288"/>
    <mergeCell ref="G288:I288"/>
    <mergeCell ref="K288:M288"/>
    <mergeCell ref="N288:R288"/>
    <mergeCell ref="B289:D289"/>
    <mergeCell ref="E289:F289"/>
    <mergeCell ref="G289:I289"/>
    <mergeCell ref="B290:D290"/>
    <mergeCell ref="E290:F290"/>
    <mergeCell ref="G290:I290"/>
    <mergeCell ref="E291:F291"/>
    <mergeCell ref="G291:I291"/>
    <mergeCell ref="K289:M289"/>
    <mergeCell ref="N289:R289"/>
    <mergeCell ref="K290:M290"/>
    <mergeCell ref="N290:R290"/>
    <mergeCell ref="K291:M291"/>
    <mergeCell ref="N291:R291"/>
    <mergeCell ref="A292:D292"/>
    <mergeCell ref="E292:F292"/>
    <mergeCell ref="G292:I292"/>
    <mergeCell ref="K292:M292"/>
    <mergeCell ref="N292:R292"/>
    <mergeCell ref="B291:D291"/>
    <mergeCell ref="E295:F295"/>
    <mergeCell ref="G295:I295"/>
    <mergeCell ref="A293:R293"/>
    <mergeCell ref="B294:D294"/>
    <mergeCell ref="E294:F294"/>
    <mergeCell ref="G294:I294"/>
    <mergeCell ref="K294:M294"/>
    <mergeCell ref="N294:R294"/>
    <mergeCell ref="K295:M295"/>
    <mergeCell ref="N295:R295"/>
    <mergeCell ref="B296:D296"/>
    <mergeCell ref="E296:F296"/>
    <mergeCell ref="G296:I296"/>
    <mergeCell ref="K296:M296"/>
    <mergeCell ref="N296:R296"/>
    <mergeCell ref="B295:D295"/>
    <mergeCell ref="B297:D297"/>
    <mergeCell ref="E297:F297"/>
    <mergeCell ref="G297:I297"/>
    <mergeCell ref="B298:D298"/>
    <mergeCell ref="E298:F298"/>
    <mergeCell ref="G298:I298"/>
    <mergeCell ref="N297:R297"/>
    <mergeCell ref="K298:M298"/>
    <mergeCell ref="N298:R298"/>
    <mergeCell ref="K299:M299"/>
    <mergeCell ref="N299:R299"/>
    <mergeCell ref="K300:M300"/>
    <mergeCell ref="E299:F299"/>
    <mergeCell ref="G299:I299"/>
    <mergeCell ref="K297:M297"/>
    <mergeCell ref="N300:R300"/>
    <mergeCell ref="B299:D299"/>
    <mergeCell ref="B301:D301"/>
    <mergeCell ref="E301:F301"/>
    <mergeCell ref="G301:I301"/>
    <mergeCell ref="K301:M301"/>
    <mergeCell ref="N301:R301"/>
    <mergeCell ref="B300:D300"/>
    <mergeCell ref="E300:F300"/>
    <mergeCell ref="G300:I300"/>
    <mergeCell ref="B302:D302"/>
    <mergeCell ref="E302:F302"/>
    <mergeCell ref="G302:I302"/>
    <mergeCell ref="E303:F303"/>
    <mergeCell ref="G303:I303"/>
    <mergeCell ref="K302:M302"/>
    <mergeCell ref="N302:R302"/>
    <mergeCell ref="K303:M303"/>
    <mergeCell ref="N303:R303"/>
    <mergeCell ref="N304:R304"/>
    <mergeCell ref="B303:D303"/>
    <mergeCell ref="N307:R307"/>
    <mergeCell ref="A305:D305"/>
    <mergeCell ref="E305:F305"/>
    <mergeCell ref="G305:I305"/>
    <mergeCell ref="B304:D304"/>
    <mergeCell ref="E304:F304"/>
    <mergeCell ref="G304:I304"/>
    <mergeCell ref="K304:M304"/>
    <mergeCell ref="K305:M305"/>
    <mergeCell ref="N305:R305"/>
    <mergeCell ref="A306:R306"/>
    <mergeCell ref="B307:D307"/>
    <mergeCell ref="E307:F307"/>
    <mergeCell ref="G307:I307"/>
    <mergeCell ref="K307:M307"/>
    <mergeCell ref="N308:R308"/>
    <mergeCell ref="B309:D309"/>
    <mergeCell ref="E309:F309"/>
    <mergeCell ref="G309:I309"/>
    <mergeCell ref="K309:M309"/>
    <mergeCell ref="N309:R309"/>
    <mergeCell ref="B308:D308"/>
    <mergeCell ref="E308:F308"/>
    <mergeCell ref="G308:I308"/>
    <mergeCell ref="K308:M308"/>
    <mergeCell ref="B310:D310"/>
    <mergeCell ref="E310:F310"/>
    <mergeCell ref="G310:I310"/>
    <mergeCell ref="B311:D311"/>
    <mergeCell ref="E311:F311"/>
    <mergeCell ref="G311:I311"/>
    <mergeCell ref="E312:F312"/>
    <mergeCell ref="G312:I312"/>
    <mergeCell ref="K310:M310"/>
    <mergeCell ref="N310:R310"/>
    <mergeCell ref="K311:M311"/>
    <mergeCell ref="N311:R311"/>
    <mergeCell ref="K312:M312"/>
    <mergeCell ref="N312:R312"/>
    <mergeCell ref="B313:D313"/>
    <mergeCell ref="E313:F313"/>
    <mergeCell ref="G313:I313"/>
    <mergeCell ref="K313:M313"/>
    <mergeCell ref="N313:R313"/>
    <mergeCell ref="B312:D312"/>
    <mergeCell ref="N314:R314"/>
    <mergeCell ref="B315:D315"/>
    <mergeCell ref="E315:F315"/>
    <mergeCell ref="G315:I315"/>
    <mergeCell ref="K315:M315"/>
    <mergeCell ref="N315:R315"/>
    <mergeCell ref="B314:D314"/>
    <mergeCell ref="E314:F314"/>
    <mergeCell ref="B316:D316"/>
    <mergeCell ref="E316:F316"/>
    <mergeCell ref="G316:I316"/>
    <mergeCell ref="K314:M314"/>
    <mergeCell ref="G314:I314"/>
    <mergeCell ref="B317:D317"/>
    <mergeCell ref="E317:F317"/>
    <mergeCell ref="G317:I317"/>
    <mergeCell ref="K317:M317"/>
    <mergeCell ref="K318:M318"/>
    <mergeCell ref="K316:M316"/>
    <mergeCell ref="N316:R316"/>
    <mergeCell ref="N317:R317"/>
    <mergeCell ref="N322:R322"/>
    <mergeCell ref="N318:R318"/>
    <mergeCell ref="A319:D319"/>
    <mergeCell ref="E319:F319"/>
    <mergeCell ref="G319:I319"/>
    <mergeCell ref="K319:M319"/>
    <mergeCell ref="N319:R319"/>
    <mergeCell ref="B318:D318"/>
    <mergeCell ref="E318:F318"/>
    <mergeCell ref="G318:I318"/>
    <mergeCell ref="A320:R320"/>
    <mergeCell ref="B321:D321"/>
    <mergeCell ref="E321:F321"/>
    <mergeCell ref="G321:I321"/>
    <mergeCell ref="K321:M321"/>
    <mergeCell ref="N321:R321"/>
    <mergeCell ref="G323:I323"/>
    <mergeCell ref="K323:M323"/>
    <mergeCell ref="E322:F322"/>
    <mergeCell ref="G322:I322"/>
    <mergeCell ref="K322:M322"/>
    <mergeCell ref="N323:R323"/>
    <mergeCell ref="B322:D322"/>
    <mergeCell ref="A324:R324"/>
    <mergeCell ref="B325:D325"/>
    <mergeCell ref="E325:F325"/>
    <mergeCell ref="G325:I325"/>
    <mergeCell ref="K325:M325"/>
    <mergeCell ref="N325:R325"/>
    <mergeCell ref="A323:D323"/>
    <mergeCell ref="E323:F323"/>
    <mergeCell ref="N326:R326"/>
    <mergeCell ref="A327:R327"/>
    <mergeCell ref="B328:D328"/>
    <mergeCell ref="E328:F328"/>
    <mergeCell ref="A326:D326"/>
    <mergeCell ref="E326:F326"/>
    <mergeCell ref="G326:I326"/>
    <mergeCell ref="K326:M326"/>
    <mergeCell ref="G328:I328"/>
    <mergeCell ref="K328:M328"/>
    <mergeCell ref="G331:I331"/>
    <mergeCell ref="N329:R329"/>
    <mergeCell ref="N330:R330"/>
    <mergeCell ref="N331:R331"/>
    <mergeCell ref="K329:M329"/>
    <mergeCell ref="K331:M331"/>
    <mergeCell ref="G330:I330"/>
    <mergeCell ref="K330:M330"/>
    <mergeCell ref="N328:R328"/>
    <mergeCell ref="B329:D329"/>
    <mergeCell ref="E329:F329"/>
    <mergeCell ref="G329:I329"/>
    <mergeCell ref="A331:D331"/>
    <mergeCell ref="E331:F331"/>
    <mergeCell ref="B330:D330"/>
    <mergeCell ref="E330:F330"/>
    <mergeCell ref="A332:R332"/>
    <mergeCell ref="B333:D333"/>
    <mergeCell ref="E333:F333"/>
    <mergeCell ref="G333:I333"/>
    <mergeCell ref="K333:M333"/>
    <mergeCell ref="N333:R333"/>
    <mergeCell ref="N334:R334"/>
    <mergeCell ref="A335:D335"/>
    <mergeCell ref="E335:F335"/>
    <mergeCell ref="G335:I335"/>
    <mergeCell ref="K335:M335"/>
    <mergeCell ref="N335:R335"/>
    <mergeCell ref="B334:D334"/>
    <mergeCell ref="E334:F334"/>
    <mergeCell ref="G334:I334"/>
    <mergeCell ref="K334:M334"/>
    <mergeCell ref="A336:R336"/>
    <mergeCell ref="B337:D337"/>
    <mergeCell ref="E337:F337"/>
    <mergeCell ref="G337:I337"/>
    <mergeCell ref="K337:M337"/>
    <mergeCell ref="N337:R337"/>
    <mergeCell ref="B338:D338"/>
    <mergeCell ref="E338:F338"/>
    <mergeCell ref="G338:I338"/>
    <mergeCell ref="B339:D339"/>
    <mergeCell ref="E339:F339"/>
    <mergeCell ref="G339:I339"/>
    <mergeCell ref="N338:R338"/>
    <mergeCell ref="K339:M339"/>
    <mergeCell ref="N339:R339"/>
    <mergeCell ref="K340:M340"/>
    <mergeCell ref="N340:R340"/>
    <mergeCell ref="K341:M341"/>
    <mergeCell ref="E340:F340"/>
    <mergeCell ref="G340:I340"/>
    <mergeCell ref="K338:M338"/>
    <mergeCell ref="N341:R341"/>
    <mergeCell ref="B340:D340"/>
    <mergeCell ref="B342:D342"/>
    <mergeCell ref="E342:F342"/>
    <mergeCell ref="G342:I342"/>
    <mergeCell ref="K342:M342"/>
    <mergeCell ref="N342:R342"/>
    <mergeCell ref="B341:D341"/>
    <mergeCell ref="E341:F341"/>
    <mergeCell ref="G341:I341"/>
    <mergeCell ref="B343:D343"/>
    <mergeCell ref="E343:F343"/>
    <mergeCell ref="G343:I343"/>
    <mergeCell ref="E344:F344"/>
    <mergeCell ref="G344:I344"/>
    <mergeCell ref="B344:D344"/>
    <mergeCell ref="K343:M343"/>
    <mergeCell ref="N343:R343"/>
    <mergeCell ref="K344:M344"/>
    <mergeCell ref="N344:R344"/>
    <mergeCell ref="N346:R346"/>
    <mergeCell ref="B345:D345"/>
    <mergeCell ref="E345:F345"/>
    <mergeCell ref="G345:I345"/>
    <mergeCell ref="B346:D346"/>
    <mergeCell ref="E346:F346"/>
    <mergeCell ref="G346:I346"/>
    <mergeCell ref="K346:M346"/>
    <mergeCell ref="K345:M345"/>
    <mergeCell ref="N345:R345"/>
    <mergeCell ref="B347:D347"/>
    <mergeCell ref="E347:F347"/>
    <mergeCell ref="G347:I347"/>
    <mergeCell ref="E348:F348"/>
    <mergeCell ref="G348:I348"/>
    <mergeCell ref="K347:M347"/>
    <mergeCell ref="N347:R347"/>
    <mergeCell ref="K348:M348"/>
    <mergeCell ref="N348:R348"/>
    <mergeCell ref="N349:R349"/>
    <mergeCell ref="B348:D348"/>
    <mergeCell ref="A349:D349"/>
    <mergeCell ref="E349:F349"/>
    <mergeCell ref="G349:I349"/>
    <mergeCell ref="K349:M349"/>
    <mergeCell ref="A350:R350"/>
    <mergeCell ref="B351:D351"/>
    <mergeCell ref="E351:F351"/>
    <mergeCell ref="G351:I351"/>
    <mergeCell ref="K351:M351"/>
    <mergeCell ref="N351:R351"/>
    <mergeCell ref="B352:D352"/>
    <mergeCell ref="E352:F352"/>
    <mergeCell ref="G352:I352"/>
    <mergeCell ref="B353:D353"/>
    <mergeCell ref="E353:F353"/>
    <mergeCell ref="G353:I353"/>
    <mergeCell ref="N352:R352"/>
    <mergeCell ref="K353:M353"/>
    <mergeCell ref="N353:R353"/>
    <mergeCell ref="K354:M354"/>
    <mergeCell ref="N354:R354"/>
    <mergeCell ref="K355:M355"/>
    <mergeCell ref="E354:F354"/>
    <mergeCell ref="G354:I354"/>
    <mergeCell ref="K352:M352"/>
    <mergeCell ref="N355:R355"/>
    <mergeCell ref="B354:D354"/>
    <mergeCell ref="B356:D356"/>
    <mergeCell ref="E356:F356"/>
    <mergeCell ref="G356:I356"/>
    <mergeCell ref="K356:M356"/>
    <mergeCell ref="N356:R356"/>
    <mergeCell ref="B355:D355"/>
    <mergeCell ref="E355:F355"/>
    <mergeCell ref="G355:I355"/>
    <mergeCell ref="B357:D357"/>
    <mergeCell ref="E357:F357"/>
    <mergeCell ref="G357:I357"/>
    <mergeCell ref="E358:F358"/>
    <mergeCell ref="G358:I358"/>
    <mergeCell ref="B358:D358"/>
    <mergeCell ref="K357:M357"/>
    <mergeCell ref="N357:R357"/>
    <mergeCell ref="K358:M358"/>
    <mergeCell ref="N358:R358"/>
    <mergeCell ref="N360:R360"/>
    <mergeCell ref="B359:D359"/>
    <mergeCell ref="E359:F359"/>
    <mergeCell ref="G359:I359"/>
    <mergeCell ref="B360:D360"/>
    <mergeCell ref="E360:F360"/>
    <mergeCell ref="G360:I360"/>
    <mergeCell ref="K360:M360"/>
    <mergeCell ref="K359:M359"/>
    <mergeCell ref="N359:R359"/>
    <mergeCell ref="B361:D361"/>
    <mergeCell ref="E361:F361"/>
    <mergeCell ref="G361:I361"/>
    <mergeCell ref="E362:F362"/>
    <mergeCell ref="G362:I362"/>
    <mergeCell ref="K361:M361"/>
    <mergeCell ref="N361:R361"/>
    <mergeCell ref="K362:M362"/>
    <mergeCell ref="N362:R362"/>
    <mergeCell ref="N363:R363"/>
    <mergeCell ref="B362:D362"/>
    <mergeCell ref="N364:R364"/>
    <mergeCell ref="A365:R365"/>
    <mergeCell ref="B363:D363"/>
    <mergeCell ref="E363:F363"/>
    <mergeCell ref="G363:I363"/>
    <mergeCell ref="K363:M363"/>
    <mergeCell ref="B366:D366"/>
    <mergeCell ref="E366:F366"/>
    <mergeCell ref="G366:I366"/>
    <mergeCell ref="K366:M366"/>
    <mergeCell ref="N366:R366"/>
    <mergeCell ref="A364:D364"/>
    <mergeCell ref="E367:F367"/>
    <mergeCell ref="G367:I367"/>
    <mergeCell ref="K364:M364"/>
    <mergeCell ref="E364:F364"/>
    <mergeCell ref="G364:I364"/>
    <mergeCell ref="K367:M367"/>
    <mergeCell ref="N367:R367"/>
    <mergeCell ref="A367:D367"/>
    <mergeCell ref="A368:R368"/>
    <mergeCell ref="B369:D369"/>
    <mergeCell ref="E369:F369"/>
    <mergeCell ref="G369:I369"/>
    <mergeCell ref="K369:M369"/>
    <mergeCell ref="N369:R369"/>
    <mergeCell ref="N370:R370"/>
    <mergeCell ref="A371:R371"/>
    <mergeCell ref="B372:D372"/>
    <mergeCell ref="E372:F372"/>
    <mergeCell ref="G372:I372"/>
    <mergeCell ref="K372:M372"/>
    <mergeCell ref="N372:R372"/>
    <mergeCell ref="A370:D370"/>
    <mergeCell ref="E373:F373"/>
    <mergeCell ref="G373:I373"/>
    <mergeCell ref="K370:M370"/>
    <mergeCell ref="E370:F370"/>
    <mergeCell ref="G370:I370"/>
    <mergeCell ref="K373:M373"/>
    <mergeCell ref="B376:D376"/>
    <mergeCell ref="E376:F376"/>
    <mergeCell ref="N373:R373"/>
    <mergeCell ref="A374:R374"/>
    <mergeCell ref="B375:D375"/>
    <mergeCell ref="E375:F375"/>
    <mergeCell ref="G375:I375"/>
    <mergeCell ref="K375:M375"/>
    <mergeCell ref="N375:R375"/>
    <mergeCell ref="A373:D373"/>
    <mergeCell ref="B377:D377"/>
    <mergeCell ref="E377:F377"/>
    <mergeCell ref="G377:I377"/>
    <mergeCell ref="K377:M377"/>
    <mergeCell ref="N380:R380"/>
    <mergeCell ref="K376:M376"/>
    <mergeCell ref="G376:I376"/>
    <mergeCell ref="K378:M378"/>
    <mergeCell ref="N376:R376"/>
    <mergeCell ref="N377:R377"/>
    <mergeCell ref="N378:R378"/>
    <mergeCell ref="B380:D380"/>
    <mergeCell ref="E380:F380"/>
    <mergeCell ref="G380:I380"/>
    <mergeCell ref="K380:M380"/>
    <mergeCell ref="A378:D378"/>
    <mergeCell ref="E378:F378"/>
    <mergeCell ref="G378:I378"/>
    <mergeCell ref="N382:R382"/>
    <mergeCell ref="K381:M381"/>
    <mergeCell ref="N381:R381"/>
    <mergeCell ref="B381:D381"/>
    <mergeCell ref="E381:F381"/>
    <mergeCell ref="G381:I381"/>
    <mergeCell ref="A379:R379"/>
    <mergeCell ref="K383:M383"/>
    <mergeCell ref="E382:F382"/>
    <mergeCell ref="G382:I382"/>
    <mergeCell ref="K382:M382"/>
    <mergeCell ref="K387:M387"/>
    <mergeCell ref="N383:R383"/>
    <mergeCell ref="B382:D382"/>
    <mergeCell ref="N386:R386"/>
    <mergeCell ref="A384:D384"/>
    <mergeCell ref="E384:F384"/>
    <mergeCell ref="G384:I384"/>
    <mergeCell ref="B383:D383"/>
    <mergeCell ref="E383:F383"/>
    <mergeCell ref="G383:I383"/>
    <mergeCell ref="K384:M384"/>
    <mergeCell ref="N384:R384"/>
    <mergeCell ref="A385:R385"/>
    <mergeCell ref="B386:D386"/>
    <mergeCell ref="E386:F386"/>
    <mergeCell ref="G386:I386"/>
    <mergeCell ref="K386:M386"/>
    <mergeCell ref="N391:R391"/>
    <mergeCell ref="N387:R387"/>
    <mergeCell ref="A388:D388"/>
    <mergeCell ref="E388:F388"/>
    <mergeCell ref="G388:I388"/>
    <mergeCell ref="K388:M388"/>
    <mergeCell ref="N388:R388"/>
    <mergeCell ref="B387:D387"/>
    <mergeCell ref="E387:F387"/>
    <mergeCell ref="G387:I387"/>
    <mergeCell ref="A389:R389"/>
    <mergeCell ref="B390:D390"/>
    <mergeCell ref="E390:F390"/>
    <mergeCell ref="G390:I390"/>
    <mergeCell ref="K390:M390"/>
    <mergeCell ref="N390:R390"/>
    <mergeCell ref="G392:I392"/>
    <mergeCell ref="K392:M392"/>
    <mergeCell ref="E391:F391"/>
    <mergeCell ref="G391:I391"/>
    <mergeCell ref="K391:M391"/>
    <mergeCell ref="N392:R392"/>
    <mergeCell ref="B391:D391"/>
    <mergeCell ref="A393:R393"/>
    <mergeCell ref="B394:D394"/>
    <mergeCell ref="E394:F394"/>
    <mergeCell ref="G394:I394"/>
    <mergeCell ref="K394:M394"/>
    <mergeCell ref="N394:R394"/>
    <mergeCell ref="A392:D392"/>
    <mergeCell ref="E392:F392"/>
    <mergeCell ref="N395:R395"/>
    <mergeCell ref="A396:R396"/>
    <mergeCell ref="B397:D397"/>
    <mergeCell ref="E397:F397"/>
    <mergeCell ref="G397:I397"/>
    <mergeCell ref="K397:M397"/>
    <mergeCell ref="N397:R397"/>
    <mergeCell ref="A395:D395"/>
    <mergeCell ref="G398:I398"/>
    <mergeCell ref="K395:M395"/>
    <mergeCell ref="E395:F395"/>
    <mergeCell ref="G395:I395"/>
    <mergeCell ref="K398:M398"/>
    <mergeCell ref="G401:I401"/>
    <mergeCell ref="N398:R398"/>
    <mergeCell ref="A399:R399"/>
    <mergeCell ref="B400:D400"/>
    <mergeCell ref="E400:F400"/>
    <mergeCell ref="G400:I400"/>
    <mergeCell ref="K400:M400"/>
    <mergeCell ref="N400:R400"/>
    <mergeCell ref="A398:D398"/>
    <mergeCell ref="E398:F398"/>
    <mergeCell ref="K401:M401"/>
    <mergeCell ref="N401:R401"/>
    <mergeCell ref="A402:R402"/>
    <mergeCell ref="B403:D403"/>
    <mergeCell ref="E403:F403"/>
    <mergeCell ref="G403:I403"/>
    <mergeCell ref="K403:M403"/>
    <mergeCell ref="N403:R403"/>
    <mergeCell ref="A401:D401"/>
    <mergeCell ref="E401:F401"/>
    <mergeCell ref="N404:R404"/>
    <mergeCell ref="A405:D405"/>
    <mergeCell ref="E405:F405"/>
    <mergeCell ref="G405:I405"/>
    <mergeCell ref="K405:M405"/>
    <mergeCell ref="N405:R405"/>
    <mergeCell ref="A404:D404"/>
    <mergeCell ref="E404:F404"/>
    <mergeCell ref="G404:I404"/>
    <mergeCell ref="K404:M404"/>
    <mergeCell ref="G409:I409"/>
    <mergeCell ref="K409:M409"/>
    <mergeCell ref="A407:R407"/>
    <mergeCell ref="B408:D408"/>
    <mergeCell ref="E408:F408"/>
    <mergeCell ref="G408:I408"/>
    <mergeCell ref="K408:M408"/>
    <mergeCell ref="N408:R408"/>
    <mergeCell ref="K411:M411"/>
    <mergeCell ref="N411:R411"/>
    <mergeCell ref="N409:R409"/>
    <mergeCell ref="B410:D410"/>
    <mergeCell ref="E410:F410"/>
    <mergeCell ref="G410:I410"/>
    <mergeCell ref="K410:M410"/>
    <mergeCell ref="N410:R410"/>
    <mergeCell ref="B409:D409"/>
    <mergeCell ref="E409:F409"/>
    <mergeCell ref="B411:D411"/>
    <mergeCell ref="E411:F411"/>
    <mergeCell ref="G411:I411"/>
    <mergeCell ref="B412:D412"/>
    <mergeCell ref="E412:F412"/>
    <mergeCell ref="G412:I412"/>
    <mergeCell ref="K412:M412"/>
    <mergeCell ref="N412:R412"/>
    <mergeCell ref="N414:R414"/>
    <mergeCell ref="A413:D413"/>
    <mergeCell ref="E413:F413"/>
    <mergeCell ref="G413:I413"/>
    <mergeCell ref="K413:M413"/>
    <mergeCell ref="N413:R413"/>
    <mergeCell ref="A414:D414"/>
    <mergeCell ref="E414:F414"/>
    <mergeCell ref="G414:I414"/>
    <mergeCell ref="K414:M414"/>
    <mergeCell ref="A416:R416"/>
    <mergeCell ref="A417:R417"/>
    <mergeCell ref="B418:D418"/>
    <mergeCell ref="E418:F418"/>
    <mergeCell ref="G418:I418"/>
    <mergeCell ref="K418:M418"/>
    <mergeCell ref="N418:R418"/>
    <mergeCell ref="N421:R421"/>
    <mergeCell ref="B419:D419"/>
    <mergeCell ref="E419:F419"/>
    <mergeCell ref="G419:I419"/>
    <mergeCell ref="B420:D420"/>
    <mergeCell ref="E420:F420"/>
    <mergeCell ref="G420:I420"/>
    <mergeCell ref="K419:M419"/>
    <mergeCell ref="N419:R419"/>
    <mergeCell ref="A423:R423"/>
    <mergeCell ref="E421:F421"/>
    <mergeCell ref="G421:I421"/>
    <mergeCell ref="K421:M421"/>
    <mergeCell ref="N422:R422"/>
    <mergeCell ref="K420:M420"/>
    <mergeCell ref="N420:R420"/>
    <mergeCell ref="A421:D421"/>
    <mergeCell ref="A422:D422"/>
    <mergeCell ref="E422:F422"/>
    <mergeCell ref="G422:I422"/>
    <mergeCell ref="K422:M422"/>
    <mergeCell ref="N428:R428"/>
    <mergeCell ref="A424:R424"/>
    <mergeCell ref="A426:D426"/>
    <mergeCell ref="B425:D425"/>
    <mergeCell ref="B428:D428"/>
    <mergeCell ref="E428:F428"/>
    <mergeCell ref="G428:I428"/>
    <mergeCell ref="K428:M428"/>
    <mergeCell ref="N425:R425"/>
    <mergeCell ref="N426:R426"/>
    <mergeCell ref="A427:R427"/>
    <mergeCell ref="E425:F425"/>
    <mergeCell ref="G425:I425"/>
    <mergeCell ref="K425:M425"/>
    <mergeCell ref="K426:M426"/>
    <mergeCell ref="E426:F426"/>
    <mergeCell ref="G426:I426"/>
    <mergeCell ref="N429:R429"/>
    <mergeCell ref="A429:D429"/>
    <mergeCell ref="E429:F429"/>
    <mergeCell ref="A430:R430"/>
    <mergeCell ref="G429:I429"/>
    <mergeCell ref="K429:M429"/>
    <mergeCell ref="B431:D431"/>
    <mergeCell ref="E431:F431"/>
    <mergeCell ref="G431:I431"/>
    <mergeCell ref="K431:M431"/>
    <mergeCell ref="N431:R431"/>
    <mergeCell ref="N432:R432"/>
    <mergeCell ref="A433:D433"/>
    <mergeCell ref="E433:F433"/>
    <mergeCell ref="G433:I433"/>
    <mergeCell ref="K433:M433"/>
    <mergeCell ref="N433:R433"/>
    <mergeCell ref="B432:D432"/>
    <mergeCell ref="E432:F432"/>
    <mergeCell ref="G432:I432"/>
    <mergeCell ref="K432:M432"/>
    <mergeCell ref="K434:M434"/>
    <mergeCell ref="N434:R434"/>
    <mergeCell ref="A435:R435"/>
    <mergeCell ref="A436:R436"/>
    <mergeCell ref="A434:D434"/>
    <mergeCell ref="E434:F434"/>
    <mergeCell ref="G434:I434"/>
    <mergeCell ref="N437:R437"/>
    <mergeCell ref="A438:D438"/>
    <mergeCell ref="E438:F438"/>
    <mergeCell ref="G438:I438"/>
    <mergeCell ref="K438:M438"/>
    <mergeCell ref="N438:R438"/>
    <mergeCell ref="B437:D437"/>
    <mergeCell ref="E437:F437"/>
    <mergeCell ref="G437:I437"/>
    <mergeCell ref="K437:M437"/>
    <mergeCell ref="G441:I441"/>
    <mergeCell ref="A439:R439"/>
    <mergeCell ref="B440:D440"/>
    <mergeCell ref="E440:F440"/>
    <mergeCell ref="G440:I440"/>
    <mergeCell ref="K440:M440"/>
    <mergeCell ref="N440:R440"/>
    <mergeCell ref="K441:M441"/>
    <mergeCell ref="N441:R441"/>
    <mergeCell ref="A441:D441"/>
    <mergeCell ref="E441:F441"/>
    <mergeCell ref="E444:F444"/>
    <mergeCell ref="G444:I444"/>
    <mergeCell ref="K444:M444"/>
    <mergeCell ref="A442:R442"/>
    <mergeCell ref="B443:D443"/>
    <mergeCell ref="E443:F443"/>
    <mergeCell ref="G443:I443"/>
    <mergeCell ref="K443:M443"/>
    <mergeCell ref="N443:R443"/>
    <mergeCell ref="N444:R444"/>
    <mergeCell ref="A444:D444"/>
    <mergeCell ref="B447:D447"/>
    <mergeCell ref="E447:F447"/>
    <mergeCell ref="G447:I447"/>
    <mergeCell ref="A445:R445"/>
    <mergeCell ref="B446:D446"/>
    <mergeCell ref="E446:F446"/>
    <mergeCell ref="G446:I446"/>
    <mergeCell ref="K446:M446"/>
    <mergeCell ref="K449:M449"/>
    <mergeCell ref="N449:R449"/>
    <mergeCell ref="N446:R446"/>
    <mergeCell ref="B448:D448"/>
    <mergeCell ref="E448:F448"/>
    <mergeCell ref="G448:I448"/>
    <mergeCell ref="K447:M447"/>
    <mergeCell ref="N447:R447"/>
    <mergeCell ref="K448:M448"/>
    <mergeCell ref="N448:R448"/>
    <mergeCell ref="N450:R450"/>
    <mergeCell ref="B449:D449"/>
    <mergeCell ref="K451:M451"/>
    <mergeCell ref="N451:R451"/>
    <mergeCell ref="A450:D450"/>
    <mergeCell ref="E450:F450"/>
    <mergeCell ref="G450:I450"/>
    <mergeCell ref="K450:M450"/>
    <mergeCell ref="E449:F449"/>
    <mergeCell ref="G449:I449"/>
    <mergeCell ref="A452:R452"/>
    <mergeCell ref="A453:R453"/>
    <mergeCell ref="A451:D451"/>
    <mergeCell ref="E451:F451"/>
    <mergeCell ref="G451:I451"/>
    <mergeCell ref="N454:R454"/>
    <mergeCell ref="A455:D455"/>
    <mergeCell ref="E455:F455"/>
    <mergeCell ref="G455:I455"/>
    <mergeCell ref="K455:M455"/>
    <mergeCell ref="N455:R455"/>
    <mergeCell ref="B454:D454"/>
    <mergeCell ref="E454:F454"/>
    <mergeCell ref="G454:I454"/>
    <mergeCell ref="K454:M454"/>
    <mergeCell ref="K456:M456"/>
    <mergeCell ref="N456:R456"/>
    <mergeCell ref="A457:R457"/>
    <mergeCell ref="A458:R458"/>
    <mergeCell ref="A456:D456"/>
    <mergeCell ref="E456:F456"/>
    <mergeCell ref="G456:I456"/>
    <mergeCell ref="N459:R459"/>
    <mergeCell ref="A460:D460"/>
    <mergeCell ref="E460:F460"/>
    <mergeCell ref="G460:I460"/>
    <mergeCell ref="K460:M460"/>
    <mergeCell ref="N460:R460"/>
    <mergeCell ref="B459:D459"/>
    <mergeCell ref="E459:F459"/>
    <mergeCell ref="G459:I459"/>
    <mergeCell ref="K459:M459"/>
    <mergeCell ref="K461:M461"/>
    <mergeCell ref="N461:R461"/>
    <mergeCell ref="A462:R462"/>
    <mergeCell ref="A463:R463"/>
    <mergeCell ref="A461:D461"/>
    <mergeCell ref="E461:F461"/>
    <mergeCell ref="G461:I461"/>
    <mergeCell ref="N464:R464"/>
    <mergeCell ref="A465:D465"/>
    <mergeCell ref="E465:F465"/>
    <mergeCell ref="G465:I465"/>
    <mergeCell ref="K465:M465"/>
    <mergeCell ref="N465:R465"/>
    <mergeCell ref="B464:D464"/>
    <mergeCell ref="E464:F464"/>
    <mergeCell ref="G464:I464"/>
    <mergeCell ref="K464:M464"/>
    <mergeCell ref="K466:M466"/>
    <mergeCell ref="N466:R466"/>
    <mergeCell ref="A467:R467"/>
    <mergeCell ref="A468:R468"/>
    <mergeCell ref="A466:D466"/>
    <mergeCell ref="E466:F466"/>
    <mergeCell ref="G466:I466"/>
    <mergeCell ref="N469:R469"/>
    <mergeCell ref="A470:D470"/>
    <mergeCell ref="E470:F470"/>
    <mergeCell ref="G470:I470"/>
    <mergeCell ref="K470:M470"/>
    <mergeCell ref="N470:R470"/>
    <mergeCell ref="B469:D469"/>
    <mergeCell ref="E469:F469"/>
    <mergeCell ref="G469:I469"/>
    <mergeCell ref="K469:M469"/>
    <mergeCell ref="K471:M471"/>
    <mergeCell ref="N471:R471"/>
    <mergeCell ref="A472:R472"/>
    <mergeCell ref="A473:R473"/>
    <mergeCell ref="A471:D471"/>
    <mergeCell ref="E471:F471"/>
    <mergeCell ref="G471:I471"/>
    <mergeCell ref="N474:R474"/>
    <mergeCell ref="B475:D475"/>
    <mergeCell ref="E475:F475"/>
    <mergeCell ref="G475:I475"/>
    <mergeCell ref="K475:M475"/>
    <mergeCell ref="N475:R475"/>
    <mergeCell ref="B474:D474"/>
    <mergeCell ref="E474:F474"/>
    <mergeCell ref="G474:I474"/>
    <mergeCell ref="K474:M474"/>
    <mergeCell ref="N477:R477"/>
    <mergeCell ref="B478:D478"/>
    <mergeCell ref="E478:F478"/>
    <mergeCell ref="G478:I478"/>
    <mergeCell ref="K478:M478"/>
    <mergeCell ref="N478:R478"/>
    <mergeCell ref="B477:D477"/>
    <mergeCell ref="E477:F477"/>
    <mergeCell ref="A479:D479"/>
    <mergeCell ref="E479:F479"/>
    <mergeCell ref="G479:I479"/>
    <mergeCell ref="K477:M477"/>
    <mergeCell ref="G477:I477"/>
    <mergeCell ref="K479:M479"/>
    <mergeCell ref="A482:D482"/>
    <mergeCell ref="E482:F482"/>
    <mergeCell ref="G482:I482"/>
    <mergeCell ref="N479:R479"/>
    <mergeCell ref="A480:R480"/>
    <mergeCell ref="B481:D481"/>
    <mergeCell ref="E481:F481"/>
    <mergeCell ref="G481:I481"/>
    <mergeCell ref="K481:M481"/>
    <mergeCell ref="N481:R481"/>
    <mergeCell ref="G485:I485"/>
    <mergeCell ref="K482:M482"/>
    <mergeCell ref="N482:R482"/>
    <mergeCell ref="A483:R483"/>
    <mergeCell ref="B484:D484"/>
    <mergeCell ref="E484:F484"/>
    <mergeCell ref="G484:I484"/>
    <mergeCell ref="K484:M484"/>
    <mergeCell ref="K485:M485"/>
    <mergeCell ref="N484:R484"/>
    <mergeCell ref="K489:M489"/>
    <mergeCell ref="N489:R489"/>
    <mergeCell ref="N485:R485"/>
    <mergeCell ref="A486:D486"/>
    <mergeCell ref="E486:F486"/>
    <mergeCell ref="G486:I486"/>
    <mergeCell ref="K486:M486"/>
    <mergeCell ref="N486:R486"/>
    <mergeCell ref="B485:D485"/>
    <mergeCell ref="E485:F485"/>
    <mergeCell ref="A487:R487"/>
    <mergeCell ref="B488:D488"/>
    <mergeCell ref="E488:F488"/>
    <mergeCell ref="G488:I488"/>
    <mergeCell ref="K488:M488"/>
    <mergeCell ref="N488:R488"/>
    <mergeCell ref="N490:R490"/>
    <mergeCell ref="A489:D489"/>
    <mergeCell ref="A491:R491"/>
    <mergeCell ref="A492:R492"/>
    <mergeCell ref="A490:D490"/>
    <mergeCell ref="E490:F490"/>
    <mergeCell ref="G490:I490"/>
    <mergeCell ref="K490:M490"/>
    <mergeCell ref="E489:F489"/>
    <mergeCell ref="G489:I489"/>
    <mergeCell ref="N493:R493"/>
    <mergeCell ref="B494:D494"/>
    <mergeCell ref="E494:F494"/>
    <mergeCell ref="G494:I494"/>
    <mergeCell ref="K494:M494"/>
    <mergeCell ref="N494:R494"/>
    <mergeCell ref="B493:D493"/>
    <mergeCell ref="E493:F493"/>
    <mergeCell ref="G493:I493"/>
    <mergeCell ref="K493:M493"/>
    <mergeCell ref="B495:D495"/>
    <mergeCell ref="E495:F495"/>
    <mergeCell ref="G495:I495"/>
    <mergeCell ref="E496:F496"/>
    <mergeCell ref="G496:I496"/>
    <mergeCell ref="K495:M495"/>
    <mergeCell ref="N495:R495"/>
    <mergeCell ref="K496:M496"/>
    <mergeCell ref="N496:R496"/>
    <mergeCell ref="A497:D497"/>
    <mergeCell ref="E497:F497"/>
    <mergeCell ref="G497:I497"/>
    <mergeCell ref="K497:M497"/>
    <mergeCell ref="N497:R497"/>
    <mergeCell ref="A496:D496"/>
    <mergeCell ref="E501:F501"/>
    <mergeCell ref="G501:I501"/>
    <mergeCell ref="A498:R498"/>
    <mergeCell ref="A499:R499"/>
    <mergeCell ref="B500:D500"/>
    <mergeCell ref="E500:F500"/>
    <mergeCell ref="G500:I500"/>
    <mergeCell ref="K500:M500"/>
    <mergeCell ref="N500:R500"/>
    <mergeCell ref="K501:M501"/>
    <mergeCell ref="N501:R501"/>
    <mergeCell ref="A502:D502"/>
    <mergeCell ref="E502:F502"/>
    <mergeCell ref="G502:I502"/>
    <mergeCell ref="K502:M502"/>
    <mergeCell ref="N502:R502"/>
    <mergeCell ref="A501:D501"/>
    <mergeCell ref="A503:R503"/>
    <mergeCell ref="A504:R504"/>
    <mergeCell ref="B505:D505"/>
    <mergeCell ref="E505:F505"/>
    <mergeCell ref="G505:I505"/>
    <mergeCell ref="K505:M505"/>
    <mergeCell ref="N505:R505"/>
    <mergeCell ref="N506:R506"/>
    <mergeCell ref="A507:D507"/>
    <mergeCell ref="E507:F507"/>
    <mergeCell ref="G507:I507"/>
    <mergeCell ref="K507:M507"/>
    <mergeCell ref="N507:R507"/>
    <mergeCell ref="B506:D506"/>
    <mergeCell ref="E506:F506"/>
    <mergeCell ref="G506:I506"/>
    <mergeCell ref="K506:M506"/>
    <mergeCell ref="K508:M508"/>
    <mergeCell ref="N508:R508"/>
    <mergeCell ref="A509:R509"/>
    <mergeCell ref="A510:R510"/>
    <mergeCell ref="A508:D508"/>
    <mergeCell ref="E508:F508"/>
    <mergeCell ref="G508:I508"/>
    <mergeCell ref="N511:R511"/>
    <mergeCell ref="A512:D512"/>
    <mergeCell ref="E512:F512"/>
    <mergeCell ref="G512:I512"/>
    <mergeCell ref="K512:M512"/>
    <mergeCell ref="N512:R512"/>
    <mergeCell ref="B511:D511"/>
    <mergeCell ref="E511:F511"/>
    <mergeCell ref="G511:I511"/>
    <mergeCell ref="K511:M511"/>
    <mergeCell ref="G515:I515"/>
    <mergeCell ref="A513:R513"/>
    <mergeCell ref="B514:D514"/>
    <mergeCell ref="E514:F514"/>
    <mergeCell ref="G514:I514"/>
    <mergeCell ref="K514:M514"/>
    <mergeCell ref="N514:R514"/>
    <mergeCell ref="K515:M515"/>
    <mergeCell ref="N515:R515"/>
    <mergeCell ref="A515:D515"/>
    <mergeCell ref="A516:R516"/>
    <mergeCell ref="B517:D517"/>
    <mergeCell ref="E517:F517"/>
    <mergeCell ref="G517:I517"/>
    <mergeCell ref="K517:M517"/>
    <mergeCell ref="N517:R517"/>
    <mergeCell ref="E515:F515"/>
    <mergeCell ref="N518:R518"/>
    <mergeCell ref="A519:D519"/>
    <mergeCell ref="E519:F519"/>
    <mergeCell ref="G519:I519"/>
    <mergeCell ref="K519:M519"/>
    <mergeCell ref="N519:R519"/>
    <mergeCell ref="A518:D518"/>
    <mergeCell ref="E518:F518"/>
    <mergeCell ref="G518:I518"/>
    <mergeCell ref="K518:M518"/>
    <mergeCell ref="K520:M520"/>
    <mergeCell ref="N520:R520"/>
    <mergeCell ref="A520:D520"/>
    <mergeCell ref="E520:F520"/>
    <mergeCell ref="G520:I520"/>
    <mergeCell ref="A522:D522"/>
    <mergeCell ref="E522:F522"/>
    <mergeCell ref="G522:I522"/>
    <mergeCell ref="A523:D523"/>
    <mergeCell ref="E523:F523"/>
    <mergeCell ref="G523:I523"/>
    <mergeCell ref="M522:R522"/>
    <mergeCell ref="K523:L523"/>
    <mergeCell ref="M523:R523"/>
    <mergeCell ref="K524:L524"/>
    <mergeCell ref="M524:R524"/>
    <mergeCell ref="K525:L525"/>
    <mergeCell ref="E524:F524"/>
    <mergeCell ref="G524:I524"/>
    <mergeCell ref="K522:L522"/>
    <mergeCell ref="M525:R525"/>
    <mergeCell ref="A524:D524"/>
    <mergeCell ref="A526:D526"/>
    <mergeCell ref="E526:F526"/>
    <mergeCell ref="G526:I526"/>
    <mergeCell ref="K526:L526"/>
    <mergeCell ref="M526:R526"/>
    <mergeCell ref="A525:D525"/>
    <mergeCell ref="E525:F525"/>
    <mergeCell ref="G525:I525"/>
    <mergeCell ref="M529:R529"/>
    <mergeCell ref="A527:D527"/>
    <mergeCell ref="E527:F527"/>
    <mergeCell ref="G527:I527"/>
    <mergeCell ref="E528:F528"/>
    <mergeCell ref="G528:I528"/>
    <mergeCell ref="A528:D528"/>
    <mergeCell ref="K527:L527"/>
    <mergeCell ref="M527:R527"/>
    <mergeCell ref="K528:L528"/>
    <mergeCell ref="M528:R528"/>
    <mergeCell ref="M530:R530"/>
    <mergeCell ref="A530:D530"/>
    <mergeCell ref="E530:F530"/>
    <mergeCell ref="G530:I530"/>
    <mergeCell ref="A529:D529"/>
    <mergeCell ref="E529:F529"/>
    <mergeCell ref="G529:I529"/>
    <mergeCell ref="K530:L530"/>
    <mergeCell ref="K529:L529"/>
  </mergeCells>
  <printOptions/>
  <pageMargins left="2.23" right="0.17" top="1" bottom="1" header="0.5" footer="0.5"/>
  <pageSetup firstPageNumber="33" useFirstPageNumber="1" horizontalDpi="300" verticalDpi="300" orientation="landscape" paperSize="9" scale="69" r:id="rId1"/>
  <headerFooter alignWithMargins="0">
    <oddHeader>&amp;L&amp;"Arial,Tučné"v tis. Kč&amp;C&amp;"Arial,Tučné"Kapitálové výdaje - rok 2011 - individuální příslib&amp;R&amp;"Arial,Tučné"Část B
příloha č. 8</oddHeader>
    <oddFooter>&amp;C&amp;P</oddFooter>
  </headerFooter>
  <rowBreaks count="27" manualBreakCount="27">
    <brk id="15" max="255" man="1"/>
    <brk id="38" max="18" man="1"/>
    <brk id="45" max="255" man="1"/>
    <brk id="58" max="255" man="1"/>
    <brk id="77" max="18" man="1"/>
    <brk id="97" max="18" man="1"/>
    <brk id="121" max="18" man="1"/>
    <brk id="137" max="18" man="1"/>
    <brk id="160" max="18" man="1"/>
    <brk id="182" max="18" man="1"/>
    <brk id="203" max="18" man="1"/>
    <brk id="227" max="18" man="1"/>
    <brk id="244" max="18" man="1"/>
    <brk id="269" max="18" man="1"/>
    <brk id="285" max="255" man="1"/>
    <brk id="305" max="18" man="1"/>
    <brk id="326" max="18" man="1"/>
    <brk id="349" max="18" man="1"/>
    <brk id="370" max="18" man="1"/>
    <brk id="395" max="18" man="1"/>
    <brk id="405" max="18" man="1"/>
    <brk id="414" max="18" man="1"/>
    <brk id="434" max="18" man="1"/>
    <brk id="456" max="18" man="1"/>
    <brk id="479" max="18" man="1"/>
    <brk id="502" max="18" man="1"/>
    <brk id="52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45"/>
  <sheetViews>
    <sheetView workbookViewId="0" topLeftCell="A123">
      <selection activeCell="A83" sqref="A83"/>
    </sheetView>
  </sheetViews>
  <sheetFormatPr defaultColWidth="9.140625" defaultRowHeight="12.75"/>
  <cols>
    <col min="1" max="1" width="99.8515625" style="0" customWidth="1"/>
    <col min="2" max="4" width="13.00390625" style="0" customWidth="1"/>
    <col min="5" max="5" width="7.8515625" style="0" customWidth="1"/>
  </cols>
  <sheetData>
    <row r="1" spans="1:5" ht="24.75" customHeight="1">
      <c r="A1" s="11" t="s">
        <v>683</v>
      </c>
      <c r="B1" s="11" t="s">
        <v>658</v>
      </c>
      <c r="C1" s="11" t="s">
        <v>659</v>
      </c>
      <c r="D1" s="11" t="s">
        <v>684</v>
      </c>
      <c r="E1" s="11" t="s">
        <v>685</v>
      </c>
    </row>
    <row r="2" spans="1:5" ht="24.75" customHeight="1">
      <c r="A2" s="4" t="s">
        <v>686</v>
      </c>
      <c r="B2" s="5">
        <v>245000000</v>
      </c>
      <c r="C2" s="5">
        <v>245000000</v>
      </c>
      <c r="D2" s="5">
        <v>235095035.23</v>
      </c>
      <c r="E2" s="10">
        <f aca="true" t="shared" si="0" ref="E2:E23">D2/C2*100</f>
        <v>95.95715723673469</v>
      </c>
    </row>
    <row r="3" spans="1:5" ht="24.75" customHeight="1">
      <c r="A3" s="4" t="s">
        <v>687</v>
      </c>
      <c r="B3" s="5">
        <v>56000000</v>
      </c>
      <c r="C3" s="5">
        <v>36000000</v>
      </c>
      <c r="D3" s="5">
        <v>28133796.04</v>
      </c>
      <c r="E3" s="10">
        <f t="shared" si="0"/>
        <v>78.14943344444444</v>
      </c>
    </row>
    <row r="4" spans="1:5" ht="24.75" customHeight="1">
      <c r="A4" s="4" t="s">
        <v>688</v>
      </c>
      <c r="B4" s="5">
        <v>34000000</v>
      </c>
      <c r="C4" s="5">
        <v>34000000</v>
      </c>
      <c r="D4" s="5">
        <v>21285543</v>
      </c>
      <c r="E4" s="10">
        <f t="shared" si="0"/>
        <v>62.604538235294115</v>
      </c>
    </row>
    <row r="5" spans="1:5" ht="24.75" customHeight="1">
      <c r="A5" s="4" t="s">
        <v>689</v>
      </c>
      <c r="B5" s="5">
        <v>228000000</v>
      </c>
      <c r="C5" s="5">
        <v>228000000</v>
      </c>
      <c r="D5" s="5">
        <v>207392487.79</v>
      </c>
      <c r="E5" s="10">
        <f t="shared" si="0"/>
        <v>90.96161745175438</v>
      </c>
    </row>
    <row r="6" spans="1:5" ht="24.75" customHeight="1">
      <c r="A6" s="4" t="s">
        <v>582</v>
      </c>
      <c r="B6" s="5">
        <v>64673000</v>
      </c>
      <c r="C6" s="5">
        <v>139787000</v>
      </c>
      <c r="D6" s="5">
        <v>139787000</v>
      </c>
      <c r="E6" s="10">
        <f t="shared" si="0"/>
        <v>100</v>
      </c>
    </row>
    <row r="7" spans="1:5" ht="24.75" customHeight="1">
      <c r="A7" s="4" t="s">
        <v>690</v>
      </c>
      <c r="B7" s="5">
        <v>515000000</v>
      </c>
      <c r="C7" s="5">
        <v>515000000</v>
      </c>
      <c r="D7" s="5">
        <v>492368951</v>
      </c>
      <c r="E7" s="10">
        <f t="shared" si="0"/>
        <v>95.60562155339805</v>
      </c>
    </row>
    <row r="8" spans="1:5" ht="24.75" customHeight="1">
      <c r="A8" s="4" t="s">
        <v>691</v>
      </c>
      <c r="B8" s="5">
        <v>80000000</v>
      </c>
      <c r="C8" s="5">
        <v>80000000</v>
      </c>
      <c r="D8" s="5">
        <v>72749003.76</v>
      </c>
      <c r="E8" s="10">
        <f t="shared" si="0"/>
        <v>90.9362547</v>
      </c>
    </row>
    <row r="9" spans="1:5" ht="24.75" customHeight="1">
      <c r="A9" s="12" t="s">
        <v>692</v>
      </c>
      <c r="B9" s="13">
        <f>SUM(B2:B8)</f>
        <v>1222673000</v>
      </c>
      <c r="C9" s="13">
        <f>SUM(C2:C8)</f>
        <v>1277787000</v>
      </c>
      <c r="D9" s="13">
        <f>SUM(D2:D8)</f>
        <v>1196811816.82</v>
      </c>
      <c r="E9" s="14">
        <f t="shared" si="0"/>
        <v>93.66285748876768</v>
      </c>
    </row>
    <row r="10" spans="1:5" ht="24.75" customHeight="1">
      <c r="A10" s="4" t="s">
        <v>279</v>
      </c>
      <c r="B10" s="5">
        <v>20000</v>
      </c>
      <c r="C10" s="5">
        <v>20000</v>
      </c>
      <c r="D10" s="5">
        <v>37400</v>
      </c>
      <c r="E10" s="10">
        <f t="shared" si="0"/>
        <v>187</v>
      </c>
    </row>
    <row r="11" spans="1:5" ht="24.75" customHeight="1">
      <c r="A11" s="4" t="s">
        <v>280</v>
      </c>
      <c r="B11" s="5">
        <v>100000</v>
      </c>
      <c r="C11" s="5">
        <v>100000</v>
      </c>
      <c r="D11" s="5">
        <v>119519</v>
      </c>
      <c r="E11" s="10">
        <f t="shared" si="0"/>
        <v>119.51899999999999</v>
      </c>
    </row>
    <row r="12" spans="1:5" ht="24.75" customHeight="1">
      <c r="A12" s="4" t="s">
        <v>281</v>
      </c>
      <c r="B12" s="5">
        <v>20000</v>
      </c>
      <c r="C12" s="5">
        <v>20000</v>
      </c>
      <c r="D12" s="5">
        <v>5231.8</v>
      </c>
      <c r="E12" s="10">
        <f t="shared" si="0"/>
        <v>26.159</v>
      </c>
    </row>
    <row r="13" spans="1:5" ht="24.75" customHeight="1">
      <c r="A13" s="4" t="s">
        <v>282</v>
      </c>
      <c r="B13" s="5">
        <v>43000000</v>
      </c>
      <c r="C13" s="5">
        <v>43000000</v>
      </c>
      <c r="D13" s="5">
        <v>43335914.07</v>
      </c>
      <c r="E13" s="10">
        <f t="shared" si="0"/>
        <v>100.7811955116279</v>
      </c>
    </row>
    <row r="14" spans="1:5" ht="24.75" customHeight="1">
      <c r="A14" s="4" t="s">
        <v>283</v>
      </c>
      <c r="B14" s="5">
        <v>2500000</v>
      </c>
      <c r="C14" s="5">
        <v>2500000</v>
      </c>
      <c r="D14" s="5">
        <v>2456824</v>
      </c>
      <c r="E14" s="10">
        <f t="shared" si="0"/>
        <v>98.27296</v>
      </c>
    </row>
    <row r="15" spans="1:5" ht="24.75" customHeight="1">
      <c r="A15" s="4" t="s">
        <v>284</v>
      </c>
      <c r="B15" s="5">
        <v>400000</v>
      </c>
      <c r="C15" s="5">
        <v>400000</v>
      </c>
      <c r="D15" s="5">
        <v>719515</v>
      </c>
      <c r="E15" s="10">
        <f t="shared" si="0"/>
        <v>179.87875</v>
      </c>
    </row>
    <row r="16" spans="1:5" ht="24.75" customHeight="1">
      <c r="A16" s="4" t="s">
        <v>285</v>
      </c>
      <c r="B16" s="5">
        <v>4000000</v>
      </c>
      <c r="C16" s="5">
        <v>4000000</v>
      </c>
      <c r="D16" s="5">
        <v>6053266.99</v>
      </c>
      <c r="E16" s="10">
        <f t="shared" si="0"/>
        <v>151.33167475</v>
      </c>
    </row>
    <row r="17" spans="1:5" ht="24.75" customHeight="1">
      <c r="A17" s="4" t="s">
        <v>286</v>
      </c>
      <c r="B17" s="5">
        <v>30000</v>
      </c>
      <c r="C17" s="5">
        <v>30000</v>
      </c>
      <c r="D17" s="5">
        <v>15114</v>
      </c>
      <c r="E17" s="10">
        <f t="shared" si="0"/>
        <v>50.38</v>
      </c>
    </row>
    <row r="18" spans="1:5" ht="24.75" customHeight="1">
      <c r="A18" s="4" t="s">
        <v>287</v>
      </c>
      <c r="B18" s="5">
        <v>1250000</v>
      </c>
      <c r="C18" s="5">
        <v>1250000</v>
      </c>
      <c r="D18" s="5">
        <v>1380340</v>
      </c>
      <c r="E18" s="10">
        <f t="shared" si="0"/>
        <v>110.4272</v>
      </c>
    </row>
    <row r="19" spans="1:5" ht="24.75" customHeight="1">
      <c r="A19" s="4" t="s">
        <v>14</v>
      </c>
      <c r="B19" s="5">
        <v>4000000</v>
      </c>
      <c r="C19" s="5">
        <v>4000000</v>
      </c>
      <c r="D19" s="5">
        <v>5847047</v>
      </c>
      <c r="E19" s="10">
        <f t="shared" si="0"/>
        <v>146.176175</v>
      </c>
    </row>
    <row r="20" spans="1:5" ht="24.75" customHeight="1">
      <c r="A20" s="4" t="s">
        <v>15</v>
      </c>
      <c r="B20" s="5">
        <v>35200000</v>
      </c>
      <c r="C20" s="5">
        <v>21200000</v>
      </c>
      <c r="D20" s="5">
        <v>14735566</v>
      </c>
      <c r="E20" s="10">
        <f t="shared" si="0"/>
        <v>69.50738679245283</v>
      </c>
    </row>
    <row r="21" spans="1:5" ht="24.75" customHeight="1">
      <c r="A21" s="4" t="s">
        <v>16</v>
      </c>
      <c r="B21" s="5">
        <v>5000000</v>
      </c>
      <c r="C21" s="5">
        <v>5000000</v>
      </c>
      <c r="D21" s="5">
        <v>3074812</v>
      </c>
      <c r="E21" s="10">
        <f t="shared" si="0"/>
        <v>61.49624</v>
      </c>
    </row>
    <row r="22" spans="1:5" ht="24.75" customHeight="1">
      <c r="A22" s="4" t="s">
        <v>17</v>
      </c>
      <c r="B22" s="5">
        <v>0</v>
      </c>
      <c r="C22" s="5">
        <v>3199906</v>
      </c>
      <c r="D22" s="5">
        <v>3199906</v>
      </c>
      <c r="E22" s="10">
        <f t="shared" si="0"/>
        <v>100</v>
      </c>
    </row>
    <row r="23" spans="1:5" ht="24.75" customHeight="1">
      <c r="A23" s="4" t="s">
        <v>18</v>
      </c>
      <c r="B23" s="5">
        <v>2500000</v>
      </c>
      <c r="C23" s="5">
        <v>2500000</v>
      </c>
      <c r="D23" s="5">
        <v>2728900</v>
      </c>
      <c r="E23" s="10">
        <f t="shared" si="0"/>
        <v>109.156</v>
      </c>
    </row>
    <row r="24" spans="1:5" ht="24.75" customHeight="1">
      <c r="A24" s="4" t="s">
        <v>19</v>
      </c>
      <c r="B24" s="5">
        <v>0</v>
      </c>
      <c r="C24" s="5">
        <v>0</v>
      </c>
      <c r="D24" s="5">
        <v>409300</v>
      </c>
      <c r="E24" s="10">
        <v>0</v>
      </c>
    </row>
    <row r="25" spans="1:5" ht="24.75" customHeight="1">
      <c r="A25" s="4" t="s">
        <v>20</v>
      </c>
      <c r="B25" s="5">
        <v>9000000</v>
      </c>
      <c r="C25" s="5">
        <v>9000000</v>
      </c>
      <c r="D25" s="5">
        <v>8018400</v>
      </c>
      <c r="E25" s="10">
        <f aca="true" t="shared" si="1" ref="E25:E37">D25/C25*100</f>
        <v>89.09333333333333</v>
      </c>
    </row>
    <row r="26" spans="1:5" ht="48.75" customHeight="1">
      <c r="A26" s="4" t="s">
        <v>414</v>
      </c>
      <c r="B26" s="5">
        <v>20809000</v>
      </c>
      <c r="C26" s="5">
        <v>20809000</v>
      </c>
      <c r="D26" s="5">
        <v>24594981.13</v>
      </c>
      <c r="E26" s="10">
        <f t="shared" si="1"/>
        <v>118.19395996924406</v>
      </c>
    </row>
    <row r="27" spans="1:5" ht="24.75" customHeight="1">
      <c r="A27" s="12" t="s">
        <v>21</v>
      </c>
      <c r="B27" s="13">
        <f>SUM(B10:B26)</f>
        <v>127829000</v>
      </c>
      <c r="C27" s="13">
        <f>SUM(C10:C26)</f>
        <v>117028906</v>
      </c>
      <c r="D27" s="13">
        <f>SUM(D10:D26)</f>
        <v>116732036.99</v>
      </c>
      <c r="E27" s="14">
        <f t="shared" si="1"/>
        <v>99.74632847546229</v>
      </c>
    </row>
    <row r="28" spans="1:5" ht="24.75" customHeight="1">
      <c r="A28" s="15" t="s">
        <v>22</v>
      </c>
      <c r="B28" s="16">
        <f>B9+B27</f>
        <v>1350502000</v>
      </c>
      <c r="C28" s="16">
        <f>C9+C27</f>
        <v>1394815906</v>
      </c>
      <c r="D28" s="16">
        <f>D9+D27</f>
        <v>1313543853.81</v>
      </c>
      <c r="E28" s="17">
        <f t="shared" si="1"/>
        <v>94.17327750275885</v>
      </c>
    </row>
    <row r="29" spans="1:5" ht="24.75" customHeight="1">
      <c r="A29" s="4" t="s">
        <v>23</v>
      </c>
      <c r="B29" s="5">
        <v>1340000</v>
      </c>
      <c r="C29" s="5">
        <v>1340000</v>
      </c>
      <c r="D29" s="5">
        <v>1828350</v>
      </c>
      <c r="E29" s="10">
        <f t="shared" si="1"/>
        <v>136.44402985074626</v>
      </c>
    </row>
    <row r="30" spans="1:5" ht="24.75" customHeight="1">
      <c r="A30" s="4" t="s">
        <v>24</v>
      </c>
      <c r="B30" s="5">
        <v>880000</v>
      </c>
      <c r="C30" s="5">
        <v>880000</v>
      </c>
      <c r="D30" s="5">
        <v>709492</v>
      </c>
      <c r="E30" s="10">
        <f t="shared" si="1"/>
        <v>80.62409090909091</v>
      </c>
    </row>
    <row r="31" spans="1:5" ht="24.75" customHeight="1">
      <c r="A31" s="4" t="s">
        <v>25</v>
      </c>
      <c r="B31" s="5">
        <v>24000</v>
      </c>
      <c r="C31" s="5">
        <v>24000</v>
      </c>
      <c r="D31" s="5">
        <v>43060</v>
      </c>
      <c r="E31" s="10">
        <f t="shared" si="1"/>
        <v>179.41666666666666</v>
      </c>
    </row>
    <row r="32" spans="1:5" ht="24.75" customHeight="1">
      <c r="A32" s="4" t="s">
        <v>26</v>
      </c>
      <c r="B32" s="5">
        <v>280000</v>
      </c>
      <c r="C32" s="5">
        <v>280000</v>
      </c>
      <c r="D32" s="5">
        <v>342590</v>
      </c>
      <c r="E32" s="10">
        <f t="shared" si="1"/>
        <v>122.35357142857144</v>
      </c>
    </row>
    <row r="33" spans="1:5" ht="24.75" customHeight="1">
      <c r="A33" s="4" t="s">
        <v>27</v>
      </c>
      <c r="B33" s="5">
        <v>5000</v>
      </c>
      <c r="C33" s="5">
        <v>5000</v>
      </c>
      <c r="D33" s="5">
        <v>3829</v>
      </c>
      <c r="E33" s="10">
        <f t="shared" si="1"/>
        <v>76.58</v>
      </c>
    </row>
    <row r="34" spans="1:5" ht="24.75" customHeight="1">
      <c r="A34" s="4" t="s">
        <v>28</v>
      </c>
      <c r="B34" s="5">
        <v>3000</v>
      </c>
      <c r="C34" s="5">
        <v>3000</v>
      </c>
      <c r="D34" s="5">
        <v>2999</v>
      </c>
      <c r="E34" s="10">
        <f t="shared" si="1"/>
        <v>99.96666666666667</v>
      </c>
    </row>
    <row r="35" spans="1:5" ht="24.75" customHeight="1">
      <c r="A35" s="4" t="s">
        <v>29</v>
      </c>
      <c r="B35" s="5">
        <v>0</v>
      </c>
      <c r="C35" s="5">
        <v>3566250</v>
      </c>
      <c r="D35" s="5">
        <v>3566250</v>
      </c>
      <c r="E35" s="10">
        <f t="shared" si="1"/>
        <v>100</v>
      </c>
    </row>
    <row r="36" spans="1:5" ht="24.75" customHeight="1">
      <c r="A36" s="4" t="s">
        <v>30</v>
      </c>
      <c r="B36" s="5">
        <v>0</v>
      </c>
      <c r="C36" s="5">
        <v>2312500</v>
      </c>
      <c r="D36" s="5">
        <v>2462125</v>
      </c>
      <c r="E36" s="10">
        <f t="shared" si="1"/>
        <v>106.47027027027028</v>
      </c>
    </row>
    <row r="37" spans="1:5" ht="24.75" customHeight="1">
      <c r="A37" s="4" t="s">
        <v>31</v>
      </c>
      <c r="B37" s="5">
        <v>0</v>
      </c>
      <c r="C37" s="5">
        <v>12000</v>
      </c>
      <c r="D37" s="5">
        <v>12000</v>
      </c>
      <c r="E37" s="10">
        <f t="shared" si="1"/>
        <v>100</v>
      </c>
    </row>
    <row r="38" spans="1:5" ht="24.75" customHeight="1">
      <c r="A38" s="4" t="s">
        <v>32</v>
      </c>
      <c r="B38" s="5">
        <v>0</v>
      </c>
      <c r="C38" s="5">
        <v>0</v>
      </c>
      <c r="D38" s="5">
        <v>583500</v>
      </c>
      <c r="E38" s="10">
        <v>0</v>
      </c>
    </row>
    <row r="39" spans="1:5" ht="24.75" customHeight="1">
      <c r="A39" s="4" t="s">
        <v>33</v>
      </c>
      <c r="B39" s="5">
        <v>0</v>
      </c>
      <c r="C39" s="5">
        <v>0</v>
      </c>
      <c r="D39" s="5">
        <v>423</v>
      </c>
      <c r="E39" s="10">
        <v>0</v>
      </c>
    </row>
    <row r="40" spans="1:5" ht="24.75" customHeight="1">
      <c r="A40" s="4" t="s">
        <v>34</v>
      </c>
      <c r="B40" s="5">
        <v>0</v>
      </c>
      <c r="C40" s="5">
        <v>125000</v>
      </c>
      <c r="D40" s="5">
        <v>125000</v>
      </c>
      <c r="E40" s="10">
        <f>D40/C40*100</f>
        <v>100</v>
      </c>
    </row>
    <row r="41" spans="1:5" ht="24.75" customHeight="1">
      <c r="A41" s="4" t="s">
        <v>35</v>
      </c>
      <c r="B41" s="5">
        <v>0</v>
      </c>
      <c r="C41" s="5">
        <v>96500</v>
      </c>
      <c r="D41" s="5">
        <v>96500</v>
      </c>
      <c r="E41" s="10">
        <f>D41/C41*100</f>
        <v>100</v>
      </c>
    </row>
    <row r="42" spans="1:5" ht="24.75" customHeight="1">
      <c r="A42" s="4" t="s">
        <v>36</v>
      </c>
      <c r="B42" s="5">
        <v>0</v>
      </c>
      <c r="C42" s="5">
        <v>0</v>
      </c>
      <c r="D42" s="5">
        <v>2885</v>
      </c>
      <c r="E42" s="10">
        <v>0</v>
      </c>
    </row>
    <row r="43" spans="1:5" ht="24.75" customHeight="1">
      <c r="A43" s="4" t="s">
        <v>37</v>
      </c>
      <c r="B43" s="5">
        <v>0</v>
      </c>
      <c r="C43" s="5">
        <v>36000</v>
      </c>
      <c r="D43" s="5">
        <v>36000</v>
      </c>
      <c r="E43" s="10">
        <f aca="true" t="shared" si="2" ref="E43:E48">D43/C43*100</f>
        <v>100</v>
      </c>
    </row>
    <row r="44" spans="1:5" ht="24.75" customHeight="1">
      <c r="A44" s="4" t="s">
        <v>38</v>
      </c>
      <c r="B44" s="5">
        <v>9000</v>
      </c>
      <c r="C44" s="5">
        <v>9000</v>
      </c>
      <c r="D44" s="5">
        <v>5613</v>
      </c>
      <c r="E44" s="10">
        <f t="shared" si="2"/>
        <v>62.36666666666667</v>
      </c>
    </row>
    <row r="45" spans="1:5" ht="24.75" customHeight="1">
      <c r="A45" s="4" t="s">
        <v>39</v>
      </c>
      <c r="B45" s="5">
        <v>0</v>
      </c>
      <c r="C45" s="5">
        <v>43560</v>
      </c>
      <c r="D45" s="5">
        <v>43560</v>
      </c>
      <c r="E45" s="10">
        <f t="shared" si="2"/>
        <v>100</v>
      </c>
    </row>
    <row r="46" spans="1:5" ht="24.75" customHeight="1">
      <c r="A46" s="4" t="s">
        <v>40</v>
      </c>
      <c r="B46" s="5">
        <v>0</v>
      </c>
      <c r="C46" s="5">
        <v>7600000</v>
      </c>
      <c r="D46" s="5">
        <v>7600000</v>
      </c>
      <c r="E46" s="10">
        <f t="shared" si="2"/>
        <v>100</v>
      </c>
    </row>
    <row r="47" spans="1:5" ht="24.75" customHeight="1">
      <c r="A47" s="4" t="s">
        <v>41</v>
      </c>
      <c r="B47" s="5">
        <v>1500000</v>
      </c>
      <c r="C47" s="5">
        <v>1500000</v>
      </c>
      <c r="D47" s="5">
        <v>2162554.5</v>
      </c>
      <c r="E47" s="10">
        <f t="shared" si="2"/>
        <v>144.1703</v>
      </c>
    </row>
    <row r="48" spans="1:5" ht="24.75" customHeight="1">
      <c r="A48" s="4" t="s">
        <v>42</v>
      </c>
      <c r="B48" s="5">
        <v>0</v>
      </c>
      <c r="C48" s="5">
        <v>7310000</v>
      </c>
      <c r="D48" s="5">
        <v>7310000</v>
      </c>
      <c r="E48" s="10">
        <f t="shared" si="2"/>
        <v>100</v>
      </c>
    </row>
    <row r="49" spans="1:5" ht="24.75" customHeight="1">
      <c r="A49" s="4" t="s">
        <v>43</v>
      </c>
      <c r="B49" s="5">
        <v>0</v>
      </c>
      <c r="C49" s="5">
        <v>0</v>
      </c>
      <c r="D49" s="5">
        <v>4552.67</v>
      </c>
      <c r="E49" s="10">
        <v>0</v>
      </c>
    </row>
    <row r="50" spans="1:5" ht="24.75" customHeight="1">
      <c r="A50" s="4" t="s">
        <v>44</v>
      </c>
      <c r="B50" s="5">
        <v>800000</v>
      </c>
      <c r="C50" s="5">
        <v>800000</v>
      </c>
      <c r="D50" s="5">
        <v>903444.22</v>
      </c>
      <c r="E50" s="10">
        <f aca="true" t="shared" si="3" ref="E50:E55">D50/C50*100</f>
        <v>112.93052749999998</v>
      </c>
    </row>
    <row r="51" spans="1:5" ht="24.75" customHeight="1">
      <c r="A51" s="4" t="s">
        <v>45</v>
      </c>
      <c r="B51" s="5">
        <v>500000</v>
      </c>
      <c r="C51" s="5">
        <v>500000</v>
      </c>
      <c r="D51" s="5">
        <v>483900</v>
      </c>
      <c r="E51" s="10">
        <f t="shared" si="3"/>
        <v>96.78</v>
      </c>
    </row>
    <row r="52" spans="1:5" ht="24.75" customHeight="1">
      <c r="A52" s="4" t="s">
        <v>46</v>
      </c>
      <c r="B52" s="5">
        <v>6200000</v>
      </c>
      <c r="C52" s="5">
        <v>6200000</v>
      </c>
      <c r="D52" s="5">
        <v>7521127.98</v>
      </c>
      <c r="E52" s="10">
        <f t="shared" si="3"/>
        <v>121.30851580645161</v>
      </c>
    </row>
    <row r="53" spans="1:5" ht="24.75" customHeight="1">
      <c r="A53" s="4" t="s">
        <v>47</v>
      </c>
      <c r="B53" s="5">
        <v>4000000</v>
      </c>
      <c r="C53" s="5">
        <v>4000000</v>
      </c>
      <c r="D53" s="5">
        <v>5590037.05</v>
      </c>
      <c r="E53" s="10">
        <f t="shared" si="3"/>
        <v>139.75092625</v>
      </c>
    </row>
    <row r="54" spans="1:5" ht="24.75" customHeight="1">
      <c r="A54" s="4" t="s">
        <v>693</v>
      </c>
      <c r="B54" s="5">
        <v>500000</v>
      </c>
      <c r="C54" s="5">
        <v>500000</v>
      </c>
      <c r="D54" s="5">
        <v>109466</v>
      </c>
      <c r="E54" s="10">
        <f t="shared" si="3"/>
        <v>21.8932</v>
      </c>
    </row>
    <row r="55" spans="1:5" ht="24.75" customHeight="1">
      <c r="A55" s="4" t="s">
        <v>694</v>
      </c>
      <c r="B55" s="5">
        <v>0</v>
      </c>
      <c r="C55" s="5">
        <v>5111285.8</v>
      </c>
      <c r="D55" s="5">
        <v>5111285.8</v>
      </c>
      <c r="E55" s="10">
        <f t="shared" si="3"/>
        <v>100</v>
      </c>
    </row>
    <row r="56" spans="1:5" ht="24.75" customHeight="1">
      <c r="A56" s="4" t="s">
        <v>695</v>
      </c>
      <c r="B56" s="5">
        <v>0</v>
      </c>
      <c r="C56" s="5">
        <v>0</v>
      </c>
      <c r="D56" s="5">
        <v>124182.04</v>
      </c>
      <c r="E56" s="10">
        <v>0</v>
      </c>
    </row>
    <row r="57" spans="1:5" ht="24.75" customHeight="1">
      <c r="A57" s="4" t="s">
        <v>696</v>
      </c>
      <c r="B57" s="5">
        <v>0</v>
      </c>
      <c r="C57" s="5">
        <v>0</v>
      </c>
      <c r="D57" s="5">
        <v>7736</v>
      </c>
      <c r="E57" s="10">
        <v>0</v>
      </c>
    </row>
    <row r="58" spans="1:5" ht="24.75" customHeight="1">
      <c r="A58" s="4" t="s">
        <v>697</v>
      </c>
      <c r="B58" s="5">
        <v>0</v>
      </c>
      <c r="C58" s="5">
        <v>0</v>
      </c>
      <c r="D58" s="5">
        <v>69674.31</v>
      </c>
      <c r="E58" s="10">
        <v>0</v>
      </c>
    </row>
    <row r="59" spans="1:5" ht="24.75" customHeight="1">
      <c r="A59" s="4" t="s">
        <v>698</v>
      </c>
      <c r="B59" s="5">
        <v>0</v>
      </c>
      <c r="C59" s="5">
        <v>0</v>
      </c>
      <c r="D59" s="5">
        <v>481</v>
      </c>
      <c r="E59" s="10">
        <v>0</v>
      </c>
    </row>
    <row r="60" spans="1:5" ht="24.75" customHeight="1">
      <c r="A60" s="4" t="s">
        <v>380</v>
      </c>
      <c r="B60" s="5">
        <v>0</v>
      </c>
      <c r="C60" s="5">
        <v>292186</v>
      </c>
      <c r="D60" s="5">
        <v>292186</v>
      </c>
      <c r="E60" s="10">
        <f aca="true" t="shared" si="4" ref="E60:E65">D60/C60*100</f>
        <v>100</v>
      </c>
    </row>
    <row r="61" spans="1:5" ht="24.75" customHeight="1">
      <c r="A61" s="4" t="s">
        <v>699</v>
      </c>
      <c r="B61" s="5">
        <v>0</v>
      </c>
      <c r="C61" s="5">
        <v>1170450</v>
      </c>
      <c r="D61" s="5">
        <v>1440018</v>
      </c>
      <c r="E61" s="10">
        <f t="shared" si="4"/>
        <v>123.03114186851212</v>
      </c>
    </row>
    <row r="62" spans="1:5" ht="24.75" customHeight="1">
      <c r="A62" s="4" t="s">
        <v>700</v>
      </c>
      <c r="B62" s="5">
        <v>10000</v>
      </c>
      <c r="C62" s="5">
        <v>10000</v>
      </c>
      <c r="D62" s="5">
        <v>20000</v>
      </c>
      <c r="E62" s="10">
        <f t="shared" si="4"/>
        <v>200</v>
      </c>
    </row>
    <row r="63" spans="1:5" ht="24.75" customHeight="1">
      <c r="A63" s="4" t="s">
        <v>701</v>
      </c>
      <c r="B63" s="5">
        <v>5670000</v>
      </c>
      <c r="C63" s="5">
        <v>5670000</v>
      </c>
      <c r="D63" s="5">
        <v>6391440</v>
      </c>
      <c r="E63" s="10">
        <f t="shared" si="4"/>
        <v>112.72380952380952</v>
      </c>
    </row>
    <row r="64" spans="1:5" ht="24.75" customHeight="1">
      <c r="A64" s="4" t="s">
        <v>702</v>
      </c>
      <c r="B64" s="5">
        <v>1000000</v>
      </c>
      <c r="C64" s="5">
        <v>1841367.69</v>
      </c>
      <c r="D64" s="5">
        <v>2040297.7</v>
      </c>
      <c r="E64" s="10">
        <f t="shared" si="4"/>
        <v>110.8033833264447</v>
      </c>
    </row>
    <row r="65" spans="1:5" ht="24.75" customHeight="1">
      <c r="A65" s="4" t="s">
        <v>703</v>
      </c>
      <c r="B65" s="5">
        <v>100000</v>
      </c>
      <c r="C65" s="5">
        <v>100000</v>
      </c>
      <c r="D65" s="5">
        <v>556228.25</v>
      </c>
      <c r="E65" s="10">
        <f t="shared" si="4"/>
        <v>556.22825</v>
      </c>
    </row>
    <row r="66" spans="1:5" ht="24.75" customHeight="1">
      <c r="A66" s="4" t="s">
        <v>704</v>
      </c>
      <c r="B66" s="5">
        <v>0</v>
      </c>
      <c r="C66" s="5">
        <v>0</v>
      </c>
      <c r="D66" s="5">
        <v>2958</v>
      </c>
      <c r="E66" s="10">
        <v>0</v>
      </c>
    </row>
    <row r="67" spans="1:5" ht="24.75" customHeight="1">
      <c r="A67" s="4" t="s">
        <v>705</v>
      </c>
      <c r="B67" s="5">
        <v>0</v>
      </c>
      <c r="C67" s="5">
        <v>336118</v>
      </c>
      <c r="D67" s="5">
        <v>336118</v>
      </c>
      <c r="E67" s="10">
        <f>D67/C67*100</f>
        <v>100</v>
      </c>
    </row>
    <row r="68" spans="1:5" ht="24.75" customHeight="1">
      <c r="A68" s="4" t="s">
        <v>706</v>
      </c>
      <c r="B68" s="5">
        <v>0</v>
      </c>
      <c r="C68" s="5">
        <v>557239.76</v>
      </c>
      <c r="D68" s="5">
        <v>557239.76</v>
      </c>
      <c r="E68" s="10">
        <f>D68/C68*100</f>
        <v>100</v>
      </c>
    </row>
    <row r="69" spans="1:5" ht="24.75" customHeight="1">
      <c r="A69" s="4" t="s">
        <v>707</v>
      </c>
      <c r="B69" s="5">
        <v>0</v>
      </c>
      <c r="C69" s="5">
        <v>0</v>
      </c>
      <c r="D69" s="5">
        <v>128233.28</v>
      </c>
      <c r="E69" s="10">
        <v>0</v>
      </c>
    </row>
    <row r="70" spans="1:5" ht="24.75" customHeight="1">
      <c r="A70" s="4" t="s">
        <v>708</v>
      </c>
      <c r="B70" s="5">
        <v>20000</v>
      </c>
      <c r="C70" s="5">
        <v>20000</v>
      </c>
      <c r="D70" s="5">
        <v>10876.5</v>
      </c>
      <c r="E70" s="10">
        <f>D70/C70*100</f>
        <v>54.3825</v>
      </c>
    </row>
    <row r="71" spans="1:5" ht="24.75" customHeight="1">
      <c r="A71" s="4" t="s">
        <v>709</v>
      </c>
      <c r="B71" s="5">
        <v>249411000</v>
      </c>
      <c r="C71" s="5">
        <v>0</v>
      </c>
      <c r="D71" s="5">
        <v>0</v>
      </c>
      <c r="E71" s="10">
        <v>0</v>
      </c>
    </row>
    <row r="72" spans="1:5" ht="24.75" customHeight="1">
      <c r="A72" s="4" t="s">
        <v>710</v>
      </c>
      <c r="B72" s="5">
        <v>2000</v>
      </c>
      <c r="C72" s="5">
        <v>2000</v>
      </c>
      <c r="D72" s="5">
        <v>1400</v>
      </c>
      <c r="E72" s="10">
        <f>D72/C72*100</f>
        <v>70</v>
      </c>
    </row>
    <row r="73" spans="1:5" ht="24.75" customHeight="1">
      <c r="A73" s="4" t="s">
        <v>711</v>
      </c>
      <c r="B73" s="5">
        <v>18000000</v>
      </c>
      <c r="C73" s="5">
        <v>18000000</v>
      </c>
      <c r="D73" s="5">
        <v>17750177.79</v>
      </c>
      <c r="E73" s="10">
        <f>D73/C73*100</f>
        <v>98.61209883333333</v>
      </c>
    </row>
    <row r="74" spans="1:5" ht="24.75" customHeight="1">
      <c r="A74" s="4" t="s">
        <v>712</v>
      </c>
      <c r="B74" s="5">
        <v>0</v>
      </c>
      <c r="C74" s="5">
        <v>0</v>
      </c>
      <c r="D74" s="5">
        <f>310750-100</f>
        <v>310650</v>
      </c>
      <c r="E74" s="10">
        <v>0</v>
      </c>
    </row>
    <row r="75" spans="1:5" ht="24.75" customHeight="1">
      <c r="A75" s="15" t="s">
        <v>713</v>
      </c>
      <c r="B75" s="16">
        <f>SUM(B29:B74)</f>
        <v>290254000</v>
      </c>
      <c r="C75" s="16">
        <f>SUM(C29:C74)</f>
        <v>70253457.25</v>
      </c>
      <c r="D75" s="16">
        <f>SUM(D29:D74)</f>
        <v>76700440.85</v>
      </c>
      <c r="E75" s="17">
        <f aca="true" t="shared" si="5" ref="E75:E106">D75/C75*100</f>
        <v>109.17674923393182</v>
      </c>
    </row>
    <row r="76" spans="1:5" ht="24.75" customHeight="1">
      <c r="A76" s="4" t="s">
        <v>997</v>
      </c>
      <c r="B76" s="5">
        <v>0</v>
      </c>
      <c r="C76" s="5">
        <v>320000</v>
      </c>
      <c r="D76" s="5">
        <v>320000</v>
      </c>
      <c r="E76" s="10">
        <f t="shared" si="5"/>
        <v>100</v>
      </c>
    </row>
    <row r="77" spans="1:5" ht="24.75" customHeight="1">
      <c r="A77" s="4" t="s">
        <v>714</v>
      </c>
      <c r="B77" s="5">
        <v>0</v>
      </c>
      <c r="C77" s="5">
        <v>40000</v>
      </c>
      <c r="D77" s="5">
        <v>40000</v>
      </c>
      <c r="E77" s="10">
        <f t="shared" si="5"/>
        <v>100</v>
      </c>
    </row>
    <row r="78" spans="1:5" ht="24.75" customHeight="1">
      <c r="A78" s="15" t="s">
        <v>715</v>
      </c>
      <c r="B78" s="16">
        <f>SUM(B76:B77)</f>
        <v>0</v>
      </c>
      <c r="C78" s="16">
        <f>SUM(C76:C77)</f>
        <v>360000</v>
      </c>
      <c r="D78" s="16">
        <f>SUM(D76:D77)</f>
        <v>360000</v>
      </c>
      <c r="E78" s="17">
        <f t="shared" si="5"/>
        <v>100</v>
      </c>
    </row>
    <row r="79" spans="1:5" ht="24.75" customHeight="1">
      <c r="A79" s="4" t="s">
        <v>412</v>
      </c>
      <c r="B79" s="5">
        <v>0</v>
      </c>
      <c r="C79" s="5">
        <v>2404900</v>
      </c>
      <c r="D79" s="5">
        <v>2404900</v>
      </c>
      <c r="E79" s="10">
        <f t="shared" si="5"/>
        <v>100</v>
      </c>
    </row>
    <row r="80" spans="1:5" ht="24.75" customHeight="1">
      <c r="A80" s="4" t="s">
        <v>413</v>
      </c>
      <c r="B80" s="5">
        <v>0</v>
      </c>
      <c r="C80" s="5">
        <v>11092407</v>
      </c>
      <c r="D80" s="5">
        <v>11092407</v>
      </c>
      <c r="E80" s="10">
        <f t="shared" si="5"/>
        <v>100</v>
      </c>
    </row>
    <row r="81" spans="1:5" ht="24.75" customHeight="1">
      <c r="A81" s="4" t="s">
        <v>381</v>
      </c>
      <c r="B81" s="5">
        <v>0</v>
      </c>
      <c r="C81" s="5">
        <v>540126</v>
      </c>
      <c r="D81" s="5">
        <v>540126</v>
      </c>
      <c r="E81" s="10">
        <f t="shared" si="5"/>
        <v>100</v>
      </c>
    </row>
    <row r="82" spans="1:5" ht="24.75" customHeight="1">
      <c r="A82" s="4" t="s">
        <v>382</v>
      </c>
      <c r="B82" s="5">
        <v>0</v>
      </c>
      <c r="C82" s="5">
        <v>68573</v>
      </c>
      <c r="D82" s="5">
        <v>68573</v>
      </c>
      <c r="E82" s="10">
        <f t="shared" si="5"/>
        <v>100</v>
      </c>
    </row>
    <row r="83" spans="1:5" ht="24.75" customHeight="1">
      <c r="A83" s="4" t="s">
        <v>383</v>
      </c>
      <c r="B83" s="5">
        <v>106142000</v>
      </c>
      <c r="C83" s="5">
        <v>106215900</v>
      </c>
      <c r="D83" s="5">
        <v>106215900</v>
      </c>
      <c r="E83" s="10">
        <f t="shared" si="5"/>
        <v>100</v>
      </c>
    </row>
    <row r="84" spans="1:5" ht="24.75" customHeight="1">
      <c r="A84" s="4" t="s">
        <v>716</v>
      </c>
      <c r="B84" s="5">
        <v>0</v>
      </c>
      <c r="C84" s="5">
        <v>152151.46</v>
      </c>
      <c r="D84" s="5">
        <v>152151.46</v>
      </c>
      <c r="E84" s="10">
        <f t="shared" si="5"/>
        <v>100</v>
      </c>
    </row>
    <row r="85" spans="1:5" ht="24.75" customHeight="1">
      <c r="A85" s="4" t="s">
        <v>421</v>
      </c>
      <c r="B85" s="5">
        <v>0</v>
      </c>
      <c r="C85" s="5">
        <v>181550000</v>
      </c>
      <c r="D85" s="5">
        <v>181505000</v>
      </c>
      <c r="E85" s="10">
        <f t="shared" si="5"/>
        <v>99.97521343982373</v>
      </c>
    </row>
    <row r="86" spans="1:5" ht="24.75" customHeight="1">
      <c r="A86" s="4" t="s">
        <v>422</v>
      </c>
      <c r="B86" s="5">
        <v>0</v>
      </c>
      <c r="C86" s="5">
        <v>90000000</v>
      </c>
      <c r="D86" s="5">
        <v>90000000</v>
      </c>
      <c r="E86" s="10">
        <f t="shared" si="5"/>
        <v>100</v>
      </c>
    </row>
    <row r="87" spans="1:5" ht="24.75" customHeight="1">
      <c r="A87" s="4" t="s">
        <v>423</v>
      </c>
      <c r="B87" s="5">
        <v>0</v>
      </c>
      <c r="C87" s="5">
        <v>760000</v>
      </c>
      <c r="D87" s="5">
        <v>760000</v>
      </c>
      <c r="E87" s="10">
        <f t="shared" si="5"/>
        <v>100</v>
      </c>
    </row>
    <row r="88" spans="1:5" ht="24.75" customHeight="1">
      <c r="A88" s="4" t="s">
        <v>424</v>
      </c>
      <c r="B88" s="5">
        <v>0</v>
      </c>
      <c r="C88" s="5">
        <v>12434154.11</v>
      </c>
      <c r="D88" s="5">
        <v>12434154.11</v>
      </c>
      <c r="E88" s="10">
        <f t="shared" si="5"/>
        <v>100</v>
      </c>
    </row>
    <row r="89" spans="1:5" ht="24.75" customHeight="1">
      <c r="A89" s="4" t="s">
        <v>425</v>
      </c>
      <c r="B89" s="5">
        <v>0</v>
      </c>
      <c r="C89" s="5">
        <v>2194262.49</v>
      </c>
      <c r="D89" s="5">
        <v>2194262.49</v>
      </c>
      <c r="E89" s="10">
        <f t="shared" si="5"/>
        <v>100</v>
      </c>
    </row>
    <row r="90" spans="1:5" ht="24.75" customHeight="1">
      <c r="A90" s="4" t="s">
        <v>426</v>
      </c>
      <c r="B90" s="5">
        <v>0</v>
      </c>
      <c r="C90" s="5">
        <v>512742</v>
      </c>
      <c r="D90" s="5">
        <v>512742</v>
      </c>
      <c r="E90" s="10">
        <f t="shared" si="5"/>
        <v>100</v>
      </c>
    </row>
    <row r="91" spans="1:5" ht="24.75" customHeight="1">
      <c r="A91" s="4" t="s">
        <v>427</v>
      </c>
      <c r="B91" s="5">
        <v>0</v>
      </c>
      <c r="C91" s="5">
        <v>575903</v>
      </c>
      <c r="D91" s="5">
        <v>575903</v>
      </c>
      <c r="E91" s="10">
        <f t="shared" si="5"/>
        <v>100</v>
      </c>
    </row>
    <row r="92" spans="1:5" ht="24.75" customHeight="1">
      <c r="A92" s="4" t="s">
        <v>428</v>
      </c>
      <c r="B92" s="5">
        <v>0</v>
      </c>
      <c r="C92" s="5">
        <v>404760</v>
      </c>
      <c r="D92" s="5">
        <v>404760</v>
      </c>
      <c r="E92" s="10">
        <f t="shared" si="5"/>
        <v>100</v>
      </c>
    </row>
    <row r="93" spans="1:5" ht="24.75" customHeight="1">
      <c r="A93" s="4" t="s">
        <v>429</v>
      </c>
      <c r="B93" s="5">
        <v>0</v>
      </c>
      <c r="C93" s="5">
        <v>69500</v>
      </c>
      <c r="D93" s="5">
        <v>69500</v>
      </c>
      <c r="E93" s="10">
        <f t="shared" si="5"/>
        <v>100</v>
      </c>
    </row>
    <row r="94" spans="1:5" ht="24.75" customHeight="1">
      <c r="A94" s="4" t="s">
        <v>430</v>
      </c>
      <c r="B94" s="5">
        <v>0</v>
      </c>
      <c r="C94" s="5">
        <v>2586574.95</v>
      </c>
      <c r="D94" s="5">
        <v>2586574.95</v>
      </c>
      <c r="E94" s="10">
        <f t="shared" si="5"/>
        <v>100</v>
      </c>
    </row>
    <row r="95" spans="1:5" ht="24.75" customHeight="1">
      <c r="A95" s="4" t="s">
        <v>431</v>
      </c>
      <c r="B95" s="5">
        <v>0</v>
      </c>
      <c r="C95" s="5">
        <v>466000</v>
      </c>
      <c r="D95" s="5">
        <v>466000</v>
      </c>
      <c r="E95" s="10">
        <f t="shared" si="5"/>
        <v>100</v>
      </c>
    </row>
    <row r="96" spans="1:5" ht="24.75" customHeight="1">
      <c r="A96" s="4" t="s">
        <v>432</v>
      </c>
      <c r="B96" s="5">
        <v>0</v>
      </c>
      <c r="C96" s="5">
        <v>75000</v>
      </c>
      <c r="D96" s="5">
        <v>75000</v>
      </c>
      <c r="E96" s="10">
        <f t="shared" si="5"/>
        <v>100</v>
      </c>
    </row>
    <row r="97" spans="1:5" ht="24.75" customHeight="1">
      <c r="A97" s="4" t="s">
        <v>717</v>
      </c>
      <c r="B97" s="5">
        <v>0</v>
      </c>
      <c r="C97" s="5">
        <v>4835000</v>
      </c>
      <c r="D97" s="5">
        <v>4835000</v>
      </c>
      <c r="E97" s="10">
        <f t="shared" si="5"/>
        <v>100</v>
      </c>
    </row>
    <row r="98" spans="1:5" ht="24.75" customHeight="1">
      <c r="A98" s="4" t="s">
        <v>433</v>
      </c>
      <c r="B98" s="5">
        <v>0</v>
      </c>
      <c r="C98" s="5">
        <v>30000</v>
      </c>
      <c r="D98" s="5">
        <v>30000</v>
      </c>
      <c r="E98" s="10">
        <f t="shared" si="5"/>
        <v>100</v>
      </c>
    </row>
    <row r="99" spans="1:5" ht="24.75" customHeight="1">
      <c r="A99" s="4" t="s">
        <v>434</v>
      </c>
      <c r="B99" s="5">
        <v>0</v>
      </c>
      <c r="C99" s="5">
        <v>35700</v>
      </c>
      <c r="D99" s="5">
        <v>35700</v>
      </c>
      <c r="E99" s="10">
        <f t="shared" si="5"/>
        <v>100</v>
      </c>
    </row>
    <row r="100" spans="1:5" ht="24.75" customHeight="1">
      <c r="A100" s="4" t="s">
        <v>1077</v>
      </c>
      <c r="B100" s="5">
        <v>0</v>
      </c>
      <c r="C100" s="5">
        <v>3066285</v>
      </c>
      <c r="D100" s="5">
        <v>3066285</v>
      </c>
      <c r="E100" s="10">
        <f t="shared" si="5"/>
        <v>100</v>
      </c>
    </row>
    <row r="101" spans="1:5" ht="24.75" customHeight="1">
      <c r="A101" s="4" t="s">
        <v>1078</v>
      </c>
      <c r="B101" s="5">
        <v>0</v>
      </c>
      <c r="C101" s="5">
        <v>2040000</v>
      </c>
      <c r="D101" s="5">
        <v>2040000</v>
      </c>
      <c r="E101" s="10">
        <f t="shared" si="5"/>
        <v>100</v>
      </c>
    </row>
    <row r="102" spans="1:5" ht="24.75" customHeight="1">
      <c r="A102" s="4" t="s">
        <v>1079</v>
      </c>
      <c r="B102" s="5">
        <v>0</v>
      </c>
      <c r="C102" s="5">
        <v>141942.3</v>
      </c>
      <c r="D102" s="5">
        <v>141942.3</v>
      </c>
      <c r="E102" s="10">
        <f t="shared" si="5"/>
        <v>100</v>
      </c>
    </row>
    <row r="103" spans="1:5" ht="24.75" customHeight="1">
      <c r="A103" s="4" t="s">
        <v>1080</v>
      </c>
      <c r="B103" s="5">
        <v>0</v>
      </c>
      <c r="C103" s="5">
        <v>804339.7</v>
      </c>
      <c r="D103" s="5">
        <v>804339.7</v>
      </c>
      <c r="E103" s="10">
        <f t="shared" si="5"/>
        <v>100</v>
      </c>
    </row>
    <row r="104" spans="1:5" ht="24.75" customHeight="1">
      <c r="A104" s="4" t="s">
        <v>1081</v>
      </c>
      <c r="B104" s="5">
        <v>0</v>
      </c>
      <c r="C104" s="5">
        <v>1425600.2</v>
      </c>
      <c r="D104" s="5">
        <v>1425600.2</v>
      </c>
      <c r="E104" s="10">
        <f t="shared" si="5"/>
        <v>100</v>
      </c>
    </row>
    <row r="105" spans="1:5" ht="24.75" customHeight="1">
      <c r="A105" s="4" t="s">
        <v>1082</v>
      </c>
      <c r="B105" s="5">
        <v>0</v>
      </c>
      <c r="C105" s="5">
        <v>11306.55</v>
      </c>
      <c r="D105" s="5">
        <v>11306.55</v>
      </c>
      <c r="E105" s="10">
        <f t="shared" si="5"/>
        <v>100</v>
      </c>
    </row>
    <row r="106" spans="1:5" ht="24.75" customHeight="1">
      <c r="A106" s="4" t="s">
        <v>718</v>
      </c>
      <c r="B106" s="5">
        <v>0</v>
      </c>
      <c r="C106" s="5">
        <v>638441.6</v>
      </c>
      <c r="D106" s="5">
        <v>638441.6</v>
      </c>
      <c r="E106" s="10">
        <f t="shared" si="5"/>
        <v>100</v>
      </c>
    </row>
    <row r="107" spans="1:5" ht="24.75" customHeight="1">
      <c r="A107" s="4" t="s">
        <v>1083</v>
      </c>
      <c r="B107" s="5">
        <v>0</v>
      </c>
      <c r="C107" s="5">
        <v>34200</v>
      </c>
      <c r="D107" s="5">
        <v>34200</v>
      </c>
      <c r="E107" s="10">
        <f aca="true" t="shared" si="6" ref="E107:E138">D107/C107*100</f>
        <v>100</v>
      </c>
    </row>
    <row r="108" spans="1:5" ht="24.75" customHeight="1">
      <c r="A108" s="4" t="s">
        <v>56</v>
      </c>
      <c r="B108" s="5">
        <v>0</v>
      </c>
      <c r="C108" s="5">
        <v>292422.53</v>
      </c>
      <c r="D108" s="5">
        <v>292422.53</v>
      </c>
      <c r="E108" s="10">
        <f t="shared" si="6"/>
        <v>100</v>
      </c>
    </row>
    <row r="109" spans="1:5" ht="24.75" customHeight="1">
      <c r="A109" s="4" t="s">
        <v>719</v>
      </c>
      <c r="B109" s="5">
        <v>1650000</v>
      </c>
      <c r="C109" s="5">
        <v>1650000</v>
      </c>
      <c r="D109" s="5">
        <v>1812649</v>
      </c>
      <c r="E109" s="10">
        <f t="shared" si="6"/>
        <v>109.85751515151516</v>
      </c>
    </row>
    <row r="110" spans="1:5" ht="24.75" customHeight="1">
      <c r="A110" s="4" t="s">
        <v>57</v>
      </c>
      <c r="B110" s="5">
        <v>150000</v>
      </c>
      <c r="C110" s="5">
        <v>150000</v>
      </c>
      <c r="D110" s="5">
        <v>137500</v>
      </c>
      <c r="E110" s="10">
        <f t="shared" si="6"/>
        <v>91.66666666666666</v>
      </c>
    </row>
    <row r="111" spans="1:5" ht="24.75" customHeight="1">
      <c r="A111" s="4" t="s">
        <v>58</v>
      </c>
      <c r="B111" s="5">
        <v>0</v>
      </c>
      <c r="C111" s="5">
        <v>1050000</v>
      </c>
      <c r="D111" s="5">
        <v>1050000</v>
      </c>
      <c r="E111" s="10">
        <f t="shared" si="6"/>
        <v>100</v>
      </c>
    </row>
    <row r="112" spans="1:5" ht="24.75" customHeight="1">
      <c r="A112" s="4" t="s">
        <v>720</v>
      </c>
      <c r="B112" s="5">
        <v>0</v>
      </c>
      <c r="C112" s="5">
        <v>2246843</v>
      </c>
      <c r="D112" s="5">
        <v>2246843</v>
      </c>
      <c r="E112" s="10">
        <f t="shared" si="6"/>
        <v>100</v>
      </c>
    </row>
    <row r="113" spans="1:5" ht="24.75" customHeight="1">
      <c r="A113" s="4" t="s">
        <v>1066</v>
      </c>
      <c r="B113" s="5">
        <v>0</v>
      </c>
      <c r="C113" s="5">
        <v>584440.34</v>
      </c>
      <c r="D113" s="5">
        <v>584440.34</v>
      </c>
      <c r="E113" s="10">
        <f t="shared" si="6"/>
        <v>100</v>
      </c>
    </row>
    <row r="114" spans="1:5" ht="24.75" customHeight="1">
      <c r="A114" s="4" t="s">
        <v>1067</v>
      </c>
      <c r="B114" s="5">
        <v>0</v>
      </c>
      <c r="C114" s="5">
        <v>3311828.56</v>
      </c>
      <c r="D114" s="5">
        <v>3311828.56</v>
      </c>
      <c r="E114" s="10">
        <f t="shared" si="6"/>
        <v>100</v>
      </c>
    </row>
    <row r="115" spans="1:5" ht="24.75" customHeight="1">
      <c r="A115" s="4" t="s">
        <v>1068</v>
      </c>
      <c r="B115" s="5">
        <v>0</v>
      </c>
      <c r="C115" s="5">
        <v>40000</v>
      </c>
      <c r="D115" s="5">
        <v>40000</v>
      </c>
      <c r="E115" s="10">
        <f t="shared" si="6"/>
        <v>100</v>
      </c>
    </row>
    <row r="116" spans="1:5" ht="24.75" customHeight="1">
      <c r="A116" s="4" t="s">
        <v>721</v>
      </c>
      <c r="B116" s="5">
        <v>0</v>
      </c>
      <c r="C116" s="5">
        <v>1696000</v>
      </c>
      <c r="D116" s="5">
        <v>1696000</v>
      </c>
      <c r="E116" s="10">
        <f t="shared" si="6"/>
        <v>100</v>
      </c>
    </row>
    <row r="117" spans="1:5" ht="24.75" customHeight="1">
      <c r="A117" s="4" t="s">
        <v>856</v>
      </c>
      <c r="B117" s="5">
        <v>0</v>
      </c>
      <c r="C117" s="5">
        <v>60000</v>
      </c>
      <c r="D117" s="5">
        <v>60000</v>
      </c>
      <c r="E117" s="10">
        <f t="shared" si="6"/>
        <v>100</v>
      </c>
    </row>
    <row r="118" spans="1:5" ht="24.75" customHeight="1">
      <c r="A118" s="4" t="s">
        <v>857</v>
      </c>
      <c r="B118" s="5">
        <v>0</v>
      </c>
      <c r="C118" s="5">
        <v>53000</v>
      </c>
      <c r="D118" s="5">
        <v>53000</v>
      </c>
      <c r="E118" s="10">
        <f t="shared" si="6"/>
        <v>100</v>
      </c>
    </row>
    <row r="119" spans="1:5" ht="24.75" customHeight="1">
      <c r="A119" s="4" t="s">
        <v>858</v>
      </c>
      <c r="B119" s="5">
        <v>0</v>
      </c>
      <c r="C119" s="5">
        <v>350000</v>
      </c>
      <c r="D119" s="5">
        <v>350000</v>
      </c>
      <c r="E119" s="10">
        <f t="shared" si="6"/>
        <v>100</v>
      </c>
    </row>
    <row r="120" spans="1:5" ht="24.75" customHeight="1">
      <c r="A120" s="4" t="s">
        <v>859</v>
      </c>
      <c r="B120" s="5">
        <v>0</v>
      </c>
      <c r="C120" s="5">
        <v>126308.33</v>
      </c>
      <c r="D120" s="5">
        <v>126308.33</v>
      </c>
      <c r="E120" s="10">
        <f t="shared" si="6"/>
        <v>100</v>
      </c>
    </row>
    <row r="121" spans="1:5" ht="24.75" customHeight="1">
      <c r="A121" s="4" t="s">
        <v>1069</v>
      </c>
      <c r="B121" s="5">
        <v>0</v>
      </c>
      <c r="C121" s="5">
        <v>715747.17</v>
      </c>
      <c r="D121" s="5">
        <v>715747.17</v>
      </c>
      <c r="E121" s="10">
        <f t="shared" si="6"/>
        <v>100</v>
      </c>
    </row>
    <row r="122" spans="1:5" ht="24.75" customHeight="1">
      <c r="A122" s="4" t="s">
        <v>1070</v>
      </c>
      <c r="B122" s="5">
        <v>0</v>
      </c>
      <c r="C122" s="5">
        <v>34025</v>
      </c>
      <c r="D122" s="5">
        <v>34025</v>
      </c>
      <c r="E122" s="10">
        <f t="shared" si="6"/>
        <v>100</v>
      </c>
    </row>
    <row r="123" spans="1:5" ht="24.75" customHeight="1">
      <c r="A123" s="4" t="s">
        <v>1071</v>
      </c>
      <c r="B123" s="5">
        <v>0</v>
      </c>
      <c r="C123" s="5">
        <v>470689.75</v>
      </c>
      <c r="D123" s="5">
        <v>470689.75</v>
      </c>
      <c r="E123" s="10">
        <f t="shared" si="6"/>
        <v>100</v>
      </c>
    </row>
    <row r="124" spans="1:5" ht="25.5" customHeight="1">
      <c r="A124" s="4" t="s">
        <v>860</v>
      </c>
      <c r="B124" s="5">
        <v>0</v>
      </c>
      <c r="C124" s="5">
        <v>742900</v>
      </c>
      <c r="D124" s="5">
        <v>742900</v>
      </c>
      <c r="E124" s="10">
        <f t="shared" si="6"/>
        <v>100</v>
      </c>
    </row>
    <row r="125" spans="1:5" ht="24.75" customHeight="1">
      <c r="A125" s="4" t="s">
        <v>861</v>
      </c>
      <c r="B125" s="5">
        <v>0</v>
      </c>
      <c r="C125" s="5">
        <v>973627.15</v>
      </c>
      <c r="D125" s="5">
        <v>973627.15</v>
      </c>
      <c r="E125" s="10">
        <f t="shared" si="6"/>
        <v>100</v>
      </c>
    </row>
    <row r="126" spans="1:5" ht="24.75" customHeight="1">
      <c r="A126" s="4" t="s">
        <v>1072</v>
      </c>
      <c r="B126" s="5">
        <v>0</v>
      </c>
      <c r="C126" s="5">
        <v>311012.1</v>
      </c>
      <c r="D126" s="5">
        <v>311012.1</v>
      </c>
      <c r="E126" s="10">
        <f t="shared" si="6"/>
        <v>100</v>
      </c>
    </row>
    <row r="127" spans="1:5" ht="24.75" customHeight="1">
      <c r="A127" s="4" t="s">
        <v>1073</v>
      </c>
      <c r="B127" s="5">
        <v>275712000</v>
      </c>
      <c r="C127" s="5">
        <v>278968000</v>
      </c>
      <c r="D127" s="5">
        <v>278968000</v>
      </c>
      <c r="E127" s="10">
        <f t="shared" si="6"/>
        <v>100</v>
      </c>
    </row>
    <row r="128" spans="1:5" ht="24.75" customHeight="1">
      <c r="A128" s="4" t="s">
        <v>862</v>
      </c>
      <c r="B128" s="5">
        <v>0</v>
      </c>
      <c r="C128" s="5">
        <v>12188256.5</v>
      </c>
      <c r="D128" s="5">
        <v>12188256.5</v>
      </c>
      <c r="E128" s="10">
        <f t="shared" si="6"/>
        <v>100</v>
      </c>
    </row>
    <row r="129" spans="1:5" ht="24.75" customHeight="1">
      <c r="A129" s="4" t="s">
        <v>863</v>
      </c>
      <c r="B129" s="5">
        <v>0</v>
      </c>
      <c r="C129" s="5">
        <v>709000</v>
      </c>
      <c r="D129" s="5">
        <v>708999.6</v>
      </c>
      <c r="E129" s="10">
        <f t="shared" si="6"/>
        <v>99.99994358251058</v>
      </c>
    </row>
    <row r="130" spans="1:5" ht="24.75" customHeight="1">
      <c r="A130" s="4" t="s">
        <v>668</v>
      </c>
      <c r="B130" s="5">
        <v>0</v>
      </c>
      <c r="C130" s="5">
        <v>9675409</v>
      </c>
      <c r="D130" s="5">
        <v>9675409</v>
      </c>
      <c r="E130" s="10">
        <f t="shared" si="6"/>
        <v>100</v>
      </c>
    </row>
    <row r="131" spans="1:5" ht="24.75" customHeight="1">
      <c r="A131" s="4" t="s">
        <v>669</v>
      </c>
      <c r="B131" s="5">
        <v>0</v>
      </c>
      <c r="C131" s="5">
        <v>393154.94</v>
      </c>
      <c r="D131" s="5">
        <v>393154.94</v>
      </c>
      <c r="E131" s="10">
        <f t="shared" si="6"/>
        <v>100</v>
      </c>
    </row>
    <row r="132" spans="1:5" ht="24.75" customHeight="1">
      <c r="A132" s="4" t="s">
        <v>670</v>
      </c>
      <c r="B132" s="5">
        <v>0</v>
      </c>
      <c r="C132" s="5">
        <v>7315966</v>
      </c>
      <c r="D132" s="5">
        <v>7315966</v>
      </c>
      <c r="E132" s="10">
        <f t="shared" si="6"/>
        <v>100</v>
      </c>
    </row>
    <row r="133" spans="1:5" ht="24.75" customHeight="1">
      <c r="A133" s="4" t="s">
        <v>671</v>
      </c>
      <c r="B133" s="5">
        <v>0</v>
      </c>
      <c r="C133" s="5">
        <v>120000</v>
      </c>
      <c r="D133" s="5">
        <v>120000</v>
      </c>
      <c r="E133" s="10">
        <f t="shared" si="6"/>
        <v>100</v>
      </c>
    </row>
    <row r="134" spans="1:5" ht="24.75" customHeight="1">
      <c r="A134" s="4" t="s">
        <v>672</v>
      </c>
      <c r="B134" s="5">
        <v>0</v>
      </c>
      <c r="C134" s="5">
        <v>199950</v>
      </c>
      <c r="D134" s="5">
        <v>199950</v>
      </c>
      <c r="E134" s="10">
        <f t="shared" si="6"/>
        <v>100</v>
      </c>
    </row>
    <row r="135" spans="1:5" ht="24.75" customHeight="1">
      <c r="A135" s="4" t="s">
        <v>673</v>
      </c>
      <c r="B135" s="5">
        <v>0</v>
      </c>
      <c r="C135" s="5">
        <v>1133050</v>
      </c>
      <c r="D135" s="5">
        <v>1133050</v>
      </c>
      <c r="E135" s="10">
        <f t="shared" si="6"/>
        <v>100</v>
      </c>
    </row>
    <row r="136" spans="1:5" ht="24.75" customHeight="1">
      <c r="A136" s="4" t="s">
        <v>674</v>
      </c>
      <c r="B136" s="5">
        <v>0</v>
      </c>
      <c r="C136" s="5">
        <v>7489267.73</v>
      </c>
      <c r="D136" s="5">
        <v>7489267.73</v>
      </c>
      <c r="E136" s="10">
        <f t="shared" si="6"/>
        <v>100</v>
      </c>
    </row>
    <row r="137" spans="1:5" ht="24.75" customHeight="1">
      <c r="A137" s="4" t="s">
        <v>675</v>
      </c>
      <c r="B137" s="5">
        <v>0</v>
      </c>
      <c r="C137" s="5">
        <v>4402979.66</v>
      </c>
      <c r="D137" s="5">
        <v>4402979.66</v>
      </c>
      <c r="E137" s="10">
        <f t="shared" si="6"/>
        <v>100</v>
      </c>
    </row>
    <row r="138" spans="1:5" ht="24.75" customHeight="1">
      <c r="A138" s="4" t="s">
        <v>864</v>
      </c>
      <c r="B138" s="5">
        <v>0</v>
      </c>
      <c r="C138" s="5">
        <v>500000</v>
      </c>
      <c r="D138" s="5">
        <v>500000</v>
      </c>
      <c r="E138" s="10">
        <f t="shared" si="6"/>
        <v>100</v>
      </c>
    </row>
    <row r="139" spans="1:5" ht="24.75" customHeight="1">
      <c r="A139" s="4" t="s">
        <v>1074</v>
      </c>
      <c r="B139" s="5">
        <v>0</v>
      </c>
      <c r="C139" s="5">
        <v>3701873.65</v>
      </c>
      <c r="D139" s="5">
        <v>3701873.65</v>
      </c>
      <c r="E139" s="10">
        <f aca="true" t="shared" si="7" ref="E139:E145">D139/C139*100</f>
        <v>100</v>
      </c>
    </row>
    <row r="140" spans="1:5" ht="24.75" customHeight="1">
      <c r="A140" s="4" t="s">
        <v>1075</v>
      </c>
      <c r="B140" s="5">
        <v>0</v>
      </c>
      <c r="C140" s="5">
        <v>271320</v>
      </c>
      <c r="D140" s="5">
        <v>271320</v>
      </c>
      <c r="E140" s="10">
        <f t="shared" si="7"/>
        <v>100</v>
      </c>
    </row>
    <row r="141" spans="1:5" ht="24.75" customHeight="1">
      <c r="A141" s="4" t="s">
        <v>1076</v>
      </c>
      <c r="B141" s="5">
        <v>0</v>
      </c>
      <c r="C141" s="5">
        <v>9550906.91</v>
      </c>
      <c r="D141" s="5">
        <v>9550906.91</v>
      </c>
      <c r="E141" s="10">
        <f t="shared" si="7"/>
        <v>100</v>
      </c>
    </row>
    <row r="142" spans="1:5" ht="24.75" customHeight="1">
      <c r="A142" s="4" t="s">
        <v>682</v>
      </c>
      <c r="B142" s="5">
        <v>0</v>
      </c>
      <c r="C142" s="5">
        <v>23244442.59</v>
      </c>
      <c r="D142" s="5">
        <v>23244442.59</v>
      </c>
      <c r="E142" s="10">
        <f t="shared" si="7"/>
        <v>100</v>
      </c>
    </row>
    <row r="143" spans="1:5" ht="24.75" customHeight="1">
      <c r="A143" s="4" t="s">
        <v>865</v>
      </c>
      <c r="B143" s="5">
        <v>0</v>
      </c>
      <c r="C143" s="5">
        <v>8278997.49</v>
      </c>
      <c r="D143" s="5">
        <v>8278997.49</v>
      </c>
      <c r="E143" s="10">
        <f t="shared" si="7"/>
        <v>100</v>
      </c>
    </row>
    <row r="144" spans="1:5" ht="24.75" customHeight="1">
      <c r="A144" s="15" t="s">
        <v>866</v>
      </c>
      <c r="B144" s="16">
        <f>SUM(B79:B143)</f>
        <v>383654000</v>
      </c>
      <c r="C144" s="16">
        <f>SUM(C79:C143)</f>
        <v>808167187.76</v>
      </c>
      <c r="D144" s="16">
        <f>SUM(D79:D143)</f>
        <v>808272336.36</v>
      </c>
      <c r="E144" s="17">
        <f t="shared" si="7"/>
        <v>100.01301074846796</v>
      </c>
    </row>
    <row r="145" spans="1:5" ht="24.75" customHeight="1">
      <c r="A145" s="18" t="s">
        <v>600</v>
      </c>
      <c r="B145" s="19">
        <f>B28+B75+B78+B144</f>
        <v>2024410000</v>
      </c>
      <c r="C145" s="19">
        <f>C28+C75+C78+C144</f>
        <v>2273596551.01</v>
      </c>
      <c r="D145" s="19">
        <f>D28+D75+D78+D144</f>
        <v>2198876631.02</v>
      </c>
      <c r="E145" s="20">
        <f t="shared" si="7"/>
        <v>96.71358051819672</v>
      </c>
    </row>
  </sheetData>
  <printOptions horizontalCentered="1"/>
  <pageMargins left="0.21" right="0.15748031496062992" top="0.83" bottom="0.52" header="0.49" footer="0.18"/>
  <pageSetup firstPageNumber="2" useFirstPageNumber="1" horizontalDpi="300" verticalDpi="300" orientation="landscape" paperSize="9" r:id="rId1"/>
  <headerFooter alignWithMargins="0">
    <oddHeader>&amp;Lv Kč&amp;C&amp;"Arial,Tučné"&amp;11Plnění příjmů za leden - prosinec 2011
&amp;R&amp;"Arial,Tučné"příloha č. 2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3"/>
  <sheetViews>
    <sheetView workbookViewId="0" topLeftCell="A76">
      <selection activeCell="AB95" sqref="AB95"/>
    </sheetView>
  </sheetViews>
  <sheetFormatPr defaultColWidth="9.140625" defaultRowHeight="12.75"/>
  <cols>
    <col min="1" max="4" width="9.140625" style="23" customWidth="1"/>
    <col min="5" max="5" width="11.140625" style="23" customWidth="1"/>
    <col min="6" max="6" width="0.13671875" style="23" customWidth="1"/>
    <col min="7" max="7" width="10.57421875" style="23" customWidth="1"/>
    <col min="8" max="8" width="1.421875" style="23" hidden="1" customWidth="1"/>
    <col min="9" max="9" width="0.5625" style="23" hidden="1" customWidth="1"/>
    <col min="10" max="10" width="10.28125" style="23" customWidth="1"/>
    <col min="11" max="11" width="8.8515625" style="23" customWidth="1"/>
    <col min="12" max="12" width="0.85546875" style="23" hidden="1" customWidth="1"/>
    <col min="13" max="13" width="9.140625" style="23" hidden="1" customWidth="1"/>
    <col min="14" max="16384" width="9.140625" style="23" customWidth="1"/>
  </cols>
  <sheetData>
    <row r="1" spans="1:18" ht="36" customHeight="1" thickBot="1">
      <c r="A1" s="21" t="s">
        <v>867</v>
      </c>
      <c r="B1" s="816" t="s">
        <v>868</v>
      </c>
      <c r="C1" s="816"/>
      <c r="D1" s="816"/>
      <c r="E1" s="816" t="s">
        <v>869</v>
      </c>
      <c r="F1" s="816"/>
      <c r="G1" s="816" t="s">
        <v>870</v>
      </c>
      <c r="H1" s="816"/>
      <c r="I1" s="816"/>
      <c r="J1" s="22" t="s">
        <v>871</v>
      </c>
      <c r="K1" s="816" t="s">
        <v>872</v>
      </c>
      <c r="L1" s="816"/>
      <c r="M1" s="816"/>
      <c r="N1" s="815" t="s">
        <v>873</v>
      </c>
      <c r="O1" s="815"/>
      <c r="P1" s="815"/>
      <c r="Q1" s="815"/>
      <c r="R1" s="815"/>
    </row>
    <row r="2" spans="1:18" ht="19.5" customHeight="1">
      <c r="A2" s="822" t="s">
        <v>874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</row>
    <row r="3" spans="1:18" ht="19.5" customHeight="1">
      <c r="A3" s="823" t="s">
        <v>875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</row>
    <row r="4" spans="1:18" ht="19.5" customHeight="1">
      <c r="A4" s="25" t="s">
        <v>876</v>
      </c>
      <c r="B4" s="824" t="s">
        <v>877</v>
      </c>
      <c r="C4" s="824"/>
      <c r="D4" s="824"/>
      <c r="E4" s="831">
        <v>31000</v>
      </c>
      <c r="F4" s="831"/>
      <c r="G4" s="831">
        <v>28986</v>
      </c>
      <c r="H4" s="831"/>
      <c r="I4" s="831"/>
      <c r="J4" s="26">
        <v>28979</v>
      </c>
      <c r="K4" s="821">
        <v>0.9997</v>
      </c>
      <c r="L4" s="821"/>
      <c r="M4" s="821"/>
      <c r="N4" s="825" t="s">
        <v>878</v>
      </c>
      <c r="O4" s="825"/>
      <c r="P4" s="825"/>
      <c r="Q4" s="825"/>
      <c r="R4" s="825"/>
    </row>
    <row r="5" spans="1:18" ht="19.5" customHeight="1">
      <c r="A5" s="25" t="s">
        <v>876</v>
      </c>
      <c r="B5" s="824" t="s">
        <v>877</v>
      </c>
      <c r="C5" s="824"/>
      <c r="D5" s="824"/>
      <c r="E5" s="831">
        <v>21000</v>
      </c>
      <c r="F5" s="831"/>
      <c r="G5" s="831">
        <v>31114</v>
      </c>
      <c r="H5" s="831"/>
      <c r="I5" s="831"/>
      <c r="J5" s="26">
        <v>31113</v>
      </c>
      <c r="K5" s="821">
        <v>1</v>
      </c>
      <c r="L5" s="821"/>
      <c r="M5" s="821"/>
      <c r="N5" s="825" t="s">
        <v>879</v>
      </c>
      <c r="O5" s="825"/>
      <c r="P5" s="825"/>
      <c r="Q5" s="825"/>
      <c r="R5" s="825"/>
    </row>
    <row r="6" spans="1:18" ht="19.5" customHeight="1">
      <c r="A6" s="25" t="s">
        <v>876</v>
      </c>
      <c r="B6" s="824" t="s">
        <v>877</v>
      </c>
      <c r="C6" s="824"/>
      <c r="D6" s="824"/>
      <c r="E6" s="831">
        <v>240</v>
      </c>
      <c r="F6" s="831"/>
      <c r="G6" s="831">
        <v>240</v>
      </c>
      <c r="H6" s="831"/>
      <c r="I6" s="831"/>
      <c r="J6" s="26">
        <v>240</v>
      </c>
      <c r="K6" s="821">
        <v>1</v>
      </c>
      <c r="L6" s="821"/>
      <c r="M6" s="821"/>
      <c r="N6" s="825" t="s">
        <v>880</v>
      </c>
      <c r="O6" s="825"/>
      <c r="P6" s="825"/>
      <c r="Q6" s="825"/>
      <c r="R6" s="825"/>
    </row>
    <row r="7" spans="1:18" ht="19.5" customHeight="1">
      <c r="A7" s="25" t="s">
        <v>876</v>
      </c>
      <c r="B7" s="824" t="s">
        <v>877</v>
      </c>
      <c r="C7" s="824"/>
      <c r="D7" s="824"/>
      <c r="E7" s="831">
        <v>350</v>
      </c>
      <c r="F7" s="831"/>
      <c r="G7" s="831">
        <v>350</v>
      </c>
      <c r="H7" s="831"/>
      <c r="I7" s="831"/>
      <c r="J7" s="26">
        <v>350</v>
      </c>
      <c r="K7" s="821">
        <v>0.9993000000000001</v>
      </c>
      <c r="L7" s="821"/>
      <c r="M7" s="821"/>
      <c r="N7" s="825" t="s">
        <v>881</v>
      </c>
      <c r="O7" s="825"/>
      <c r="P7" s="825"/>
      <c r="Q7" s="825"/>
      <c r="R7" s="825"/>
    </row>
    <row r="8" spans="1:18" ht="19.5" customHeight="1">
      <c r="A8" s="25" t="s">
        <v>876</v>
      </c>
      <c r="B8" s="824" t="s">
        <v>877</v>
      </c>
      <c r="C8" s="824"/>
      <c r="D8" s="824"/>
      <c r="E8" s="831">
        <v>5130</v>
      </c>
      <c r="F8" s="831"/>
      <c r="G8" s="831">
        <v>5130</v>
      </c>
      <c r="H8" s="831"/>
      <c r="I8" s="831"/>
      <c r="J8" s="26">
        <v>5130</v>
      </c>
      <c r="K8" s="821">
        <v>1</v>
      </c>
      <c r="L8" s="821"/>
      <c r="M8" s="821"/>
      <c r="N8" s="825" t="s">
        <v>435</v>
      </c>
      <c r="O8" s="825"/>
      <c r="P8" s="825"/>
      <c r="Q8" s="825"/>
      <c r="R8" s="825"/>
    </row>
    <row r="9" spans="1:18" ht="19.5" customHeight="1">
      <c r="A9" s="25" t="s">
        <v>876</v>
      </c>
      <c r="B9" s="824" t="s">
        <v>877</v>
      </c>
      <c r="C9" s="824"/>
      <c r="D9" s="824"/>
      <c r="E9" s="831">
        <v>473</v>
      </c>
      <c r="F9" s="831"/>
      <c r="G9" s="831">
        <v>473</v>
      </c>
      <c r="H9" s="831"/>
      <c r="I9" s="831"/>
      <c r="J9" s="26">
        <v>471</v>
      </c>
      <c r="K9" s="821">
        <v>0.9959</v>
      </c>
      <c r="L9" s="821"/>
      <c r="M9" s="821"/>
      <c r="N9" s="825" t="s">
        <v>436</v>
      </c>
      <c r="O9" s="825"/>
      <c r="P9" s="825"/>
      <c r="Q9" s="825"/>
      <c r="R9" s="825"/>
    </row>
    <row r="10" spans="1:18" ht="19.5" customHeight="1">
      <c r="A10" s="25" t="s">
        <v>876</v>
      </c>
      <c r="B10" s="824" t="s">
        <v>877</v>
      </c>
      <c r="C10" s="824"/>
      <c r="D10" s="824"/>
      <c r="E10" s="831">
        <v>1353</v>
      </c>
      <c r="F10" s="831"/>
      <c r="G10" s="831">
        <v>1353</v>
      </c>
      <c r="H10" s="831"/>
      <c r="I10" s="831"/>
      <c r="J10" s="26">
        <v>1353</v>
      </c>
      <c r="K10" s="821">
        <v>1</v>
      </c>
      <c r="L10" s="821"/>
      <c r="M10" s="821"/>
      <c r="N10" s="825" t="s">
        <v>437</v>
      </c>
      <c r="O10" s="825"/>
      <c r="P10" s="825"/>
      <c r="Q10" s="825"/>
      <c r="R10" s="825"/>
    </row>
    <row r="11" spans="1:18" ht="19.5" customHeight="1">
      <c r="A11" s="25" t="s">
        <v>876</v>
      </c>
      <c r="B11" s="824" t="s">
        <v>877</v>
      </c>
      <c r="C11" s="824"/>
      <c r="D11" s="824"/>
      <c r="E11" s="831">
        <v>72</v>
      </c>
      <c r="F11" s="831"/>
      <c r="G11" s="831">
        <v>72</v>
      </c>
      <c r="H11" s="831"/>
      <c r="I11" s="831"/>
      <c r="J11" s="26">
        <v>72</v>
      </c>
      <c r="K11" s="821">
        <v>1</v>
      </c>
      <c r="L11" s="821"/>
      <c r="M11" s="821"/>
      <c r="N11" s="825" t="s">
        <v>438</v>
      </c>
      <c r="O11" s="825"/>
      <c r="P11" s="825"/>
      <c r="Q11" s="825"/>
      <c r="R11" s="825"/>
    </row>
    <row r="12" spans="1:18" ht="19.5" customHeight="1">
      <c r="A12" s="830" t="s">
        <v>439</v>
      </c>
      <c r="B12" s="830"/>
      <c r="C12" s="830"/>
      <c r="D12" s="830"/>
      <c r="E12" s="831">
        <v>59618</v>
      </c>
      <c r="F12" s="831"/>
      <c r="G12" s="831">
        <v>67718</v>
      </c>
      <c r="H12" s="831"/>
      <c r="I12" s="831"/>
      <c r="J12" s="26">
        <v>67708</v>
      </c>
      <c r="K12" s="821">
        <v>0.9998</v>
      </c>
      <c r="L12" s="821"/>
      <c r="M12" s="821"/>
      <c r="N12" s="827" t="s">
        <v>876</v>
      </c>
      <c r="O12" s="827"/>
      <c r="P12" s="827"/>
      <c r="Q12" s="827"/>
      <c r="R12" s="827"/>
    </row>
    <row r="13" spans="1:18" ht="19.5" customHeight="1">
      <c r="A13" s="823" t="s">
        <v>440</v>
      </c>
      <c r="B13" s="823"/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</row>
    <row r="14" spans="1:18" ht="19.5" customHeight="1">
      <c r="A14" s="25" t="s">
        <v>876</v>
      </c>
      <c r="B14" s="824" t="s">
        <v>877</v>
      </c>
      <c r="C14" s="824"/>
      <c r="D14" s="824"/>
      <c r="E14" s="831">
        <v>44000</v>
      </c>
      <c r="F14" s="831"/>
      <c r="G14" s="831">
        <v>44000</v>
      </c>
      <c r="H14" s="831"/>
      <c r="I14" s="831"/>
      <c r="J14" s="26">
        <v>43999</v>
      </c>
      <c r="K14" s="821">
        <v>1</v>
      </c>
      <c r="L14" s="821"/>
      <c r="M14" s="821"/>
      <c r="N14" s="825" t="s">
        <v>441</v>
      </c>
      <c r="O14" s="825"/>
      <c r="P14" s="825"/>
      <c r="Q14" s="825"/>
      <c r="R14" s="825"/>
    </row>
    <row r="15" spans="1:18" ht="19.5" customHeight="1">
      <c r="A15" s="25" t="s">
        <v>876</v>
      </c>
      <c r="B15" s="824" t="s">
        <v>877</v>
      </c>
      <c r="C15" s="824"/>
      <c r="D15" s="824"/>
      <c r="E15" s="831">
        <v>473</v>
      </c>
      <c r="F15" s="831"/>
      <c r="G15" s="831">
        <v>473</v>
      </c>
      <c r="H15" s="831"/>
      <c r="I15" s="831"/>
      <c r="J15" s="26">
        <v>471</v>
      </c>
      <c r="K15" s="821">
        <v>0.9959</v>
      </c>
      <c r="L15" s="821"/>
      <c r="M15" s="821"/>
      <c r="N15" s="825" t="s">
        <v>442</v>
      </c>
      <c r="O15" s="825"/>
      <c r="P15" s="825"/>
      <c r="Q15" s="825"/>
      <c r="R15" s="825"/>
    </row>
    <row r="16" spans="1:18" ht="19.5" customHeight="1">
      <c r="A16" s="830" t="s">
        <v>443</v>
      </c>
      <c r="B16" s="830"/>
      <c r="C16" s="830"/>
      <c r="D16" s="830"/>
      <c r="E16" s="831">
        <v>44473</v>
      </c>
      <c r="F16" s="831"/>
      <c r="G16" s="831">
        <v>44473</v>
      </c>
      <c r="H16" s="831"/>
      <c r="I16" s="831"/>
      <c r="J16" s="26">
        <v>44470</v>
      </c>
      <c r="K16" s="821">
        <v>0.9998999999999999</v>
      </c>
      <c r="L16" s="821"/>
      <c r="M16" s="821"/>
      <c r="N16" s="827" t="s">
        <v>876</v>
      </c>
      <c r="O16" s="827"/>
      <c r="P16" s="827"/>
      <c r="Q16" s="827"/>
      <c r="R16" s="827"/>
    </row>
    <row r="17" spans="1:18" ht="19.5" customHeight="1">
      <c r="A17" s="823" t="s">
        <v>444</v>
      </c>
      <c r="B17" s="823"/>
      <c r="C17" s="823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3"/>
      <c r="Q17" s="823"/>
      <c r="R17" s="823"/>
    </row>
    <row r="18" spans="1:18" ht="19.5" customHeight="1">
      <c r="A18" s="25" t="s">
        <v>876</v>
      </c>
      <c r="B18" s="824" t="s">
        <v>445</v>
      </c>
      <c r="C18" s="824"/>
      <c r="D18" s="824"/>
      <c r="E18" s="831">
        <v>170000</v>
      </c>
      <c r="F18" s="831"/>
      <c r="G18" s="831">
        <v>170000</v>
      </c>
      <c r="H18" s="831"/>
      <c r="I18" s="831"/>
      <c r="J18" s="26">
        <v>170000</v>
      </c>
      <c r="K18" s="821">
        <v>1</v>
      </c>
      <c r="L18" s="821"/>
      <c r="M18" s="821"/>
      <c r="N18" s="825" t="s">
        <v>446</v>
      </c>
      <c r="O18" s="825"/>
      <c r="P18" s="825"/>
      <c r="Q18" s="825"/>
      <c r="R18" s="825"/>
    </row>
    <row r="19" spans="1:18" ht="19.5" customHeight="1">
      <c r="A19" s="25" t="s">
        <v>876</v>
      </c>
      <c r="B19" s="824" t="s">
        <v>445</v>
      </c>
      <c r="C19" s="824"/>
      <c r="D19" s="824"/>
      <c r="E19" s="831">
        <v>11405</v>
      </c>
      <c r="F19" s="831"/>
      <c r="G19" s="831">
        <v>10905</v>
      </c>
      <c r="H19" s="831"/>
      <c r="I19" s="831"/>
      <c r="J19" s="26">
        <v>10897</v>
      </c>
      <c r="K19" s="821">
        <v>0.9992</v>
      </c>
      <c r="L19" s="821"/>
      <c r="M19" s="821"/>
      <c r="N19" s="825" t="s">
        <v>447</v>
      </c>
      <c r="O19" s="825"/>
      <c r="P19" s="825"/>
      <c r="Q19" s="825"/>
      <c r="R19" s="825"/>
    </row>
    <row r="20" spans="1:18" ht="19.5" customHeight="1">
      <c r="A20" s="25" t="s">
        <v>876</v>
      </c>
      <c r="B20" s="824" t="s">
        <v>445</v>
      </c>
      <c r="C20" s="824"/>
      <c r="D20" s="824"/>
      <c r="E20" s="831">
        <v>500</v>
      </c>
      <c r="F20" s="831"/>
      <c r="G20" s="831">
        <v>0</v>
      </c>
      <c r="H20" s="831"/>
      <c r="I20" s="831"/>
      <c r="J20" s="26">
        <v>0</v>
      </c>
      <c r="K20" s="821">
        <v>0</v>
      </c>
      <c r="L20" s="821"/>
      <c r="M20" s="821"/>
      <c r="N20" s="825" t="s">
        <v>448</v>
      </c>
      <c r="O20" s="825"/>
      <c r="P20" s="825"/>
      <c r="Q20" s="825"/>
      <c r="R20" s="825"/>
    </row>
    <row r="21" spans="1:18" ht="19.5" customHeight="1">
      <c r="A21" s="25" t="s">
        <v>876</v>
      </c>
      <c r="B21" s="824" t="s">
        <v>445</v>
      </c>
      <c r="C21" s="824"/>
      <c r="D21" s="824"/>
      <c r="E21" s="831">
        <v>400</v>
      </c>
      <c r="F21" s="831"/>
      <c r="G21" s="831">
        <v>400</v>
      </c>
      <c r="H21" s="831"/>
      <c r="I21" s="831"/>
      <c r="J21" s="26">
        <v>386</v>
      </c>
      <c r="K21" s="821">
        <v>0.9656</v>
      </c>
      <c r="L21" s="821"/>
      <c r="M21" s="821"/>
      <c r="N21" s="825" t="s">
        <v>449</v>
      </c>
      <c r="O21" s="825"/>
      <c r="P21" s="825"/>
      <c r="Q21" s="825"/>
      <c r="R21" s="825"/>
    </row>
    <row r="22" spans="1:18" ht="19.5" customHeight="1">
      <c r="A22" s="25" t="s">
        <v>876</v>
      </c>
      <c r="B22" s="824" t="s">
        <v>445</v>
      </c>
      <c r="C22" s="824"/>
      <c r="D22" s="824"/>
      <c r="E22" s="831">
        <v>3500</v>
      </c>
      <c r="F22" s="831"/>
      <c r="G22" s="831">
        <v>8</v>
      </c>
      <c r="H22" s="831"/>
      <c r="I22" s="831"/>
      <c r="J22" s="26">
        <v>0</v>
      </c>
      <c r="K22" s="821">
        <v>0</v>
      </c>
      <c r="L22" s="821"/>
      <c r="M22" s="821"/>
      <c r="N22" s="825" t="s">
        <v>450</v>
      </c>
      <c r="O22" s="825"/>
      <c r="P22" s="825"/>
      <c r="Q22" s="825"/>
      <c r="R22" s="825"/>
    </row>
    <row r="23" spans="1:18" ht="19.5" customHeight="1">
      <c r="A23" s="830" t="s">
        <v>451</v>
      </c>
      <c r="B23" s="830"/>
      <c r="C23" s="830"/>
      <c r="D23" s="830"/>
      <c r="E23" s="831">
        <v>185805</v>
      </c>
      <c r="F23" s="831"/>
      <c r="G23" s="831">
        <v>181313</v>
      </c>
      <c r="H23" s="831"/>
      <c r="I23" s="831"/>
      <c r="J23" s="26">
        <v>181283</v>
      </c>
      <c r="K23" s="821">
        <v>0.9998</v>
      </c>
      <c r="L23" s="821"/>
      <c r="M23" s="821"/>
      <c r="N23" s="827" t="s">
        <v>876</v>
      </c>
      <c r="O23" s="827"/>
      <c r="P23" s="827"/>
      <c r="Q23" s="827"/>
      <c r="R23" s="827"/>
    </row>
    <row r="24" spans="1:18" ht="19.5" customHeight="1">
      <c r="A24" s="846" t="s">
        <v>452</v>
      </c>
      <c r="B24" s="846"/>
      <c r="C24" s="846"/>
      <c r="D24" s="846"/>
      <c r="E24" s="828">
        <v>289896</v>
      </c>
      <c r="F24" s="828"/>
      <c r="G24" s="828">
        <v>293504</v>
      </c>
      <c r="H24" s="828"/>
      <c r="I24" s="828"/>
      <c r="J24" s="27">
        <v>293461</v>
      </c>
      <c r="K24" s="829">
        <v>0.9998</v>
      </c>
      <c r="L24" s="829"/>
      <c r="M24" s="829"/>
      <c r="N24" s="845" t="s">
        <v>876</v>
      </c>
      <c r="O24" s="845"/>
      <c r="P24" s="845"/>
      <c r="Q24" s="845"/>
      <c r="R24" s="845"/>
    </row>
    <row r="25" spans="1:18" ht="19.5" customHeight="1">
      <c r="A25" s="822" t="s">
        <v>453</v>
      </c>
      <c r="B25" s="822"/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2"/>
      <c r="P25" s="822"/>
      <c r="Q25" s="822"/>
      <c r="R25" s="822"/>
    </row>
    <row r="26" spans="1:18" ht="19.5" customHeight="1">
      <c r="A26" s="823" t="s">
        <v>454</v>
      </c>
      <c r="B26" s="823"/>
      <c r="C26" s="823"/>
      <c r="D26" s="823"/>
      <c r="E26" s="823"/>
      <c r="F26" s="823"/>
      <c r="G26" s="823"/>
      <c r="H26" s="823"/>
      <c r="I26" s="823"/>
      <c r="J26" s="823"/>
      <c r="K26" s="823"/>
      <c r="L26" s="823"/>
      <c r="M26" s="823"/>
      <c r="N26" s="823"/>
      <c r="O26" s="823"/>
      <c r="P26" s="823"/>
      <c r="Q26" s="823"/>
      <c r="R26" s="823"/>
    </row>
    <row r="27" spans="1:18" ht="19.5" customHeight="1">
      <c r="A27" s="25" t="s">
        <v>876</v>
      </c>
      <c r="B27" s="824" t="s">
        <v>877</v>
      </c>
      <c r="C27" s="824"/>
      <c r="D27" s="824"/>
      <c r="E27" s="831">
        <v>200</v>
      </c>
      <c r="F27" s="831"/>
      <c r="G27" s="831">
        <v>200</v>
      </c>
      <c r="H27" s="831"/>
      <c r="I27" s="831"/>
      <c r="J27" s="26">
        <v>85</v>
      </c>
      <c r="K27" s="821">
        <v>0.425</v>
      </c>
      <c r="L27" s="821"/>
      <c r="M27" s="821"/>
      <c r="N27" s="825" t="s">
        <v>455</v>
      </c>
      <c r="O27" s="825"/>
      <c r="P27" s="825"/>
      <c r="Q27" s="825"/>
      <c r="R27" s="825"/>
    </row>
    <row r="28" spans="1:18" ht="19.5" customHeight="1">
      <c r="A28" s="830" t="s">
        <v>312</v>
      </c>
      <c r="B28" s="830"/>
      <c r="C28" s="830"/>
      <c r="D28" s="830"/>
      <c r="E28" s="831">
        <v>200</v>
      </c>
      <c r="F28" s="831"/>
      <c r="G28" s="831">
        <v>200</v>
      </c>
      <c r="H28" s="831"/>
      <c r="I28" s="831"/>
      <c r="J28" s="26">
        <v>85</v>
      </c>
      <c r="K28" s="821">
        <v>0.425</v>
      </c>
      <c r="L28" s="821"/>
      <c r="M28" s="821"/>
      <c r="N28" s="827" t="s">
        <v>876</v>
      </c>
      <c r="O28" s="827"/>
      <c r="P28" s="827"/>
      <c r="Q28" s="827"/>
      <c r="R28" s="827"/>
    </row>
    <row r="29" spans="1:18" ht="19.5" customHeight="1">
      <c r="A29" s="823" t="s">
        <v>313</v>
      </c>
      <c r="B29" s="823"/>
      <c r="C29" s="823"/>
      <c r="D29" s="823"/>
      <c r="E29" s="823"/>
      <c r="F29" s="823"/>
      <c r="G29" s="823"/>
      <c r="H29" s="823"/>
      <c r="I29" s="823"/>
      <c r="J29" s="823"/>
      <c r="K29" s="823"/>
      <c r="L29" s="823"/>
      <c r="M29" s="823"/>
      <c r="N29" s="823"/>
      <c r="O29" s="823"/>
      <c r="P29" s="823"/>
      <c r="Q29" s="823"/>
      <c r="R29" s="823"/>
    </row>
    <row r="30" spans="1:18" ht="19.5" customHeight="1">
      <c r="A30" s="25" t="s">
        <v>876</v>
      </c>
      <c r="B30" s="824" t="s">
        <v>877</v>
      </c>
      <c r="C30" s="824"/>
      <c r="D30" s="824"/>
      <c r="E30" s="831">
        <v>300</v>
      </c>
      <c r="F30" s="831"/>
      <c r="G30" s="831">
        <v>300</v>
      </c>
      <c r="H30" s="831"/>
      <c r="I30" s="831"/>
      <c r="J30" s="26">
        <v>300</v>
      </c>
      <c r="K30" s="821">
        <v>1.0004</v>
      </c>
      <c r="L30" s="821"/>
      <c r="M30" s="821"/>
      <c r="N30" s="825" t="s">
        <v>314</v>
      </c>
      <c r="O30" s="825"/>
      <c r="P30" s="825"/>
      <c r="Q30" s="825"/>
      <c r="R30" s="825"/>
    </row>
    <row r="31" spans="1:18" ht="19.5" customHeight="1">
      <c r="A31" s="830" t="s">
        <v>315</v>
      </c>
      <c r="B31" s="830"/>
      <c r="C31" s="830"/>
      <c r="D31" s="830"/>
      <c r="E31" s="831">
        <v>300</v>
      </c>
      <c r="F31" s="831"/>
      <c r="G31" s="831">
        <v>300</v>
      </c>
      <c r="H31" s="831"/>
      <c r="I31" s="831"/>
      <c r="J31" s="26">
        <v>300</v>
      </c>
      <c r="K31" s="821">
        <v>1.0004</v>
      </c>
      <c r="L31" s="821"/>
      <c r="M31" s="821"/>
      <c r="N31" s="827" t="s">
        <v>876</v>
      </c>
      <c r="O31" s="827"/>
      <c r="P31" s="827"/>
      <c r="Q31" s="827"/>
      <c r="R31" s="827"/>
    </row>
    <row r="32" spans="1:18" ht="19.5" customHeight="1">
      <c r="A32" s="846" t="s">
        <v>316</v>
      </c>
      <c r="B32" s="846"/>
      <c r="C32" s="846"/>
      <c r="D32" s="846"/>
      <c r="E32" s="828">
        <v>500</v>
      </c>
      <c r="F32" s="828"/>
      <c r="G32" s="828">
        <v>500</v>
      </c>
      <c r="H32" s="828"/>
      <c r="I32" s="828"/>
      <c r="J32" s="27">
        <v>385</v>
      </c>
      <c r="K32" s="829">
        <v>0.7702</v>
      </c>
      <c r="L32" s="829"/>
      <c r="M32" s="829"/>
      <c r="N32" s="845" t="s">
        <v>876</v>
      </c>
      <c r="O32" s="845"/>
      <c r="P32" s="845"/>
      <c r="Q32" s="845"/>
      <c r="R32" s="845"/>
    </row>
    <row r="33" spans="1:18" ht="19.5" customHeight="1">
      <c r="A33" s="822" t="s">
        <v>317</v>
      </c>
      <c r="B33" s="822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822"/>
      <c r="Q33" s="822"/>
      <c r="R33" s="822"/>
    </row>
    <row r="34" spans="1:18" ht="19.5" customHeight="1">
      <c r="A34" s="823" t="s">
        <v>318</v>
      </c>
      <c r="B34" s="823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</row>
    <row r="35" spans="1:18" ht="19.5" customHeight="1">
      <c r="A35" s="25" t="s">
        <v>876</v>
      </c>
      <c r="B35" s="824" t="s">
        <v>877</v>
      </c>
      <c r="C35" s="824"/>
      <c r="D35" s="824"/>
      <c r="E35" s="831">
        <v>547</v>
      </c>
      <c r="F35" s="831"/>
      <c r="G35" s="831">
        <v>547</v>
      </c>
      <c r="H35" s="831"/>
      <c r="I35" s="831"/>
      <c r="J35" s="26">
        <v>530</v>
      </c>
      <c r="K35" s="821">
        <v>0.9695</v>
      </c>
      <c r="L35" s="821"/>
      <c r="M35" s="821"/>
      <c r="N35" s="825" t="s">
        <v>319</v>
      </c>
      <c r="O35" s="825"/>
      <c r="P35" s="825"/>
      <c r="Q35" s="825"/>
      <c r="R35" s="825"/>
    </row>
    <row r="36" spans="1:18" ht="19.5" customHeight="1">
      <c r="A36" s="830" t="s">
        <v>320</v>
      </c>
      <c r="B36" s="830"/>
      <c r="C36" s="830"/>
      <c r="D36" s="830"/>
      <c r="E36" s="831">
        <v>547</v>
      </c>
      <c r="F36" s="831"/>
      <c r="G36" s="831">
        <v>547</v>
      </c>
      <c r="H36" s="831"/>
      <c r="I36" s="831"/>
      <c r="J36" s="26">
        <v>530</v>
      </c>
      <c r="K36" s="821">
        <v>0.9695</v>
      </c>
      <c r="L36" s="821"/>
      <c r="M36" s="821"/>
      <c r="N36" s="827" t="s">
        <v>876</v>
      </c>
      <c r="O36" s="827"/>
      <c r="P36" s="827"/>
      <c r="Q36" s="827"/>
      <c r="R36" s="827"/>
    </row>
    <row r="37" spans="1:18" ht="19.5" customHeight="1">
      <c r="A37" s="823" t="s">
        <v>321</v>
      </c>
      <c r="B37" s="823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</row>
    <row r="38" spans="1:18" ht="19.5" customHeight="1">
      <c r="A38" s="25" t="s">
        <v>876</v>
      </c>
      <c r="B38" s="824" t="s">
        <v>877</v>
      </c>
      <c r="C38" s="824"/>
      <c r="D38" s="824"/>
      <c r="E38" s="831">
        <v>733</v>
      </c>
      <c r="F38" s="831"/>
      <c r="G38" s="831">
        <v>733</v>
      </c>
      <c r="H38" s="831"/>
      <c r="I38" s="831"/>
      <c r="J38" s="26">
        <v>733</v>
      </c>
      <c r="K38" s="821">
        <v>1</v>
      </c>
      <c r="L38" s="821"/>
      <c r="M38" s="821"/>
      <c r="N38" s="825" t="s">
        <v>322</v>
      </c>
      <c r="O38" s="825"/>
      <c r="P38" s="825"/>
      <c r="Q38" s="825"/>
      <c r="R38" s="825"/>
    </row>
    <row r="39" spans="1:18" ht="19.5" customHeight="1">
      <c r="A39" s="830" t="s">
        <v>323</v>
      </c>
      <c r="B39" s="830"/>
      <c r="C39" s="830"/>
      <c r="D39" s="830"/>
      <c r="E39" s="831">
        <v>733</v>
      </c>
      <c r="F39" s="831"/>
      <c r="G39" s="831">
        <v>733</v>
      </c>
      <c r="H39" s="831"/>
      <c r="I39" s="831"/>
      <c r="J39" s="26">
        <v>733</v>
      </c>
      <c r="K39" s="821">
        <v>1</v>
      </c>
      <c r="L39" s="821"/>
      <c r="M39" s="821"/>
      <c r="N39" s="827" t="s">
        <v>876</v>
      </c>
      <c r="O39" s="827"/>
      <c r="P39" s="827"/>
      <c r="Q39" s="827"/>
      <c r="R39" s="827"/>
    </row>
    <row r="40" spans="1:18" ht="19.5" customHeight="1">
      <c r="A40" s="846" t="s">
        <v>324</v>
      </c>
      <c r="B40" s="846"/>
      <c r="C40" s="846"/>
      <c r="D40" s="846"/>
      <c r="E40" s="828">
        <v>1280</v>
      </c>
      <c r="F40" s="828"/>
      <c r="G40" s="828">
        <v>1280</v>
      </c>
      <c r="H40" s="828"/>
      <c r="I40" s="828"/>
      <c r="J40" s="27">
        <v>1263</v>
      </c>
      <c r="K40" s="829">
        <v>0.987</v>
      </c>
      <c r="L40" s="829"/>
      <c r="M40" s="829"/>
      <c r="N40" s="845" t="s">
        <v>876</v>
      </c>
      <c r="O40" s="845"/>
      <c r="P40" s="845"/>
      <c r="Q40" s="845"/>
      <c r="R40" s="845"/>
    </row>
    <row r="41" spans="1:18" ht="19.5" customHeight="1">
      <c r="A41" s="822" t="s">
        <v>325</v>
      </c>
      <c r="B41" s="822"/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822"/>
      <c r="N41" s="822"/>
      <c r="O41" s="822"/>
      <c r="P41" s="822"/>
      <c r="Q41" s="822"/>
      <c r="R41" s="822"/>
    </row>
    <row r="42" spans="1:18" ht="19.5" customHeight="1">
      <c r="A42" s="823" t="s">
        <v>326</v>
      </c>
      <c r="B42" s="823"/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3"/>
      <c r="Q42" s="823"/>
      <c r="R42" s="823"/>
    </row>
    <row r="43" spans="1:18" ht="19.5" customHeight="1">
      <c r="A43" s="25" t="s">
        <v>876</v>
      </c>
      <c r="B43" s="824" t="s">
        <v>877</v>
      </c>
      <c r="C43" s="824"/>
      <c r="D43" s="824"/>
      <c r="E43" s="831">
        <v>26759</v>
      </c>
      <c r="F43" s="831"/>
      <c r="G43" s="831">
        <v>26759</v>
      </c>
      <c r="H43" s="831"/>
      <c r="I43" s="831"/>
      <c r="J43" s="26">
        <v>26759</v>
      </c>
      <c r="K43" s="821">
        <v>1</v>
      </c>
      <c r="L43" s="821"/>
      <c r="M43" s="821"/>
      <c r="N43" s="825" t="s">
        <v>327</v>
      </c>
      <c r="O43" s="825"/>
      <c r="P43" s="825"/>
      <c r="Q43" s="825"/>
      <c r="R43" s="825"/>
    </row>
    <row r="44" spans="1:18" ht="19.5" customHeight="1">
      <c r="A44" s="830" t="s">
        <v>328</v>
      </c>
      <c r="B44" s="830"/>
      <c r="C44" s="830"/>
      <c r="D44" s="830"/>
      <c r="E44" s="831">
        <v>26759</v>
      </c>
      <c r="F44" s="831"/>
      <c r="G44" s="831">
        <v>26759</v>
      </c>
      <c r="H44" s="831"/>
      <c r="I44" s="831"/>
      <c r="J44" s="26">
        <v>26759</v>
      </c>
      <c r="K44" s="821">
        <v>1</v>
      </c>
      <c r="L44" s="821"/>
      <c r="M44" s="821"/>
      <c r="N44" s="827" t="s">
        <v>876</v>
      </c>
      <c r="O44" s="827"/>
      <c r="P44" s="827"/>
      <c r="Q44" s="827"/>
      <c r="R44" s="827"/>
    </row>
    <row r="45" spans="1:18" ht="19.5" customHeight="1">
      <c r="A45" s="823" t="s">
        <v>329</v>
      </c>
      <c r="B45" s="823"/>
      <c r="C45" s="823"/>
      <c r="D45" s="823"/>
      <c r="E45" s="823"/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3"/>
      <c r="Q45" s="823"/>
      <c r="R45" s="823"/>
    </row>
    <row r="46" spans="1:18" ht="19.5" customHeight="1">
      <c r="A46" s="25" t="s">
        <v>876</v>
      </c>
      <c r="B46" s="824" t="s">
        <v>877</v>
      </c>
      <c r="C46" s="824"/>
      <c r="D46" s="824"/>
      <c r="E46" s="831">
        <v>68429</v>
      </c>
      <c r="F46" s="831"/>
      <c r="G46" s="831">
        <v>57110</v>
      </c>
      <c r="H46" s="831"/>
      <c r="I46" s="831"/>
      <c r="J46" s="26">
        <v>57038</v>
      </c>
      <c r="K46" s="821">
        <v>0.9987</v>
      </c>
      <c r="L46" s="821"/>
      <c r="M46" s="821"/>
      <c r="N46" s="825" t="s">
        <v>330</v>
      </c>
      <c r="O46" s="825"/>
      <c r="P46" s="825"/>
      <c r="Q46" s="825"/>
      <c r="R46" s="825"/>
    </row>
    <row r="47" spans="1:18" ht="19.5" customHeight="1">
      <c r="A47" s="25" t="s">
        <v>876</v>
      </c>
      <c r="B47" s="824" t="s">
        <v>877</v>
      </c>
      <c r="C47" s="824"/>
      <c r="D47" s="824"/>
      <c r="E47" s="831">
        <v>35240</v>
      </c>
      <c r="F47" s="831"/>
      <c r="G47" s="831">
        <v>35619</v>
      </c>
      <c r="H47" s="831"/>
      <c r="I47" s="831"/>
      <c r="J47" s="26">
        <v>35619</v>
      </c>
      <c r="K47" s="821">
        <v>1</v>
      </c>
      <c r="L47" s="821"/>
      <c r="M47" s="821"/>
      <c r="N47" s="825" t="s">
        <v>331</v>
      </c>
      <c r="O47" s="825"/>
      <c r="P47" s="825"/>
      <c r="Q47" s="825"/>
      <c r="R47" s="825"/>
    </row>
    <row r="48" spans="1:18" ht="19.5" customHeight="1">
      <c r="A48" s="830" t="s">
        <v>332</v>
      </c>
      <c r="B48" s="830"/>
      <c r="C48" s="830"/>
      <c r="D48" s="830"/>
      <c r="E48" s="831">
        <v>103669</v>
      </c>
      <c r="F48" s="831"/>
      <c r="G48" s="831">
        <v>92729</v>
      </c>
      <c r="H48" s="831"/>
      <c r="I48" s="831"/>
      <c r="J48" s="26">
        <v>92656</v>
      </c>
      <c r="K48" s="821">
        <v>0.9992</v>
      </c>
      <c r="L48" s="821"/>
      <c r="M48" s="821"/>
      <c r="N48" s="827" t="s">
        <v>876</v>
      </c>
      <c r="O48" s="827"/>
      <c r="P48" s="827"/>
      <c r="Q48" s="827"/>
      <c r="R48" s="827"/>
    </row>
    <row r="49" spans="1:18" ht="19.5" customHeight="1">
      <c r="A49" s="823" t="s">
        <v>318</v>
      </c>
      <c r="B49" s="823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</row>
    <row r="50" spans="1:18" ht="19.5" customHeight="1">
      <c r="A50" s="25" t="s">
        <v>876</v>
      </c>
      <c r="B50" s="824" t="s">
        <v>877</v>
      </c>
      <c r="C50" s="824"/>
      <c r="D50" s="824"/>
      <c r="E50" s="831">
        <v>44268</v>
      </c>
      <c r="F50" s="831"/>
      <c r="G50" s="831">
        <v>45387</v>
      </c>
      <c r="H50" s="831"/>
      <c r="I50" s="831"/>
      <c r="J50" s="26">
        <v>45387</v>
      </c>
      <c r="K50" s="821">
        <v>1</v>
      </c>
      <c r="L50" s="821"/>
      <c r="M50" s="821"/>
      <c r="N50" s="825" t="s">
        <v>333</v>
      </c>
      <c r="O50" s="825"/>
      <c r="P50" s="825"/>
      <c r="Q50" s="825"/>
      <c r="R50" s="825"/>
    </row>
    <row r="51" spans="1:18" ht="19.5" customHeight="1">
      <c r="A51" s="25" t="s">
        <v>876</v>
      </c>
      <c r="B51" s="824" t="s">
        <v>877</v>
      </c>
      <c r="C51" s="824"/>
      <c r="D51" s="824"/>
      <c r="E51" s="831">
        <v>473</v>
      </c>
      <c r="F51" s="831"/>
      <c r="G51" s="831">
        <v>473</v>
      </c>
      <c r="H51" s="831"/>
      <c r="I51" s="831"/>
      <c r="J51" s="26">
        <v>473</v>
      </c>
      <c r="K51" s="821">
        <v>1</v>
      </c>
      <c r="L51" s="821"/>
      <c r="M51" s="821"/>
      <c r="N51" s="825" t="s">
        <v>334</v>
      </c>
      <c r="O51" s="825"/>
      <c r="P51" s="825"/>
      <c r="Q51" s="825"/>
      <c r="R51" s="825"/>
    </row>
    <row r="52" spans="1:18" ht="19.5" customHeight="1">
      <c r="A52" s="830" t="s">
        <v>320</v>
      </c>
      <c r="B52" s="830"/>
      <c r="C52" s="830"/>
      <c r="D52" s="830"/>
      <c r="E52" s="831">
        <v>44741</v>
      </c>
      <c r="F52" s="831"/>
      <c r="G52" s="831">
        <v>45860</v>
      </c>
      <c r="H52" s="831"/>
      <c r="I52" s="831"/>
      <c r="J52" s="26">
        <v>45860</v>
      </c>
      <c r="K52" s="821">
        <v>1</v>
      </c>
      <c r="L52" s="821"/>
      <c r="M52" s="821"/>
      <c r="N52" s="827" t="s">
        <v>876</v>
      </c>
      <c r="O52" s="827"/>
      <c r="P52" s="827"/>
      <c r="Q52" s="827"/>
      <c r="R52" s="827"/>
    </row>
    <row r="53" spans="1:18" ht="19.5" customHeight="1">
      <c r="A53" s="823" t="s">
        <v>321</v>
      </c>
      <c r="B53" s="823"/>
      <c r="C53" s="823"/>
      <c r="D53" s="823"/>
      <c r="E53" s="823"/>
      <c r="F53" s="823"/>
      <c r="G53" s="823"/>
      <c r="H53" s="823"/>
      <c r="I53" s="823"/>
      <c r="J53" s="823"/>
      <c r="K53" s="823"/>
      <c r="L53" s="823"/>
      <c r="M53" s="823"/>
      <c r="N53" s="823"/>
      <c r="O53" s="823"/>
      <c r="P53" s="823"/>
      <c r="Q53" s="823"/>
      <c r="R53" s="823"/>
    </row>
    <row r="54" spans="1:18" ht="19.5" customHeight="1">
      <c r="A54" s="25" t="s">
        <v>876</v>
      </c>
      <c r="B54" s="824" t="s">
        <v>877</v>
      </c>
      <c r="C54" s="824"/>
      <c r="D54" s="824"/>
      <c r="E54" s="831">
        <v>1140</v>
      </c>
      <c r="F54" s="831"/>
      <c r="G54" s="831">
        <v>1140</v>
      </c>
      <c r="H54" s="831"/>
      <c r="I54" s="831"/>
      <c r="J54" s="26">
        <v>1140</v>
      </c>
      <c r="K54" s="821">
        <v>1</v>
      </c>
      <c r="L54" s="821"/>
      <c r="M54" s="821"/>
      <c r="N54" s="825" t="s">
        <v>335</v>
      </c>
      <c r="O54" s="825"/>
      <c r="P54" s="825"/>
      <c r="Q54" s="825"/>
      <c r="R54" s="825"/>
    </row>
    <row r="55" spans="1:18" ht="19.5" customHeight="1">
      <c r="A55" s="830" t="s">
        <v>323</v>
      </c>
      <c r="B55" s="830"/>
      <c r="C55" s="830"/>
      <c r="D55" s="830"/>
      <c r="E55" s="831">
        <v>1140</v>
      </c>
      <c r="F55" s="831"/>
      <c r="G55" s="831">
        <v>1140</v>
      </c>
      <c r="H55" s="831"/>
      <c r="I55" s="831"/>
      <c r="J55" s="26">
        <v>1140</v>
      </c>
      <c r="K55" s="821">
        <v>1</v>
      </c>
      <c r="L55" s="821"/>
      <c r="M55" s="821"/>
      <c r="N55" s="827" t="s">
        <v>876</v>
      </c>
      <c r="O55" s="827"/>
      <c r="P55" s="827"/>
      <c r="Q55" s="827"/>
      <c r="R55" s="827"/>
    </row>
    <row r="56" spans="1:18" ht="19.5" customHeight="1">
      <c r="A56" s="846" t="s">
        <v>336</v>
      </c>
      <c r="B56" s="846"/>
      <c r="C56" s="846"/>
      <c r="D56" s="846"/>
      <c r="E56" s="828">
        <v>176309</v>
      </c>
      <c r="F56" s="828"/>
      <c r="G56" s="828">
        <v>166488</v>
      </c>
      <c r="H56" s="828"/>
      <c r="I56" s="828"/>
      <c r="J56" s="27">
        <v>166416</v>
      </c>
      <c r="K56" s="829">
        <v>0.9995999999999999</v>
      </c>
      <c r="L56" s="829"/>
      <c r="M56" s="829"/>
      <c r="N56" s="845" t="s">
        <v>876</v>
      </c>
      <c r="O56" s="845"/>
      <c r="P56" s="845"/>
      <c r="Q56" s="845"/>
      <c r="R56" s="845"/>
    </row>
    <row r="57" spans="1:18" ht="19.5" customHeight="1">
      <c r="A57" s="822" t="s">
        <v>337</v>
      </c>
      <c r="B57" s="822"/>
      <c r="C57" s="822"/>
      <c r="D57" s="822"/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822"/>
      <c r="P57" s="822"/>
      <c r="Q57" s="822"/>
      <c r="R57" s="822"/>
    </row>
    <row r="58" spans="1:18" ht="19.5" customHeight="1">
      <c r="A58" s="823" t="s">
        <v>338</v>
      </c>
      <c r="B58" s="823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</row>
    <row r="59" spans="1:18" ht="19.5" customHeight="1">
      <c r="A59" s="25" t="s">
        <v>876</v>
      </c>
      <c r="B59" s="824" t="s">
        <v>877</v>
      </c>
      <c r="C59" s="824"/>
      <c r="D59" s="824"/>
      <c r="E59" s="831">
        <v>265</v>
      </c>
      <c r="F59" s="831"/>
      <c r="G59" s="831">
        <v>265</v>
      </c>
      <c r="H59" s="831"/>
      <c r="I59" s="831"/>
      <c r="J59" s="26">
        <v>265</v>
      </c>
      <c r="K59" s="821">
        <v>1</v>
      </c>
      <c r="L59" s="821"/>
      <c r="M59" s="821"/>
      <c r="N59" s="825" t="s">
        <v>339</v>
      </c>
      <c r="O59" s="825"/>
      <c r="P59" s="825"/>
      <c r="Q59" s="825"/>
      <c r="R59" s="825"/>
    </row>
    <row r="60" spans="1:18" ht="19.5" customHeight="1">
      <c r="A60" s="830" t="s">
        <v>340</v>
      </c>
      <c r="B60" s="830"/>
      <c r="C60" s="830"/>
      <c r="D60" s="830"/>
      <c r="E60" s="831">
        <v>265</v>
      </c>
      <c r="F60" s="831"/>
      <c r="G60" s="831">
        <v>265</v>
      </c>
      <c r="H60" s="831"/>
      <c r="I60" s="831"/>
      <c r="J60" s="26">
        <v>265</v>
      </c>
      <c r="K60" s="821">
        <v>1</v>
      </c>
      <c r="L60" s="821"/>
      <c r="M60" s="821"/>
      <c r="N60" s="827" t="s">
        <v>876</v>
      </c>
      <c r="O60" s="827"/>
      <c r="P60" s="827"/>
      <c r="Q60" s="827"/>
      <c r="R60" s="827"/>
    </row>
    <row r="61" spans="1:18" ht="19.5" customHeight="1">
      <c r="A61" s="823" t="s">
        <v>341</v>
      </c>
      <c r="B61" s="823"/>
      <c r="C61" s="823"/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</row>
    <row r="62" spans="1:18" ht="19.5" customHeight="1">
      <c r="A62" s="25" t="s">
        <v>876</v>
      </c>
      <c r="B62" s="824" t="s">
        <v>877</v>
      </c>
      <c r="C62" s="824"/>
      <c r="D62" s="824"/>
      <c r="E62" s="831">
        <v>344</v>
      </c>
      <c r="F62" s="831"/>
      <c r="G62" s="831">
        <v>344</v>
      </c>
      <c r="H62" s="831"/>
      <c r="I62" s="831"/>
      <c r="J62" s="26">
        <v>296</v>
      </c>
      <c r="K62" s="821">
        <v>0.8595</v>
      </c>
      <c r="L62" s="821"/>
      <c r="M62" s="821"/>
      <c r="N62" s="825" t="s">
        <v>342</v>
      </c>
      <c r="O62" s="825"/>
      <c r="P62" s="825"/>
      <c r="Q62" s="825"/>
      <c r="R62" s="825"/>
    </row>
    <row r="63" spans="1:18" ht="19.5" customHeight="1">
      <c r="A63" s="830" t="s">
        <v>343</v>
      </c>
      <c r="B63" s="830"/>
      <c r="C63" s="830"/>
      <c r="D63" s="830"/>
      <c r="E63" s="831">
        <v>344</v>
      </c>
      <c r="F63" s="831"/>
      <c r="G63" s="831">
        <v>344</v>
      </c>
      <c r="H63" s="831"/>
      <c r="I63" s="831"/>
      <c r="J63" s="26">
        <v>296</v>
      </c>
      <c r="K63" s="821">
        <v>0.8595</v>
      </c>
      <c r="L63" s="821"/>
      <c r="M63" s="821"/>
      <c r="N63" s="827" t="s">
        <v>876</v>
      </c>
      <c r="O63" s="827"/>
      <c r="P63" s="827"/>
      <c r="Q63" s="827"/>
      <c r="R63" s="827"/>
    </row>
    <row r="64" spans="1:18" ht="19.5" customHeight="1">
      <c r="A64" s="823" t="s">
        <v>321</v>
      </c>
      <c r="B64" s="823"/>
      <c r="C64" s="823"/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</row>
    <row r="65" spans="1:18" ht="19.5" customHeight="1">
      <c r="A65" s="25" t="s">
        <v>876</v>
      </c>
      <c r="B65" s="824" t="s">
        <v>877</v>
      </c>
      <c r="C65" s="824"/>
      <c r="D65" s="824"/>
      <c r="E65" s="831">
        <v>485</v>
      </c>
      <c r="F65" s="831"/>
      <c r="G65" s="831">
        <v>485</v>
      </c>
      <c r="H65" s="831"/>
      <c r="I65" s="831"/>
      <c r="J65" s="26">
        <v>485</v>
      </c>
      <c r="K65" s="821">
        <v>1</v>
      </c>
      <c r="L65" s="821"/>
      <c r="M65" s="821"/>
      <c r="N65" s="825" t="s">
        <v>344</v>
      </c>
      <c r="O65" s="825"/>
      <c r="P65" s="825"/>
      <c r="Q65" s="825"/>
      <c r="R65" s="825"/>
    </row>
    <row r="66" spans="1:18" ht="19.5" customHeight="1">
      <c r="A66" s="25" t="s">
        <v>876</v>
      </c>
      <c r="B66" s="824" t="s">
        <v>877</v>
      </c>
      <c r="C66" s="824"/>
      <c r="D66" s="824"/>
      <c r="E66" s="831">
        <v>16</v>
      </c>
      <c r="F66" s="831"/>
      <c r="G66" s="831">
        <v>16</v>
      </c>
      <c r="H66" s="831"/>
      <c r="I66" s="831"/>
      <c r="J66" s="26">
        <v>15</v>
      </c>
      <c r="K66" s="821">
        <v>0.9165000000000001</v>
      </c>
      <c r="L66" s="821"/>
      <c r="M66" s="821"/>
      <c r="N66" s="825" t="s">
        <v>345</v>
      </c>
      <c r="O66" s="825"/>
      <c r="P66" s="825"/>
      <c r="Q66" s="825"/>
      <c r="R66" s="825"/>
    </row>
    <row r="67" spans="1:18" ht="19.5" customHeight="1">
      <c r="A67" s="25" t="s">
        <v>876</v>
      </c>
      <c r="B67" s="824" t="s">
        <v>877</v>
      </c>
      <c r="C67" s="824"/>
      <c r="D67" s="824"/>
      <c r="E67" s="831">
        <v>289</v>
      </c>
      <c r="F67" s="831"/>
      <c r="G67" s="831">
        <v>289</v>
      </c>
      <c r="H67" s="831"/>
      <c r="I67" s="831"/>
      <c r="J67" s="26">
        <v>289</v>
      </c>
      <c r="K67" s="821">
        <v>0.9990000000000001</v>
      </c>
      <c r="L67" s="821"/>
      <c r="M67" s="821"/>
      <c r="N67" s="825" t="s">
        <v>346</v>
      </c>
      <c r="O67" s="825"/>
      <c r="P67" s="825"/>
      <c r="Q67" s="825"/>
      <c r="R67" s="825"/>
    </row>
    <row r="68" spans="1:18" ht="19.5" customHeight="1">
      <c r="A68" s="25" t="s">
        <v>876</v>
      </c>
      <c r="B68" s="824" t="s">
        <v>877</v>
      </c>
      <c r="C68" s="824"/>
      <c r="D68" s="824"/>
      <c r="E68" s="831">
        <v>114</v>
      </c>
      <c r="F68" s="831"/>
      <c r="G68" s="831">
        <v>114</v>
      </c>
      <c r="H68" s="831"/>
      <c r="I68" s="831"/>
      <c r="J68" s="26">
        <v>114</v>
      </c>
      <c r="K68" s="821">
        <v>0.9982</v>
      </c>
      <c r="L68" s="821"/>
      <c r="M68" s="821"/>
      <c r="N68" s="825" t="s">
        <v>347</v>
      </c>
      <c r="O68" s="825"/>
      <c r="P68" s="825"/>
      <c r="Q68" s="825"/>
      <c r="R68" s="825"/>
    </row>
    <row r="69" spans="1:18" ht="19.5" customHeight="1">
      <c r="A69" s="25" t="s">
        <v>876</v>
      </c>
      <c r="B69" s="824" t="s">
        <v>877</v>
      </c>
      <c r="C69" s="824"/>
      <c r="D69" s="824"/>
      <c r="E69" s="831">
        <v>26</v>
      </c>
      <c r="F69" s="831"/>
      <c r="G69" s="831">
        <v>26</v>
      </c>
      <c r="H69" s="831"/>
      <c r="I69" s="831"/>
      <c r="J69" s="26">
        <v>0</v>
      </c>
      <c r="K69" s="821">
        <v>0</v>
      </c>
      <c r="L69" s="821"/>
      <c r="M69" s="821"/>
      <c r="N69" s="825" t="s">
        <v>348</v>
      </c>
      <c r="O69" s="825"/>
      <c r="P69" s="825"/>
      <c r="Q69" s="825"/>
      <c r="R69" s="825"/>
    </row>
    <row r="70" spans="1:18" ht="19.5" customHeight="1">
      <c r="A70" s="830" t="s">
        <v>323</v>
      </c>
      <c r="B70" s="830"/>
      <c r="C70" s="830"/>
      <c r="D70" s="830"/>
      <c r="E70" s="831">
        <v>930</v>
      </c>
      <c r="F70" s="831"/>
      <c r="G70" s="831">
        <v>930</v>
      </c>
      <c r="H70" s="831"/>
      <c r="I70" s="831"/>
      <c r="J70" s="26">
        <v>902</v>
      </c>
      <c r="K70" s="821">
        <v>0.9701000000000001</v>
      </c>
      <c r="L70" s="821"/>
      <c r="M70" s="821"/>
      <c r="N70" s="827" t="s">
        <v>876</v>
      </c>
      <c r="O70" s="827"/>
      <c r="P70" s="827"/>
      <c r="Q70" s="827"/>
      <c r="R70" s="827"/>
    </row>
    <row r="71" spans="1:18" ht="19.5" customHeight="1">
      <c r="A71" s="823" t="s">
        <v>349</v>
      </c>
      <c r="B71" s="823"/>
      <c r="C71" s="823"/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823"/>
      <c r="O71" s="823"/>
      <c r="P71" s="823"/>
      <c r="Q71" s="823"/>
      <c r="R71" s="823"/>
    </row>
    <row r="72" spans="1:18" ht="19.5" customHeight="1">
      <c r="A72" s="25" t="s">
        <v>876</v>
      </c>
      <c r="B72" s="824" t="s">
        <v>877</v>
      </c>
      <c r="C72" s="824"/>
      <c r="D72" s="824"/>
      <c r="E72" s="831">
        <v>16153</v>
      </c>
      <c r="F72" s="831"/>
      <c r="G72" s="831">
        <v>16153</v>
      </c>
      <c r="H72" s="831"/>
      <c r="I72" s="831"/>
      <c r="J72" s="26">
        <v>16151</v>
      </c>
      <c r="K72" s="821">
        <v>0.9998999999999999</v>
      </c>
      <c r="L72" s="821"/>
      <c r="M72" s="821"/>
      <c r="N72" s="825" t="s">
        <v>350</v>
      </c>
      <c r="O72" s="825"/>
      <c r="P72" s="825"/>
      <c r="Q72" s="825"/>
      <c r="R72" s="825"/>
    </row>
    <row r="73" spans="1:18" ht="19.5" customHeight="1">
      <c r="A73" s="830" t="s">
        <v>351</v>
      </c>
      <c r="B73" s="830"/>
      <c r="C73" s="830"/>
      <c r="D73" s="830"/>
      <c r="E73" s="831">
        <v>16153</v>
      </c>
      <c r="F73" s="831"/>
      <c r="G73" s="831">
        <v>16153</v>
      </c>
      <c r="H73" s="831"/>
      <c r="I73" s="831"/>
      <c r="J73" s="26">
        <v>16151</v>
      </c>
      <c r="K73" s="821">
        <v>0.9998999999999999</v>
      </c>
      <c r="L73" s="821"/>
      <c r="M73" s="821"/>
      <c r="N73" s="827" t="s">
        <v>876</v>
      </c>
      <c r="O73" s="827"/>
      <c r="P73" s="827"/>
      <c r="Q73" s="827"/>
      <c r="R73" s="827"/>
    </row>
    <row r="74" spans="1:18" ht="19.5" customHeight="1">
      <c r="A74" s="846" t="s">
        <v>352</v>
      </c>
      <c r="B74" s="846"/>
      <c r="C74" s="846"/>
      <c r="D74" s="846"/>
      <c r="E74" s="828">
        <v>17692</v>
      </c>
      <c r="F74" s="828"/>
      <c r="G74" s="828">
        <v>17692</v>
      </c>
      <c r="H74" s="828"/>
      <c r="I74" s="828"/>
      <c r="J74" s="27">
        <v>17614</v>
      </c>
      <c r="K74" s="829">
        <v>0.9956</v>
      </c>
      <c r="L74" s="829"/>
      <c r="M74" s="829"/>
      <c r="N74" s="845" t="s">
        <v>876</v>
      </c>
      <c r="O74" s="845"/>
      <c r="P74" s="845"/>
      <c r="Q74" s="845"/>
      <c r="R74" s="845"/>
    </row>
    <row r="75" spans="1:18" ht="19.5" customHeight="1">
      <c r="A75" s="822" t="s">
        <v>353</v>
      </c>
      <c r="B75" s="822"/>
      <c r="C75" s="822"/>
      <c r="D75" s="822"/>
      <c r="E75" s="822"/>
      <c r="F75" s="822"/>
      <c r="G75" s="822"/>
      <c r="H75" s="822"/>
      <c r="I75" s="822"/>
      <c r="J75" s="822"/>
      <c r="K75" s="822"/>
      <c r="L75" s="822"/>
      <c r="M75" s="822"/>
      <c r="N75" s="822"/>
      <c r="O75" s="822"/>
      <c r="P75" s="822"/>
      <c r="Q75" s="822"/>
      <c r="R75" s="822"/>
    </row>
    <row r="76" spans="1:18" ht="19.5" customHeight="1">
      <c r="A76" s="823" t="s">
        <v>321</v>
      </c>
      <c r="B76" s="823"/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3"/>
      <c r="P76" s="823"/>
      <c r="Q76" s="823"/>
      <c r="R76" s="823"/>
    </row>
    <row r="77" spans="1:18" ht="19.5" customHeight="1">
      <c r="A77" s="25" t="s">
        <v>876</v>
      </c>
      <c r="B77" s="824" t="s">
        <v>877</v>
      </c>
      <c r="C77" s="824"/>
      <c r="D77" s="824"/>
      <c r="E77" s="831">
        <v>247</v>
      </c>
      <c r="F77" s="831"/>
      <c r="G77" s="831">
        <v>247</v>
      </c>
      <c r="H77" s="831"/>
      <c r="I77" s="831"/>
      <c r="J77" s="26">
        <v>244</v>
      </c>
      <c r="K77" s="821">
        <v>0.9871</v>
      </c>
      <c r="L77" s="821"/>
      <c r="M77" s="821"/>
      <c r="N77" s="825" t="s">
        <v>354</v>
      </c>
      <c r="O77" s="825"/>
      <c r="P77" s="825"/>
      <c r="Q77" s="825"/>
      <c r="R77" s="825"/>
    </row>
    <row r="78" spans="1:21" ht="19.5" customHeight="1">
      <c r="A78" s="830" t="s">
        <v>323</v>
      </c>
      <c r="B78" s="830"/>
      <c r="C78" s="830"/>
      <c r="D78" s="830"/>
      <c r="E78" s="831">
        <v>247</v>
      </c>
      <c r="F78" s="831"/>
      <c r="G78" s="831">
        <v>247</v>
      </c>
      <c r="H78" s="831"/>
      <c r="I78" s="831"/>
      <c r="J78" s="26">
        <v>244</v>
      </c>
      <c r="K78" s="821">
        <v>0.9871</v>
      </c>
      <c r="L78" s="821"/>
      <c r="M78" s="821"/>
      <c r="N78" s="827" t="s">
        <v>876</v>
      </c>
      <c r="O78" s="827"/>
      <c r="P78" s="827"/>
      <c r="Q78" s="827"/>
      <c r="R78" s="827"/>
      <c r="U78" s="28"/>
    </row>
    <row r="79" spans="1:18" ht="19.5" customHeight="1">
      <c r="A79" s="846" t="s">
        <v>355</v>
      </c>
      <c r="B79" s="846"/>
      <c r="C79" s="846"/>
      <c r="D79" s="846"/>
      <c r="E79" s="828">
        <v>247</v>
      </c>
      <c r="F79" s="828"/>
      <c r="G79" s="828">
        <v>247</v>
      </c>
      <c r="H79" s="828"/>
      <c r="I79" s="828"/>
      <c r="J79" s="27">
        <v>244</v>
      </c>
      <c r="K79" s="829">
        <v>0.9871</v>
      </c>
      <c r="L79" s="829"/>
      <c r="M79" s="829"/>
      <c r="N79" s="845" t="s">
        <v>876</v>
      </c>
      <c r="O79" s="845"/>
      <c r="P79" s="845"/>
      <c r="Q79" s="845"/>
      <c r="R79" s="845"/>
    </row>
    <row r="80" spans="1:18" ht="19.5" customHeight="1">
      <c r="A80" s="846" t="s">
        <v>356</v>
      </c>
      <c r="B80" s="846"/>
      <c r="C80" s="846"/>
      <c r="D80" s="846"/>
      <c r="E80" s="826">
        <v>485924</v>
      </c>
      <c r="F80" s="826"/>
      <c r="G80" s="826">
        <v>479712</v>
      </c>
      <c r="H80" s="826"/>
      <c r="I80" s="826"/>
      <c r="J80" s="29">
        <v>479383</v>
      </c>
      <c r="K80" s="844">
        <v>0.9993000000000001</v>
      </c>
      <c r="L80" s="844"/>
      <c r="M80" s="844"/>
      <c r="N80" s="845" t="s">
        <v>876</v>
      </c>
      <c r="O80" s="845"/>
      <c r="P80" s="845"/>
      <c r="Q80" s="845"/>
      <c r="R80" s="845"/>
    </row>
    <row r="85" spans="1:18" ht="19.5" customHeight="1">
      <c r="A85" s="823" t="s">
        <v>357</v>
      </c>
      <c r="B85" s="823"/>
      <c r="C85" s="823"/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823"/>
      <c r="P85" s="823"/>
      <c r="Q85" s="823"/>
      <c r="R85" s="823"/>
    </row>
    <row r="86" spans="1:18" ht="19.5" customHeight="1">
      <c r="A86" s="25" t="s">
        <v>876</v>
      </c>
      <c r="B86" s="817" t="s">
        <v>358</v>
      </c>
      <c r="C86" s="817"/>
      <c r="D86" s="817"/>
      <c r="E86" s="818">
        <f>E32+E40+E46+E47+E50+E51+E54+E63+E70+E78+E12+E16+E60</f>
        <v>257207</v>
      </c>
      <c r="F86" s="818"/>
      <c r="G86" s="818">
        <f>G12+G16+G32+G36+G39+G48+G52+G55+G60+G63+G70+G78+1</f>
        <v>255487</v>
      </c>
      <c r="H86" s="818"/>
      <c r="I86" s="818"/>
      <c r="J86" s="30">
        <f>J12+J16+J32+J36+J39+J48+J52+J55+J60+J63+J70+J78+1</f>
        <v>255190</v>
      </c>
      <c r="K86" s="819">
        <v>0.9988</v>
      </c>
      <c r="L86" s="819"/>
      <c r="M86" s="819"/>
      <c r="N86" s="825"/>
      <c r="O86" s="825"/>
      <c r="P86" s="825"/>
      <c r="Q86" s="825"/>
      <c r="R86" s="825"/>
    </row>
    <row r="87" spans="1:18" ht="19.5" customHeight="1">
      <c r="A87" s="25" t="s">
        <v>876</v>
      </c>
      <c r="B87" s="817" t="s">
        <v>359</v>
      </c>
      <c r="C87" s="817"/>
      <c r="D87" s="817"/>
      <c r="E87" s="818">
        <f>E88+E89+E90</f>
        <v>185805</v>
      </c>
      <c r="F87" s="818"/>
      <c r="G87" s="818">
        <f>G88+G89+G90</f>
        <v>181313</v>
      </c>
      <c r="H87" s="818"/>
      <c r="I87" s="818"/>
      <c r="J87" s="30">
        <f>J88+J89+J90</f>
        <v>181283</v>
      </c>
      <c r="K87" s="819">
        <v>0.9989</v>
      </c>
      <c r="L87" s="819"/>
      <c r="M87" s="819"/>
      <c r="N87" s="825"/>
      <c r="O87" s="825"/>
      <c r="P87" s="825"/>
      <c r="Q87" s="825"/>
      <c r="R87" s="825"/>
    </row>
    <row r="88" spans="1:18" ht="19.5" customHeight="1">
      <c r="A88" s="25" t="s">
        <v>876</v>
      </c>
      <c r="B88" s="824" t="s">
        <v>360</v>
      </c>
      <c r="C88" s="824"/>
      <c r="D88" s="824"/>
      <c r="E88" s="831">
        <f>E18</f>
        <v>170000</v>
      </c>
      <c r="F88" s="831"/>
      <c r="G88" s="831">
        <f>G18</f>
        <v>170000</v>
      </c>
      <c r="H88" s="831"/>
      <c r="I88" s="831"/>
      <c r="J88" s="26">
        <f>J18</f>
        <v>170000</v>
      </c>
      <c r="K88" s="821">
        <v>1</v>
      </c>
      <c r="L88" s="821"/>
      <c r="M88" s="821"/>
      <c r="N88" s="825"/>
      <c r="O88" s="825"/>
      <c r="P88" s="825"/>
      <c r="Q88" s="825"/>
      <c r="R88" s="825"/>
    </row>
    <row r="89" spans="1:18" ht="19.5" customHeight="1">
      <c r="A89" s="25" t="s">
        <v>876</v>
      </c>
      <c r="B89" s="824" t="s">
        <v>361</v>
      </c>
      <c r="C89" s="824"/>
      <c r="D89" s="824"/>
      <c r="E89" s="831">
        <f>E19</f>
        <v>11405</v>
      </c>
      <c r="F89" s="831"/>
      <c r="G89" s="831">
        <f>G19</f>
        <v>10905</v>
      </c>
      <c r="H89" s="831"/>
      <c r="I89" s="831"/>
      <c r="J89" s="26">
        <f>J19</f>
        <v>10897</v>
      </c>
      <c r="K89" s="821">
        <v>0.9992</v>
      </c>
      <c r="L89" s="821"/>
      <c r="M89" s="821"/>
      <c r="N89" s="825"/>
      <c r="O89" s="825"/>
      <c r="P89" s="825"/>
      <c r="Q89" s="825"/>
      <c r="R89" s="825"/>
    </row>
    <row r="90" spans="1:18" ht="19.5" customHeight="1">
      <c r="A90" s="25" t="s">
        <v>876</v>
      </c>
      <c r="B90" s="824" t="s">
        <v>362</v>
      </c>
      <c r="C90" s="824"/>
      <c r="D90" s="824"/>
      <c r="E90" s="831">
        <f>E20+E21+E22</f>
        <v>4400</v>
      </c>
      <c r="F90" s="831"/>
      <c r="G90" s="831">
        <f>G21+G22</f>
        <v>408</v>
      </c>
      <c r="H90" s="831"/>
      <c r="I90" s="831"/>
      <c r="J90" s="26">
        <f>J21</f>
        <v>386</v>
      </c>
      <c r="K90" s="821">
        <v>0.946</v>
      </c>
      <c r="L90" s="821"/>
      <c r="M90" s="821"/>
      <c r="N90" s="825"/>
      <c r="O90" s="825"/>
      <c r="P90" s="825"/>
      <c r="Q90" s="825"/>
      <c r="R90" s="825"/>
    </row>
    <row r="91" spans="1:18" ht="19.5" customHeight="1">
      <c r="A91" s="25" t="s">
        <v>876</v>
      </c>
      <c r="B91" s="817" t="s">
        <v>363</v>
      </c>
      <c r="C91" s="817"/>
      <c r="D91" s="817"/>
      <c r="E91" s="818">
        <f>E43</f>
        <v>26759</v>
      </c>
      <c r="F91" s="818"/>
      <c r="G91" s="818">
        <f>G43</f>
        <v>26759</v>
      </c>
      <c r="H91" s="818"/>
      <c r="I91" s="818"/>
      <c r="J91" s="30">
        <f>J43</f>
        <v>26759</v>
      </c>
      <c r="K91" s="819">
        <v>1</v>
      </c>
      <c r="L91" s="819"/>
      <c r="M91" s="819"/>
      <c r="N91" s="825"/>
      <c r="O91" s="825"/>
      <c r="P91" s="825"/>
      <c r="Q91" s="825"/>
      <c r="R91" s="825"/>
    </row>
    <row r="92" spans="1:18" ht="19.5" customHeight="1">
      <c r="A92" s="25" t="s">
        <v>876</v>
      </c>
      <c r="B92" s="817" t="s">
        <v>364</v>
      </c>
      <c r="C92" s="817"/>
      <c r="D92" s="817"/>
      <c r="E92" s="818">
        <f>E72</f>
        <v>16153</v>
      </c>
      <c r="F92" s="818"/>
      <c r="G92" s="818">
        <f>G72</f>
        <v>16153</v>
      </c>
      <c r="H92" s="818"/>
      <c r="I92" s="818"/>
      <c r="J92" s="30">
        <f>J72</f>
        <v>16151</v>
      </c>
      <c r="K92" s="819">
        <v>0.9998</v>
      </c>
      <c r="L92" s="819"/>
      <c r="M92" s="819"/>
      <c r="N92" s="825"/>
      <c r="O92" s="825"/>
      <c r="P92" s="825"/>
      <c r="Q92" s="825"/>
      <c r="R92" s="825"/>
    </row>
    <row r="93" spans="1:18" ht="19.5" customHeight="1">
      <c r="A93" s="830" t="s">
        <v>365</v>
      </c>
      <c r="B93" s="830"/>
      <c r="C93" s="830"/>
      <c r="D93" s="830"/>
      <c r="E93" s="820">
        <f>E86+E87+E91+E92</f>
        <v>485924</v>
      </c>
      <c r="F93" s="820"/>
      <c r="G93" s="820">
        <f>G86+G87+G91+G92</f>
        <v>479712</v>
      </c>
      <c r="H93" s="820"/>
      <c r="I93" s="820"/>
      <c r="J93" s="31">
        <f>J86+J87+J91+J92</f>
        <v>479383</v>
      </c>
      <c r="K93" s="805">
        <v>0.9993</v>
      </c>
      <c r="L93" s="805"/>
      <c r="M93" s="805"/>
      <c r="N93" s="827" t="s">
        <v>876</v>
      </c>
      <c r="O93" s="827"/>
      <c r="P93" s="827"/>
      <c r="Q93" s="827"/>
      <c r="R93" s="827"/>
    </row>
  </sheetData>
  <mergeCells count="353">
    <mergeCell ref="N92:R92"/>
    <mergeCell ref="N93:R93"/>
    <mergeCell ref="B91:D91"/>
    <mergeCell ref="E91:F91"/>
    <mergeCell ref="G91:I91"/>
    <mergeCell ref="K91:M91"/>
    <mergeCell ref="N91:R91"/>
    <mergeCell ref="B92:D92"/>
    <mergeCell ref="E92:F92"/>
    <mergeCell ref="G92:I92"/>
    <mergeCell ref="K92:M92"/>
    <mergeCell ref="A93:D93"/>
    <mergeCell ref="E93:F93"/>
    <mergeCell ref="G93:I93"/>
    <mergeCell ref="K93:M93"/>
    <mergeCell ref="N89:R89"/>
    <mergeCell ref="B90:D90"/>
    <mergeCell ref="E90:F90"/>
    <mergeCell ref="G90:I90"/>
    <mergeCell ref="K90:M90"/>
    <mergeCell ref="N90:R90"/>
    <mergeCell ref="B89:D89"/>
    <mergeCell ref="E89:F89"/>
    <mergeCell ref="G89:I89"/>
    <mergeCell ref="K89:M89"/>
    <mergeCell ref="N87:R87"/>
    <mergeCell ref="B88:D88"/>
    <mergeCell ref="E88:F88"/>
    <mergeCell ref="G88:I88"/>
    <mergeCell ref="K88:M88"/>
    <mergeCell ref="N88:R88"/>
    <mergeCell ref="B87:D87"/>
    <mergeCell ref="E87:F87"/>
    <mergeCell ref="G87:I87"/>
    <mergeCell ref="K87:M87"/>
    <mergeCell ref="A85:R85"/>
    <mergeCell ref="B86:D86"/>
    <mergeCell ref="E86:F86"/>
    <mergeCell ref="G86:I86"/>
    <mergeCell ref="K86:M86"/>
    <mergeCell ref="N86:R86"/>
    <mergeCell ref="N1:R1"/>
    <mergeCell ref="A2:R2"/>
    <mergeCell ref="A3:R3"/>
    <mergeCell ref="B1:D1"/>
    <mergeCell ref="E1:F1"/>
    <mergeCell ref="G1:I1"/>
    <mergeCell ref="K1:M1"/>
    <mergeCell ref="N4:R4"/>
    <mergeCell ref="B5:D5"/>
    <mergeCell ref="E5:F5"/>
    <mergeCell ref="G5:I5"/>
    <mergeCell ref="B4:D4"/>
    <mergeCell ref="E4:F4"/>
    <mergeCell ref="G4:I4"/>
    <mergeCell ref="K4:M4"/>
    <mergeCell ref="B6:D6"/>
    <mergeCell ref="E6:F6"/>
    <mergeCell ref="G6:I6"/>
    <mergeCell ref="N5:R5"/>
    <mergeCell ref="K6:M6"/>
    <mergeCell ref="N6:R6"/>
    <mergeCell ref="K5:M5"/>
    <mergeCell ref="K7:M7"/>
    <mergeCell ref="N7:R7"/>
    <mergeCell ref="K8:M8"/>
    <mergeCell ref="E7:F7"/>
    <mergeCell ref="G7:I7"/>
    <mergeCell ref="N8:R8"/>
    <mergeCell ref="B7:D7"/>
    <mergeCell ref="B9:D9"/>
    <mergeCell ref="E9:F9"/>
    <mergeCell ref="G9:I9"/>
    <mergeCell ref="K9:M9"/>
    <mergeCell ref="N9:R9"/>
    <mergeCell ref="B8:D8"/>
    <mergeCell ref="E8:F8"/>
    <mergeCell ref="G8:I8"/>
    <mergeCell ref="B10:D10"/>
    <mergeCell ref="E10:F10"/>
    <mergeCell ref="G10:I10"/>
    <mergeCell ref="E11:F11"/>
    <mergeCell ref="G11:I11"/>
    <mergeCell ref="K10:M10"/>
    <mergeCell ref="N10:R10"/>
    <mergeCell ref="K11:M11"/>
    <mergeCell ref="N11:R11"/>
    <mergeCell ref="A12:D12"/>
    <mergeCell ref="E12:F12"/>
    <mergeCell ref="G12:I12"/>
    <mergeCell ref="K12:M12"/>
    <mergeCell ref="N12:R12"/>
    <mergeCell ref="B11:D11"/>
    <mergeCell ref="E15:F15"/>
    <mergeCell ref="G15:I15"/>
    <mergeCell ref="A13:R13"/>
    <mergeCell ref="B14:D14"/>
    <mergeCell ref="E14:F14"/>
    <mergeCell ref="G14:I14"/>
    <mergeCell ref="K14:M14"/>
    <mergeCell ref="N14:R14"/>
    <mergeCell ref="N19:R19"/>
    <mergeCell ref="K15:M15"/>
    <mergeCell ref="N15:R15"/>
    <mergeCell ref="A16:D16"/>
    <mergeCell ref="E16:F16"/>
    <mergeCell ref="G16:I16"/>
    <mergeCell ref="K16:M16"/>
    <mergeCell ref="N16:R16"/>
    <mergeCell ref="B15:D15"/>
    <mergeCell ref="K20:M20"/>
    <mergeCell ref="E19:F19"/>
    <mergeCell ref="G19:I19"/>
    <mergeCell ref="A17:R17"/>
    <mergeCell ref="B18:D18"/>
    <mergeCell ref="E18:F18"/>
    <mergeCell ref="G18:I18"/>
    <mergeCell ref="K18:M18"/>
    <mergeCell ref="N18:R18"/>
    <mergeCell ref="K19:M19"/>
    <mergeCell ref="N20:R20"/>
    <mergeCell ref="B19:D19"/>
    <mergeCell ref="B21:D21"/>
    <mergeCell ref="E21:F21"/>
    <mergeCell ref="G21:I21"/>
    <mergeCell ref="K21:M21"/>
    <mergeCell ref="N21:R21"/>
    <mergeCell ref="B20:D20"/>
    <mergeCell ref="E20:F20"/>
    <mergeCell ref="G20:I20"/>
    <mergeCell ref="B22:D22"/>
    <mergeCell ref="E22:F22"/>
    <mergeCell ref="G22:I22"/>
    <mergeCell ref="E23:F23"/>
    <mergeCell ref="G23:I23"/>
    <mergeCell ref="K22:M22"/>
    <mergeCell ref="N22:R22"/>
    <mergeCell ref="K23:M23"/>
    <mergeCell ref="N23:R23"/>
    <mergeCell ref="N24:R24"/>
    <mergeCell ref="A23:D23"/>
    <mergeCell ref="A25:R25"/>
    <mergeCell ref="A26:R26"/>
    <mergeCell ref="A24:D24"/>
    <mergeCell ref="E24:F24"/>
    <mergeCell ref="G24:I24"/>
    <mergeCell ref="K24:M24"/>
    <mergeCell ref="N27:R27"/>
    <mergeCell ref="N30:R30"/>
    <mergeCell ref="A28:D28"/>
    <mergeCell ref="E28:F28"/>
    <mergeCell ref="G28:I28"/>
    <mergeCell ref="B27:D27"/>
    <mergeCell ref="E27:F27"/>
    <mergeCell ref="G27:I27"/>
    <mergeCell ref="K27:M27"/>
    <mergeCell ref="K28:M28"/>
    <mergeCell ref="N28:R28"/>
    <mergeCell ref="A29:R29"/>
    <mergeCell ref="B30:D30"/>
    <mergeCell ref="E30:F30"/>
    <mergeCell ref="G30:I30"/>
    <mergeCell ref="K30:M30"/>
    <mergeCell ref="N31:R31"/>
    <mergeCell ref="A32:D32"/>
    <mergeCell ref="E32:F32"/>
    <mergeCell ref="G32:I32"/>
    <mergeCell ref="K32:M32"/>
    <mergeCell ref="N32:R32"/>
    <mergeCell ref="A31:D31"/>
    <mergeCell ref="E31:F31"/>
    <mergeCell ref="G31:I31"/>
    <mergeCell ref="K31:M31"/>
    <mergeCell ref="G36:I36"/>
    <mergeCell ref="A33:R33"/>
    <mergeCell ref="A34:R34"/>
    <mergeCell ref="B35:D35"/>
    <mergeCell ref="E35:F35"/>
    <mergeCell ref="G35:I35"/>
    <mergeCell ref="K35:M35"/>
    <mergeCell ref="N35:R35"/>
    <mergeCell ref="K36:M36"/>
    <mergeCell ref="N36:R36"/>
    <mergeCell ref="A37:R37"/>
    <mergeCell ref="B38:D38"/>
    <mergeCell ref="E38:F38"/>
    <mergeCell ref="G38:I38"/>
    <mergeCell ref="K38:M38"/>
    <mergeCell ref="N38:R38"/>
    <mergeCell ref="A36:D36"/>
    <mergeCell ref="E36:F36"/>
    <mergeCell ref="N39:R39"/>
    <mergeCell ref="A40:D40"/>
    <mergeCell ref="E40:F40"/>
    <mergeCell ref="G40:I40"/>
    <mergeCell ref="K40:M40"/>
    <mergeCell ref="N40:R40"/>
    <mergeCell ref="A39:D39"/>
    <mergeCell ref="E39:F39"/>
    <mergeCell ref="G39:I39"/>
    <mergeCell ref="K39:M39"/>
    <mergeCell ref="G44:I44"/>
    <mergeCell ref="A41:R41"/>
    <mergeCell ref="A42:R42"/>
    <mergeCell ref="B43:D43"/>
    <mergeCell ref="E43:F43"/>
    <mergeCell ref="G43:I43"/>
    <mergeCell ref="K43:M43"/>
    <mergeCell ref="N43:R43"/>
    <mergeCell ref="K44:M44"/>
    <mergeCell ref="N44:R44"/>
    <mergeCell ref="A45:R45"/>
    <mergeCell ref="B46:D46"/>
    <mergeCell ref="E46:F46"/>
    <mergeCell ref="G46:I46"/>
    <mergeCell ref="K46:M46"/>
    <mergeCell ref="N46:R46"/>
    <mergeCell ref="A44:D44"/>
    <mergeCell ref="E44:F44"/>
    <mergeCell ref="N47:R47"/>
    <mergeCell ref="A48:D48"/>
    <mergeCell ref="E48:F48"/>
    <mergeCell ref="G48:I48"/>
    <mergeCell ref="K48:M48"/>
    <mergeCell ref="N48:R48"/>
    <mergeCell ref="B47:D47"/>
    <mergeCell ref="E47:F47"/>
    <mergeCell ref="G47:I47"/>
    <mergeCell ref="K47:M47"/>
    <mergeCell ref="E51:F51"/>
    <mergeCell ref="G51:I51"/>
    <mergeCell ref="A49:R49"/>
    <mergeCell ref="B50:D50"/>
    <mergeCell ref="E50:F50"/>
    <mergeCell ref="G50:I50"/>
    <mergeCell ref="K50:M50"/>
    <mergeCell ref="N50:R50"/>
    <mergeCell ref="K51:M51"/>
    <mergeCell ref="N51:R51"/>
    <mergeCell ref="A52:D52"/>
    <mergeCell ref="E52:F52"/>
    <mergeCell ref="G52:I52"/>
    <mergeCell ref="K52:M52"/>
    <mergeCell ref="N52:R52"/>
    <mergeCell ref="B51:D51"/>
    <mergeCell ref="E55:F55"/>
    <mergeCell ref="G55:I55"/>
    <mergeCell ref="A53:R53"/>
    <mergeCell ref="B54:D54"/>
    <mergeCell ref="E54:F54"/>
    <mergeCell ref="G54:I54"/>
    <mergeCell ref="K54:M54"/>
    <mergeCell ref="N54:R54"/>
    <mergeCell ref="N59:R59"/>
    <mergeCell ref="K55:M55"/>
    <mergeCell ref="N55:R55"/>
    <mergeCell ref="A56:D56"/>
    <mergeCell ref="E56:F56"/>
    <mergeCell ref="G56:I56"/>
    <mergeCell ref="K56:M56"/>
    <mergeCell ref="N56:R56"/>
    <mergeCell ref="A55:D55"/>
    <mergeCell ref="E60:F60"/>
    <mergeCell ref="G60:I60"/>
    <mergeCell ref="A57:R57"/>
    <mergeCell ref="A58:R58"/>
    <mergeCell ref="B59:D59"/>
    <mergeCell ref="E59:F59"/>
    <mergeCell ref="G59:I59"/>
    <mergeCell ref="K59:M59"/>
    <mergeCell ref="K60:M60"/>
    <mergeCell ref="N60:R60"/>
    <mergeCell ref="A60:D60"/>
    <mergeCell ref="K63:M63"/>
    <mergeCell ref="N63:R63"/>
    <mergeCell ref="A64:R64"/>
    <mergeCell ref="A61:R61"/>
    <mergeCell ref="B62:D62"/>
    <mergeCell ref="E62:F62"/>
    <mergeCell ref="G62:I62"/>
    <mergeCell ref="K62:M62"/>
    <mergeCell ref="N62:R62"/>
    <mergeCell ref="N65:R65"/>
    <mergeCell ref="A63:D63"/>
    <mergeCell ref="E63:F63"/>
    <mergeCell ref="G63:I63"/>
    <mergeCell ref="K66:M66"/>
    <mergeCell ref="E65:F65"/>
    <mergeCell ref="G65:I65"/>
    <mergeCell ref="K65:M65"/>
    <mergeCell ref="N66:R66"/>
    <mergeCell ref="B65:D65"/>
    <mergeCell ref="B67:D67"/>
    <mergeCell ref="E67:F67"/>
    <mergeCell ref="G67:I67"/>
    <mergeCell ref="K67:M67"/>
    <mergeCell ref="N67:R67"/>
    <mergeCell ref="B66:D66"/>
    <mergeCell ref="E66:F66"/>
    <mergeCell ref="G66:I66"/>
    <mergeCell ref="B68:D68"/>
    <mergeCell ref="E68:F68"/>
    <mergeCell ref="G68:I68"/>
    <mergeCell ref="E69:F69"/>
    <mergeCell ref="G69:I69"/>
    <mergeCell ref="K68:M68"/>
    <mergeCell ref="N68:R68"/>
    <mergeCell ref="K69:M69"/>
    <mergeCell ref="N69:R69"/>
    <mergeCell ref="A70:D70"/>
    <mergeCell ref="E70:F70"/>
    <mergeCell ref="G70:I70"/>
    <mergeCell ref="K70:M70"/>
    <mergeCell ref="N70:R70"/>
    <mergeCell ref="B69:D69"/>
    <mergeCell ref="E73:F73"/>
    <mergeCell ref="G73:I73"/>
    <mergeCell ref="A71:R71"/>
    <mergeCell ref="B72:D72"/>
    <mergeCell ref="E72:F72"/>
    <mergeCell ref="G72:I72"/>
    <mergeCell ref="K72:M72"/>
    <mergeCell ref="N72:R72"/>
    <mergeCell ref="K73:M73"/>
    <mergeCell ref="N73:R73"/>
    <mergeCell ref="A74:D74"/>
    <mergeCell ref="E74:F74"/>
    <mergeCell ref="G74:I74"/>
    <mergeCell ref="K74:M74"/>
    <mergeCell ref="N74:R74"/>
    <mergeCell ref="A73:D73"/>
    <mergeCell ref="A75:R75"/>
    <mergeCell ref="A76:R76"/>
    <mergeCell ref="B77:D77"/>
    <mergeCell ref="E77:F77"/>
    <mergeCell ref="G77:I77"/>
    <mergeCell ref="K77:M77"/>
    <mergeCell ref="N77:R77"/>
    <mergeCell ref="N78:R78"/>
    <mergeCell ref="A79:D79"/>
    <mergeCell ref="E79:F79"/>
    <mergeCell ref="G79:I79"/>
    <mergeCell ref="K79:M79"/>
    <mergeCell ref="N79:R79"/>
    <mergeCell ref="A78:D78"/>
    <mergeCell ref="E78:F78"/>
    <mergeCell ref="G78:I78"/>
    <mergeCell ref="K78:M78"/>
    <mergeCell ref="K80:M80"/>
    <mergeCell ref="N80:R80"/>
    <mergeCell ref="A80:D80"/>
    <mergeCell ref="E80:F80"/>
    <mergeCell ref="G80:I80"/>
  </mergeCells>
  <printOptions/>
  <pageMargins left="1.49" right="0.75" top="1" bottom="1" header="0.4921259845" footer="0.4921259845"/>
  <pageSetup firstPageNumber="10" useFirstPageNumber="1" horizontalDpi="600" verticalDpi="600" orientation="landscape" paperSize="9" scale="87" r:id="rId1"/>
  <headerFooter alignWithMargins="0">
    <oddHeader>&amp;L&amp;"Arial,Tučné"v tis. Kč&amp;C&amp;"Arial,Tučné"Objednávky veřejných služeb v roce 2011&amp;R&amp;"Arial,Tučné"příloha č. 3</oddHeader>
    <oddFooter>&amp;C&amp;P</oddFooter>
  </headerFooter>
  <rowBreaks count="2" manualBreakCount="2">
    <brk id="24" max="255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3">
      <selection activeCell="F37" sqref="F37"/>
    </sheetView>
  </sheetViews>
  <sheetFormatPr defaultColWidth="9.140625" defaultRowHeight="12.75"/>
  <cols>
    <col min="1" max="5" width="9.140625" style="32" customWidth="1"/>
    <col min="6" max="6" width="3.421875" style="32" customWidth="1"/>
    <col min="7" max="7" width="9.140625" style="32" customWidth="1"/>
    <col min="8" max="8" width="4.7109375" style="32" customWidth="1"/>
    <col min="9" max="9" width="9.140625" style="32" hidden="1" customWidth="1"/>
    <col min="10" max="10" width="13.140625" style="32" customWidth="1"/>
    <col min="11" max="11" width="10.28125" style="32" customWidth="1"/>
    <col min="12" max="13" width="9.140625" style="32" hidden="1" customWidth="1"/>
    <col min="14" max="16384" width="9.140625" style="32" customWidth="1"/>
  </cols>
  <sheetData>
    <row r="1" spans="1:18" ht="24.75" customHeight="1" thickBot="1">
      <c r="A1" s="21" t="s">
        <v>867</v>
      </c>
      <c r="B1" s="816" t="s">
        <v>868</v>
      </c>
      <c r="C1" s="816"/>
      <c r="D1" s="816"/>
      <c r="E1" s="816" t="s">
        <v>869</v>
      </c>
      <c r="F1" s="816"/>
      <c r="G1" s="816" t="s">
        <v>870</v>
      </c>
      <c r="H1" s="816"/>
      <c r="I1" s="816"/>
      <c r="J1" s="22" t="s">
        <v>871</v>
      </c>
      <c r="K1" s="816" t="s">
        <v>872</v>
      </c>
      <c r="L1" s="816"/>
      <c r="M1" s="816"/>
      <c r="N1" s="815" t="s">
        <v>873</v>
      </c>
      <c r="O1" s="815"/>
      <c r="P1" s="815"/>
      <c r="Q1" s="815"/>
      <c r="R1" s="815"/>
    </row>
    <row r="2" spans="1:18" ht="18" customHeight="1">
      <c r="A2" s="808" t="s">
        <v>366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</row>
    <row r="3" spans="1:18" ht="24.75" customHeight="1">
      <c r="A3" s="33" t="s">
        <v>876</v>
      </c>
      <c r="B3" s="809" t="s">
        <v>367</v>
      </c>
      <c r="C3" s="809"/>
      <c r="D3" s="809"/>
      <c r="E3" s="806">
        <v>90000</v>
      </c>
      <c r="F3" s="806"/>
      <c r="G3" s="806">
        <v>100253</v>
      </c>
      <c r="H3" s="806"/>
      <c r="I3" s="806"/>
      <c r="J3" s="34">
        <v>100253</v>
      </c>
      <c r="K3" s="807">
        <v>1</v>
      </c>
      <c r="L3" s="807"/>
      <c r="M3" s="807"/>
      <c r="N3" s="827" t="s">
        <v>980</v>
      </c>
      <c r="O3" s="827"/>
      <c r="P3" s="827"/>
      <c r="Q3" s="827"/>
      <c r="R3" s="827"/>
    </row>
    <row r="4" spans="1:18" ht="24.75" customHeight="1">
      <c r="A4" s="33" t="s">
        <v>876</v>
      </c>
      <c r="B4" s="809" t="s">
        <v>367</v>
      </c>
      <c r="C4" s="809"/>
      <c r="D4" s="809"/>
      <c r="E4" s="806">
        <v>0</v>
      </c>
      <c r="F4" s="806"/>
      <c r="G4" s="806">
        <v>1392</v>
      </c>
      <c r="H4" s="806"/>
      <c r="I4" s="806"/>
      <c r="J4" s="34">
        <v>1392</v>
      </c>
      <c r="K4" s="807">
        <v>1</v>
      </c>
      <c r="L4" s="807"/>
      <c r="M4" s="807"/>
      <c r="N4" s="827" t="s">
        <v>981</v>
      </c>
      <c r="O4" s="827"/>
      <c r="P4" s="827"/>
      <c r="Q4" s="827"/>
      <c r="R4" s="827"/>
    </row>
    <row r="5" spans="1:18" ht="24.75" customHeight="1">
      <c r="A5" s="33" t="s">
        <v>876</v>
      </c>
      <c r="B5" s="809" t="s">
        <v>367</v>
      </c>
      <c r="C5" s="809"/>
      <c r="D5" s="809"/>
      <c r="E5" s="806">
        <v>0</v>
      </c>
      <c r="F5" s="806"/>
      <c r="G5" s="806">
        <v>3835</v>
      </c>
      <c r="H5" s="806"/>
      <c r="I5" s="806"/>
      <c r="J5" s="34">
        <v>3835</v>
      </c>
      <c r="K5" s="807">
        <v>1</v>
      </c>
      <c r="L5" s="807"/>
      <c r="M5" s="807"/>
      <c r="N5" s="827" t="s">
        <v>982</v>
      </c>
      <c r="O5" s="827"/>
      <c r="P5" s="827"/>
      <c r="Q5" s="827"/>
      <c r="R5" s="827"/>
    </row>
    <row r="6" spans="1:18" ht="24.75" customHeight="1">
      <c r="A6" s="811" t="s">
        <v>983</v>
      </c>
      <c r="B6" s="811"/>
      <c r="C6" s="811"/>
      <c r="D6" s="811"/>
      <c r="E6" s="812">
        <f>E3</f>
        <v>90000</v>
      </c>
      <c r="F6" s="812"/>
      <c r="G6" s="812">
        <f>G3+G4+G5</f>
        <v>105480</v>
      </c>
      <c r="H6" s="812"/>
      <c r="I6" s="812"/>
      <c r="J6" s="35">
        <f>J3+J4+J5</f>
        <v>105480</v>
      </c>
      <c r="K6" s="810">
        <v>1</v>
      </c>
      <c r="L6" s="810"/>
      <c r="M6" s="810"/>
      <c r="N6" s="827" t="s">
        <v>876</v>
      </c>
      <c r="O6" s="827"/>
      <c r="P6" s="827"/>
      <c r="Q6" s="827"/>
      <c r="R6" s="827"/>
    </row>
    <row r="7" spans="1:18" ht="24.75" customHeight="1">
      <c r="A7" s="33" t="s">
        <v>876</v>
      </c>
      <c r="B7" s="809" t="s">
        <v>367</v>
      </c>
      <c r="C7" s="809"/>
      <c r="D7" s="809"/>
      <c r="E7" s="806">
        <v>4200</v>
      </c>
      <c r="F7" s="806"/>
      <c r="G7" s="806">
        <v>4200</v>
      </c>
      <c r="H7" s="806"/>
      <c r="I7" s="806"/>
      <c r="J7" s="34">
        <v>4200</v>
      </c>
      <c r="K7" s="807">
        <v>1</v>
      </c>
      <c r="L7" s="807"/>
      <c r="M7" s="807"/>
      <c r="N7" s="827" t="s">
        <v>984</v>
      </c>
      <c r="O7" s="827"/>
      <c r="P7" s="827"/>
      <c r="Q7" s="827"/>
      <c r="R7" s="827"/>
    </row>
    <row r="8" spans="1:18" ht="24.75" customHeight="1">
      <c r="A8" s="33" t="s">
        <v>876</v>
      </c>
      <c r="B8" s="809" t="s">
        <v>367</v>
      </c>
      <c r="C8" s="809"/>
      <c r="D8" s="809"/>
      <c r="E8" s="806">
        <v>0</v>
      </c>
      <c r="F8" s="806"/>
      <c r="G8" s="806">
        <v>60</v>
      </c>
      <c r="H8" s="806"/>
      <c r="I8" s="806"/>
      <c r="J8" s="34">
        <v>60</v>
      </c>
      <c r="K8" s="807">
        <v>1</v>
      </c>
      <c r="L8" s="807"/>
      <c r="M8" s="807"/>
      <c r="N8" s="827" t="s">
        <v>985</v>
      </c>
      <c r="O8" s="827"/>
      <c r="P8" s="827"/>
      <c r="Q8" s="827"/>
      <c r="R8" s="827"/>
    </row>
    <row r="9" spans="1:18" ht="24.75" customHeight="1">
      <c r="A9" s="811" t="s">
        <v>986</v>
      </c>
      <c r="B9" s="811"/>
      <c r="C9" s="811"/>
      <c r="D9" s="811"/>
      <c r="E9" s="812">
        <f>E7</f>
        <v>4200</v>
      </c>
      <c r="F9" s="812"/>
      <c r="G9" s="812">
        <f>G7+G8</f>
        <v>4260</v>
      </c>
      <c r="H9" s="812"/>
      <c r="I9" s="812"/>
      <c r="J9" s="35">
        <f>J7+J8</f>
        <v>4260</v>
      </c>
      <c r="K9" s="810">
        <v>1</v>
      </c>
      <c r="L9" s="810"/>
      <c r="M9" s="810"/>
      <c r="N9" s="827" t="s">
        <v>876</v>
      </c>
      <c r="O9" s="827"/>
      <c r="P9" s="827"/>
      <c r="Q9" s="827"/>
      <c r="R9" s="827"/>
    </row>
    <row r="10" spans="1:18" ht="15" customHeight="1">
      <c r="A10" s="808" t="s">
        <v>987</v>
      </c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</row>
    <row r="11" spans="1:18" ht="24.75" customHeight="1">
      <c r="A11" s="33" t="s">
        <v>876</v>
      </c>
      <c r="B11" s="809" t="s">
        <v>367</v>
      </c>
      <c r="C11" s="809"/>
      <c r="D11" s="809"/>
      <c r="E11" s="806">
        <v>34500</v>
      </c>
      <c r="F11" s="806"/>
      <c r="G11" s="806">
        <v>38062</v>
      </c>
      <c r="H11" s="806"/>
      <c r="I11" s="806"/>
      <c r="J11" s="34">
        <v>38062</v>
      </c>
      <c r="K11" s="807">
        <v>1</v>
      </c>
      <c r="L11" s="807"/>
      <c r="M11" s="807"/>
      <c r="N11" s="827" t="s">
        <v>988</v>
      </c>
      <c r="O11" s="827"/>
      <c r="P11" s="827"/>
      <c r="Q11" s="827"/>
      <c r="R11" s="827"/>
    </row>
    <row r="12" spans="1:18" ht="24.75" customHeight="1">
      <c r="A12" s="33" t="s">
        <v>876</v>
      </c>
      <c r="B12" s="809" t="s">
        <v>367</v>
      </c>
      <c r="C12" s="809"/>
      <c r="D12" s="809"/>
      <c r="E12" s="806">
        <v>0</v>
      </c>
      <c r="F12" s="806"/>
      <c r="G12" s="806">
        <v>1050</v>
      </c>
      <c r="H12" s="806"/>
      <c r="I12" s="806"/>
      <c r="J12" s="34">
        <v>1050</v>
      </c>
      <c r="K12" s="807">
        <v>1</v>
      </c>
      <c r="L12" s="807"/>
      <c r="M12" s="807"/>
      <c r="N12" s="827" t="s">
        <v>989</v>
      </c>
      <c r="O12" s="827"/>
      <c r="P12" s="827"/>
      <c r="Q12" s="827"/>
      <c r="R12" s="827"/>
    </row>
    <row r="13" spans="1:18" ht="24.75" customHeight="1">
      <c r="A13" s="33" t="s">
        <v>876</v>
      </c>
      <c r="B13" s="809" t="s">
        <v>367</v>
      </c>
      <c r="C13" s="809"/>
      <c r="D13" s="809"/>
      <c r="E13" s="806">
        <v>0</v>
      </c>
      <c r="F13" s="806"/>
      <c r="G13" s="806">
        <v>304</v>
      </c>
      <c r="H13" s="806"/>
      <c r="I13" s="806"/>
      <c r="J13" s="34">
        <v>304</v>
      </c>
      <c r="K13" s="807">
        <v>1</v>
      </c>
      <c r="L13" s="807"/>
      <c r="M13" s="807"/>
      <c r="N13" s="827" t="s">
        <v>990</v>
      </c>
      <c r="O13" s="827"/>
      <c r="P13" s="827"/>
      <c r="Q13" s="827"/>
      <c r="R13" s="827"/>
    </row>
    <row r="14" spans="1:18" ht="24.75" customHeight="1">
      <c r="A14" s="33" t="s">
        <v>876</v>
      </c>
      <c r="B14" s="809" t="s">
        <v>367</v>
      </c>
      <c r="C14" s="809"/>
      <c r="D14" s="809"/>
      <c r="E14" s="806">
        <v>0</v>
      </c>
      <c r="F14" s="806"/>
      <c r="G14" s="806">
        <v>1000</v>
      </c>
      <c r="H14" s="806"/>
      <c r="I14" s="806"/>
      <c r="J14" s="34">
        <v>1000</v>
      </c>
      <c r="K14" s="807">
        <v>1</v>
      </c>
      <c r="L14" s="807"/>
      <c r="M14" s="807"/>
      <c r="N14" s="827" t="s">
        <v>991</v>
      </c>
      <c r="O14" s="827"/>
      <c r="P14" s="827"/>
      <c r="Q14" s="827"/>
      <c r="R14" s="827"/>
    </row>
    <row r="15" spans="1:18" ht="24.75" customHeight="1">
      <c r="A15" s="811" t="s">
        <v>992</v>
      </c>
      <c r="B15" s="811"/>
      <c r="C15" s="811"/>
      <c r="D15" s="811"/>
      <c r="E15" s="812">
        <v>34500</v>
      </c>
      <c r="F15" s="812"/>
      <c r="G15" s="812">
        <v>40416</v>
      </c>
      <c r="H15" s="812"/>
      <c r="I15" s="812"/>
      <c r="J15" s="35">
        <v>40416</v>
      </c>
      <c r="K15" s="810">
        <v>1</v>
      </c>
      <c r="L15" s="810"/>
      <c r="M15" s="810"/>
      <c r="N15" s="827" t="s">
        <v>876</v>
      </c>
      <c r="O15" s="827"/>
      <c r="P15" s="827"/>
      <c r="Q15" s="827"/>
      <c r="R15" s="827"/>
    </row>
    <row r="16" spans="1:18" ht="15" customHeight="1">
      <c r="A16" s="808" t="s">
        <v>993</v>
      </c>
      <c r="B16" s="808"/>
      <c r="C16" s="808"/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808"/>
      <c r="O16" s="808"/>
      <c r="P16" s="808"/>
      <c r="Q16" s="808"/>
      <c r="R16" s="808"/>
    </row>
    <row r="17" spans="1:18" ht="24.75" customHeight="1">
      <c r="A17" s="33" t="s">
        <v>876</v>
      </c>
      <c r="B17" s="809" t="s">
        <v>367</v>
      </c>
      <c r="C17" s="809"/>
      <c r="D17" s="809"/>
      <c r="E17" s="806">
        <v>17744</v>
      </c>
      <c r="F17" s="806"/>
      <c r="G17" s="806">
        <v>17744</v>
      </c>
      <c r="H17" s="806"/>
      <c r="I17" s="806"/>
      <c r="J17" s="34">
        <v>17744</v>
      </c>
      <c r="K17" s="807">
        <v>1</v>
      </c>
      <c r="L17" s="807"/>
      <c r="M17" s="807"/>
      <c r="N17" s="827" t="s">
        <v>994</v>
      </c>
      <c r="O17" s="827"/>
      <c r="P17" s="827"/>
      <c r="Q17" s="827"/>
      <c r="R17" s="827"/>
    </row>
    <row r="18" spans="1:18" ht="24.75" customHeight="1">
      <c r="A18" s="33" t="s">
        <v>876</v>
      </c>
      <c r="B18" s="809" t="s">
        <v>367</v>
      </c>
      <c r="C18" s="809"/>
      <c r="D18" s="809"/>
      <c r="E18" s="806">
        <v>0</v>
      </c>
      <c r="F18" s="806"/>
      <c r="G18" s="806">
        <v>2247</v>
      </c>
      <c r="H18" s="806"/>
      <c r="I18" s="806"/>
      <c r="J18" s="34">
        <v>2247</v>
      </c>
      <c r="K18" s="807">
        <v>1</v>
      </c>
      <c r="L18" s="807"/>
      <c r="M18" s="807"/>
      <c r="N18" s="827" t="s">
        <v>995</v>
      </c>
      <c r="O18" s="827"/>
      <c r="P18" s="827"/>
      <c r="Q18" s="827"/>
      <c r="R18" s="827"/>
    </row>
    <row r="19" spans="1:18" ht="24.75" customHeight="1">
      <c r="A19" s="33" t="s">
        <v>876</v>
      </c>
      <c r="B19" s="809" t="s">
        <v>367</v>
      </c>
      <c r="C19" s="809"/>
      <c r="D19" s="809"/>
      <c r="E19" s="806">
        <v>0</v>
      </c>
      <c r="F19" s="806"/>
      <c r="G19" s="806">
        <v>75</v>
      </c>
      <c r="H19" s="806"/>
      <c r="I19" s="806"/>
      <c r="J19" s="34">
        <v>75</v>
      </c>
      <c r="K19" s="807">
        <v>1</v>
      </c>
      <c r="L19" s="807"/>
      <c r="M19" s="807"/>
      <c r="N19" s="827" t="s">
        <v>996</v>
      </c>
      <c r="O19" s="827"/>
      <c r="P19" s="827"/>
      <c r="Q19" s="827"/>
      <c r="R19" s="827"/>
    </row>
    <row r="20" spans="1:18" ht="24.75" customHeight="1">
      <c r="A20" s="811" t="s">
        <v>572</v>
      </c>
      <c r="B20" s="811"/>
      <c r="C20" s="811"/>
      <c r="D20" s="811"/>
      <c r="E20" s="812">
        <v>17744</v>
      </c>
      <c r="F20" s="812"/>
      <c r="G20" s="812">
        <v>20066</v>
      </c>
      <c r="H20" s="812"/>
      <c r="I20" s="812"/>
      <c r="J20" s="35">
        <v>20066</v>
      </c>
      <c r="K20" s="810">
        <v>1</v>
      </c>
      <c r="L20" s="810"/>
      <c r="M20" s="810"/>
      <c r="N20" s="827" t="s">
        <v>876</v>
      </c>
      <c r="O20" s="827"/>
      <c r="P20" s="827"/>
      <c r="Q20" s="827"/>
      <c r="R20" s="827"/>
    </row>
    <row r="21" spans="1:18" ht="24.75" customHeight="1">
      <c r="A21" s="808" t="s">
        <v>573</v>
      </c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</row>
    <row r="22" spans="1:18" ht="24.75" customHeight="1">
      <c r="A22" s="33" t="s">
        <v>876</v>
      </c>
      <c r="B22" s="809" t="s">
        <v>367</v>
      </c>
      <c r="C22" s="809"/>
      <c r="D22" s="809"/>
      <c r="E22" s="806">
        <v>3500</v>
      </c>
      <c r="F22" s="806"/>
      <c r="G22" s="806">
        <v>3500</v>
      </c>
      <c r="H22" s="806"/>
      <c r="I22" s="806"/>
      <c r="J22" s="34">
        <v>3500</v>
      </c>
      <c r="K22" s="807">
        <v>1</v>
      </c>
      <c r="L22" s="807"/>
      <c r="M22" s="807"/>
      <c r="N22" s="827" t="s">
        <v>574</v>
      </c>
      <c r="O22" s="827"/>
      <c r="P22" s="827"/>
      <c r="Q22" s="827"/>
      <c r="R22" s="827"/>
    </row>
    <row r="23" spans="1:18" ht="24.75" customHeight="1">
      <c r="A23" s="811" t="s">
        <v>575</v>
      </c>
      <c r="B23" s="811"/>
      <c r="C23" s="811"/>
      <c r="D23" s="811"/>
      <c r="E23" s="812">
        <v>3500</v>
      </c>
      <c r="F23" s="812"/>
      <c r="G23" s="812">
        <v>3500</v>
      </c>
      <c r="H23" s="812"/>
      <c r="I23" s="812"/>
      <c r="J23" s="35">
        <v>3500</v>
      </c>
      <c r="K23" s="810">
        <v>1</v>
      </c>
      <c r="L23" s="810"/>
      <c r="M23" s="810"/>
      <c r="N23" s="827" t="s">
        <v>876</v>
      </c>
      <c r="O23" s="827"/>
      <c r="P23" s="827"/>
      <c r="Q23" s="827"/>
      <c r="R23" s="827"/>
    </row>
    <row r="24" spans="1:18" ht="16.5" customHeight="1">
      <c r="A24" s="808" t="s">
        <v>576</v>
      </c>
      <c r="B24" s="808"/>
      <c r="C24" s="808"/>
      <c r="D24" s="808"/>
      <c r="E24" s="808"/>
      <c r="F24" s="808"/>
      <c r="G24" s="808"/>
      <c r="H24" s="808"/>
      <c r="I24" s="808"/>
      <c r="J24" s="808"/>
      <c r="K24" s="808"/>
      <c r="L24" s="808"/>
      <c r="M24" s="808"/>
      <c r="N24" s="808"/>
      <c r="O24" s="808"/>
      <c r="P24" s="808"/>
      <c r="Q24" s="808"/>
      <c r="R24" s="808"/>
    </row>
    <row r="25" spans="1:18" ht="24.75" customHeight="1">
      <c r="A25" s="33" t="s">
        <v>876</v>
      </c>
      <c r="B25" s="809" t="s">
        <v>367</v>
      </c>
      <c r="C25" s="809"/>
      <c r="D25" s="809"/>
      <c r="E25" s="806">
        <v>23165</v>
      </c>
      <c r="F25" s="806"/>
      <c r="G25" s="806">
        <v>23165</v>
      </c>
      <c r="H25" s="806"/>
      <c r="I25" s="806"/>
      <c r="J25" s="34">
        <v>23165</v>
      </c>
      <c r="K25" s="807">
        <v>1</v>
      </c>
      <c r="L25" s="807"/>
      <c r="M25" s="807"/>
      <c r="N25" s="827" t="s">
        <v>577</v>
      </c>
      <c r="O25" s="827"/>
      <c r="P25" s="827"/>
      <c r="Q25" s="827"/>
      <c r="R25" s="827"/>
    </row>
    <row r="26" spans="1:18" ht="24.75" customHeight="1">
      <c r="A26" s="33" t="s">
        <v>876</v>
      </c>
      <c r="B26" s="809" t="s">
        <v>367</v>
      </c>
      <c r="C26" s="809"/>
      <c r="D26" s="809"/>
      <c r="E26" s="806">
        <v>0</v>
      </c>
      <c r="F26" s="806"/>
      <c r="G26" s="806">
        <v>3066</v>
      </c>
      <c r="H26" s="806"/>
      <c r="I26" s="806"/>
      <c r="J26" s="34">
        <v>3066</v>
      </c>
      <c r="K26" s="807">
        <v>1</v>
      </c>
      <c r="L26" s="807"/>
      <c r="M26" s="807"/>
      <c r="N26" s="827" t="s">
        <v>578</v>
      </c>
      <c r="O26" s="827"/>
      <c r="P26" s="827"/>
      <c r="Q26" s="827"/>
      <c r="R26" s="827"/>
    </row>
    <row r="27" spans="1:18" ht="24.75" customHeight="1">
      <c r="A27" s="811" t="s">
        <v>579</v>
      </c>
      <c r="B27" s="811"/>
      <c r="C27" s="811"/>
      <c r="D27" s="811"/>
      <c r="E27" s="812">
        <v>23165</v>
      </c>
      <c r="F27" s="812"/>
      <c r="G27" s="812">
        <v>26231</v>
      </c>
      <c r="H27" s="812"/>
      <c r="I27" s="812"/>
      <c r="J27" s="35">
        <v>26231</v>
      </c>
      <c r="K27" s="810">
        <v>1</v>
      </c>
      <c r="L27" s="810"/>
      <c r="M27" s="810"/>
      <c r="N27" s="827" t="s">
        <v>876</v>
      </c>
      <c r="O27" s="827"/>
      <c r="P27" s="827"/>
      <c r="Q27" s="827"/>
      <c r="R27" s="827"/>
    </row>
    <row r="28" spans="1:18" ht="24.75" customHeight="1">
      <c r="A28" s="814" t="s">
        <v>580</v>
      </c>
      <c r="B28" s="814"/>
      <c r="C28" s="814"/>
      <c r="D28" s="814"/>
      <c r="E28" s="847">
        <v>173109</v>
      </c>
      <c r="F28" s="847"/>
      <c r="G28" s="847">
        <v>199953</v>
      </c>
      <c r="H28" s="847"/>
      <c r="I28" s="847"/>
      <c r="J28" s="24">
        <v>199953</v>
      </c>
      <c r="K28" s="813">
        <v>1</v>
      </c>
      <c r="L28" s="813"/>
      <c r="M28" s="813"/>
      <c r="N28" s="845" t="s">
        <v>876</v>
      </c>
      <c r="O28" s="845"/>
      <c r="P28" s="845"/>
      <c r="Q28" s="845"/>
      <c r="R28" s="845"/>
    </row>
  </sheetData>
  <mergeCells count="120">
    <mergeCell ref="N9:R9"/>
    <mergeCell ref="A9:D9"/>
    <mergeCell ref="E9:F9"/>
    <mergeCell ref="G9:I9"/>
    <mergeCell ref="K9:M9"/>
    <mergeCell ref="N7:R7"/>
    <mergeCell ref="B8:D8"/>
    <mergeCell ref="E8:F8"/>
    <mergeCell ref="G8:I8"/>
    <mergeCell ref="K8:M8"/>
    <mergeCell ref="N8:R8"/>
    <mergeCell ref="B7:D7"/>
    <mergeCell ref="E7:F7"/>
    <mergeCell ref="G7:I7"/>
    <mergeCell ref="K7:M7"/>
    <mergeCell ref="K28:M28"/>
    <mergeCell ref="N28:R28"/>
    <mergeCell ref="A28:D28"/>
    <mergeCell ref="E28:F28"/>
    <mergeCell ref="G28:I28"/>
    <mergeCell ref="N26:R26"/>
    <mergeCell ref="A27:D27"/>
    <mergeCell ref="E27:F27"/>
    <mergeCell ref="G27:I27"/>
    <mergeCell ref="K27:M27"/>
    <mergeCell ref="N27:R27"/>
    <mergeCell ref="B26:D26"/>
    <mergeCell ref="E26:F26"/>
    <mergeCell ref="G26:I26"/>
    <mergeCell ref="K26:M26"/>
    <mergeCell ref="K23:M23"/>
    <mergeCell ref="N23:R23"/>
    <mergeCell ref="A24:R24"/>
    <mergeCell ref="B25:D25"/>
    <mergeCell ref="E25:F25"/>
    <mergeCell ref="G25:I25"/>
    <mergeCell ref="K25:M25"/>
    <mergeCell ref="N25:R25"/>
    <mergeCell ref="A23:D23"/>
    <mergeCell ref="E23:F23"/>
    <mergeCell ref="G23:I23"/>
    <mergeCell ref="N20:R20"/>
    <mergeCell ref="A21:R21"/>
    <mergeCell ref="B22:D22"/>
    <mergeCell ref="E22:F22"/>
    <mergeCell ref="G22:I22"/>
    <mergeCell ref="K22:M22"/>
    <mergeCell ref="N22:R22"/>
    <mergeCell ref="A20:D20"/>
    <mergeCell ref="E20:F20"/>
    <mergeCell ref="G20:I20"/>
    <mergeCell ref="K18:M18"/>
    <mergeCell ref="G18:I18"/>
    <mergeCell ref="K20:M20"/>
    <mergeCell ref="N18:R18"/>
    <mergeCell ref="B19:D19"/>
    <mergeCell ref="E19:F19"/>
    <mergeCell ref="G19:I19"/>
    <mergeCell ref="K19:M19"/>
    <mergeCell ref="N19:R19"/>
    <mergeCell ref="B18:D18"/>
    <mergeCell ref="E18:F18"/>
    <mergeCell ref="N15:R15"/>
    <mergeCell ref="B14:D14"/>
    <mergeCell ref="A16:R16"/>
    <mergeCell ref="B17:D17"/>
    <mergeCell ref="E17:F17"/>
    <mergeCell ref="G17:I17"/>
    <mergeCell ref="K17:M17"/>
    <mergeCell ref="N17:R17"/>
    <mergeCell ref="A15:D15"/>
    <mergeCell ref="E15:F15"/>
    <mergeCell ref="G15:I15"/>
    <mergeCell ref="K15:M15"/>
    <mergeCell ref="E14:F14"/>
    <mergeCell ref="G14:I14"/>
    <mergeCell ref="K14:M14"/>
    <mergeCell ref="K12:M12"/>
    <mergeCell ref="N12:R12"/>
    <mergeCell ref="K13:M13"/>
    <mergeCell ref="N13:R13"/>
    <mergeCell ref="A6:D6"/>
    <mergeCell ref="E6:F6"/>
    <mergeCell ref="G6:I6"/>
    <mergeCell ref="N14:R14"/>
    <mergeCell ref="B12:D12"/>
    <mergeCell ref="E12:F12"/>
    <mergeCell ref="G12:I12"/>
    <mergeCell ref="B13:D13"/>
    <mergeCell ref="E13:F13"/>
    <mergeCell ref="G13:I13"/>
    <mergeCell ref="A10:R10"/>
    <mergeCell ref="B11:D11"/>
    <mergeCell ref="E11:F11"/>
    <mergeCell ref="G11:I11"/>
    <mergeCell ref="K11:M11"/>
    <mergeCell ref="N11:R11"/>
    <mergeCell ref="K5:M5"/>
    <mergeCell ref="G5:I5"/>
    <mergeCell ref="K6:M6"/>
    <mergeCell ref="N5:R5"/>
    <mergeCell ref="N6:R6"/>
    <mergeCell ref="B5:D5"/>
    <mergeCell ref="E5:F5"/>
    <mergeCell ref="B4:D4"/>
    <mergeCell ref="E4:F4"/>
    <mergeCell ref="G4:I4"/>
    <mergeCell ref="K4:M4"/>
    <mergeCell ref="N4:R4"/>
    <mergeCell ref="N1:R1"/>
    <mergeCell ref="A2:R2"/>
    <mergeCell ref="B3:D3"/>
    <mergeCell ref="E3:F3"/>
    <mergeCell ref="G3:I3"/>
    <mergeCell ref="K3:M3"/>
    <mergeCell ref="N3:R3"/>
    <mergeCell ref="B1:D1"/>
    <mergeCell ref="E1:F1"/>
    <mergeCell ref="G1:I1"/>
    <mergeCell ref="K1:M1"/>
  </mergeCells>
  <printOptions/>
  <pageMargins left="2.1" right="0.7" top="0.88" bottom="0.44" header="0.53" footer="0.4921259845"/>
  <pageSetup firstPageNumber="14" useFirstPageNumber="1" horizontalDpi="600" verticalDpi="600" orientation="landscape" paperSize="9" scale="75" r:id="rId1"/>
  <headerFooter alignWithMargins="0">
    <oddHeader>&amp;L&amp;"Arial,Tučné"v tis. Kč&amp;C&amp;"Arial,Tučné"Příspěvkové organizace v roce 2011 - individuální příslib&amp;Rpříloha č. 4</oddHeader>
    <oddFooter>&amp;C&amp;Pa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N24" sqref="N24"/>
    </sheetView>
  </sheetViews>
  <sheetFormatPr defaultColWidth="9.140625" defaultRowHeight="12.75"/>
  <cols>
    <col min="1" max="1" width="3.140625" style="0" customWidth="1"/>
    <col min="2" max="2" width="10.57421875" style="0" customWidth="1"/>
    <col min="3" max="3" width="15.8515625" style="0" customWidth="1"/>
    <col min="4" max="4" width="13.00390625" style="0" customWidth="1"/>
    <col min="5" max="5" width="12.57421875" style="0" customWidth="1"/>
    <col min="6" max="6" width="13.421875" style="0" customWidth="1"/>
    <col min="7" max="7" width="4.00390625" style="0" customWidth="1"/>
    <col min="8" max="8" width="22.00390625" style="0" customWidth="1"/>
    <col min="9" max="9" width="10.57421875" style="0" customWidth="1"/>
    <col min="12" max="12" width="20.7109375" style="0" customWidth="1"/>
  </cols>
  <sheetData>
    <row r="1" spans="1:9" ht="30" customHeight="1" thickBot="1">
      <c r="A1" s="790" t="s">
        <v>415</v>
      </c>
      <c r="B1" s="859" t="s">
        <v>868</v>
      </c>
      <c r="C1" s="859"/>
      <c r="D1" s="789" t="s">
        <v>416</v>
      </c>
      <c r="E1" s="789" t="s">
        <v>417</v>
      </c>
      <c r="F1" s="789" t="s">
        <v>871</v>
      </c>
      <c r="G1" s="860" t="s">
        <v>873</v>
      </c>
      <c r="H1" s="860"/>
      <c r="I1" s="860"/>
    </row>
    <row r="2" spans="1:9" ht="15" customHeight="1">
      <c r="A2" s="856" t="s">
        <v>849</v>
      </c>
      <c r="B2" s="857"/>
      <c r="C2" s="857"/>
      <c r="D2" s="857"/>
      <c r="E2" s="857"/>
      <c r="F2" s="857"/>
      <c r="G2" s="857"/>
      <c r="H2" s="857"/>
      <c r="I2" s="858"/>
    </row>
    <row r="3" spans="1:9" ht="20.25" customHeight="1">
      <c r="A3" s="791" t="s">
        <v>876</v>
      </c>
      <c r="B3" s="852" t="s">
        <v>1051</v>
      </c>
      <c r="C3" s="852"/>
      <c r="D3" s="792">
        <v>2672000</v>
      </c>
      <c r="E3" s="792">
        <v>2672000</v>
      </c>
      <c r="F3" s="793">
        <v>2672000</v>
      </c>
      <c r="G3" s="855" t="s">
        <v>1052</v>
      </c>
      <c r="H3" s="855"/>
      <c r="I3" s="855"/>
    </row>
    <row r="4" spans="1:9" ht="22.5" customHeight="1">
      <c r="A4" s="791" t="s">
        <v>876</v>
      </c>
      <c r="B4" s="852" t="s">
        <v>1051</v>
      </c>
      <c r="C4" s="852"/>
      <c r="D4" s="792">
        <v>1030000</v>
      </c>
      <c r="E4" s="792">
        <v>1030000</v>
      </c>
      <c r="F4" s="793">
        <v>1030000</v>
      </c>
      <c r="G4" s="855" t="s">
        <v>1053</v>
      </c>
      <c r="H4" s="855"/>
      <c r="I4" s="855"/>
    </row>
    <row r="5" spans="1:9" ht="21" customHeight="1">
      <c r="A5" s="791" t="s">
        <v>876</v>
      </c>
      <c r="B5" s="852" t="s">
        <v>1051</v>
      </c>
      <c r="C5" s="852"/>
      <c r="D5" s="792">
        <v>2453000</v>
      </c>
      <c r="E5" s="792">
        <v>2453000</v>
      </c>
      <c r="F5" s="793">
        <v>2453000</v>
      </c>
      <c r="G5" s="853" t="s">
        <v>1054</v>
      </c>
      <c r="H5" s="853"/>
      <c r="I5" s="853"/>
    </row>
    <row r="6" spans="1:9" ht="20.25" customHeight="1">
      <c r="A6" s="791" t="s">
        <v>876</v>
      </c>
      <c r="B6" s="852" t="s">
        <v>1051</v>
      </c>
      <c r="C6" s="852"/>
      <c r="D6" s="792">
        <v>2185000</v>
      </c>
      <c r="E6" s="792">
        <v>2185000</v>
      </c>
      <c r="F6" s="793">
        <v>2185000</v>
      </c>
      <c r="G6" s="853" t="s">
        <v>1055</v>
      </c>
      <c r="H6" s="853"/>
      <c r="I6" s="853"/>
    </row>
    <row r="7" spans="1:9" ht="21" customHeight="1">
      <c r="A7" s="791" t="s">
        <v>876</v>
      </c>
      <c r="B7" s="852" t="s">
        <v>1051</v>
      </c>
      <c r="C7" s="852"/>
      <c r="D7" s="792">
        <v>1115000</v>
      </c>
      <c r="E7" s="792">
        <v>1123550</v>
      </c>
      <c r="F7" s="793">
        <v>1123550</v>
      </c>
      <c r="G7" s="853" t="s">
        <v>418</v>
      </c>
      <c r="H7" s="853"/>
      <c r="I7" s="853"/>
    </row>
    <row r="8" spans="1:9" ht="21" customHeight="1">
      <c r="A8" s="791" t="s">
        <v>876</v>
      </c>
      <c r="B8" s="852" t="s">
        <v>1051</v>
      </c>
      <c r="C8" s="852"/>
      <c r="D8" s="792">
        <v>3286000</v>
      </c>
      <c r="E8" s="792">
        <v>3286000</v>
      </c>
      <c r="F8" s="794">
        <v>3286000</v>
      </c>
      <c r="G8" s="853" t="s">
        <v>1056</v>
      </c>
      <c r="H8" s="853"/>
      <c r="I8" s="853"/>
    </row>
    <row r="9" spans="1:9" ht="20.25" customHeight="1">
      <c r="A9" s="791" t="s">
        <v>876</v>
      </c>
      <c r="B9" s="852" t="s">
        <v>1051</v>
      </c>
      <c r="C9" s="852"/>
      <c r="D9" s="792">
        <v>2161000</v>
      </c>
      <c r="E9" s="792">
        <v>2161000</v>
      </c>
      <c r="F9" s="794">
        <v>2161000</v>
      </c>
      <c r="G9" s="853" t="s">
        <v>1057</v>
      </c>
      <c r="H9" s="853"/>
      <c r="I9" s="853"/>
    </row>
    <row r="10" spans="1:9" ht="21" customHeight="1">
      <c r="A10" s="791" t="s">
        <v>876</v>
      </c>
      <c r="B10" s="852" t="s">
        <v>1051</v>
      </c>
      <c r="C10" s="852"/>
      <c r="D10" s="792">
        <v>2317000</v>
      </c>
      <c r="E10" s="792">
        <v>2317000</v>
      </c>
      <c r="F10" s="794">
        <v>2317000</v>
      </c>
      <c r="G10" s="853" t="s">
        <v>1058</v>
      </c>
      <c r="H10" s="853"/>
      <c r="I10" s="853"/>
    </row>
    <row r="11" spans="1:9" ht="25.5" customHeight="1">
      <c r="A11" s="791" t="s">
        <v>876</v>
      </c>
      <c r="B11" s="852" t="s">
        <v>1051</v>
      </c>
      <c r="C11" s="852"/>
      <c r="D11" s="792">
        <v>3401000</v>
      </c>
      <c r="E11" s="792">
        <v>3419550</v>
      </c>
      <c r="F11" s="794">
        <v>3419550</v>
      </c>
      <c r="G11" s="853" t="s">
        <v>612</v>
      </c>
      <c r="H11" s="853"/>
      <c r="I11" s="853"/>
    </row>
    <row r="12" spans="1:9" ht="25.5" customHeight="1">
      <c r="A12" s="791" t="s">
        <v>876</v>
      </c>
      <c r="B12" s="852" t="s">
        <v>1051</v>
      </c>
      <c r="C12" s="852"/>
      <c r="D12" s="792">
        <v>1395000</v>
      </c>
      <c r="E12" s="792">
        <v>1909560</v>
      </c>
      <c r="F12" s="794">
        <v>1909560</v>
      </c>
      <c r="G12" s="853" t="s">
        <v>613</v>
      </c>
      <c r="H12" s="853"/>
      <c r="I12" s="853"/>
    </row>
    <row r="13" spans="1:9" ht="25.5" customHeight="1">
      <c r="A13" s="791" t="s">
        <v>876</v>
      </c>
      <c r="B13" s="852" t="s">
        <v>1051</v>
      </c>
      <c r="C13" s="852"/>
      <c r="D13" s="792">
        <v>1851000</v>
      </c>
      <c r="E13" s="792">
        <v>2129720</v>
      </c>
      <c r="F13" s="794">
        <v>2129720</v>
      </c>
      <c r="G13" s="853" t="s">
        <v>614</v>
      </c>
      <c r="H13" s="853"/>
      <c r="I13" s="853"/>
    </row>
    <row r="14" spans="1:9" ht="21.75" customHeight="1">
      <c r="A14" s="791" t="s">
        <v>876</v>
      </c>
      <c r="B14" s="852" t="s">
        <v>1051</v>
      </c>
      <c r="C14" s="852"/>
      <c r="D14" s="792">
        <v>2822000</v>
      </c>
      <c r="E14" s="792">
        <v>2822000</v>
      </c>
      <c r="F14" s="794">
        <v>2822000</v>
      </c>
      <c r="G14" s="853" t="s">
        <v>1059</v>
      </c>
      <c r="H14" s="853"/>
      <c r="I14" s="853"/>
    </row>
    <row r="15" spans="1:9" ht="15" customHeight="1">
      <c r="A15" s="850" t="s">
        <v>850</v>
      </c>
      <c r="B15" s="850"/>
      <c r="C15" s="850"/>
      <c r="D15" s="792">
        <f>SUM(D3:D14)</f>
        <v>26688000</v>
      </c>
      <c r="E15" s="792">
        <f>SUM(E3:E14)</f>
        <v>27508380</v>
      </c>
      <c r="F15" s="794">
        <f>SUM(F3:F14)</f>
        <v>27508380</v>
      </c>
      <c r="G15" s="854" t="s">
        <v>419</v>
      </c>
      <c r="H15" s="854"/>
      <c r="I15" s="854"/>
    </row>
    <row r="16" spans="1:9" ht="15" customHeight="1">
      <c r="A16" s="851" t="s">
        <v>851</v>
      </c>
      <c r="B16" s="851"/>
      <c r="C16" s="851"/>
      <c r="D16" s="851"/>
      <c r="E16" s="851"/>
      <c r="F16" s="851"/>
      <c r="G16" s="851"/>
      <c r="H16" s="851"/>
      <c r="I16" s="851"/>
    </row>
    <row r="17" spans="1:9" ht="27" customHeight="1">
      <c r="A17" s="791" t="s">
        <v>876</v>
      </c>
      <c r="B17" s="852" t="s">
        <v>1051</v>
      </c>
      <c r="C17" s="852"/>
      <c r="D17" s="792">
        <v>10282000</v>
      </c>
      <c r="E17" s="792">
        <v>12637053.2</v>
      </c>
      <c r="F17" s="794">
        <v>12637053.2</v>
      </c>
      <c r="G17" s="853" t="s">
        <v>615</v>
      </c>
      <c r="H17" s="853"/>
      <c r="I17" s="853"/>
    </row>
    <row r="18" spans="1:9" ht="24.75" customHeight="1">
      <c r="A18" s="791" t="s">
        <v>876</v>
      </c>
      <c r="B18" s="852" t="s">
        <v>1051</v>
      </c>
      <c r="C18" s="852"/>
      <c r="D18" s="792">
        <v>5606000</v>
      </c>
      <c r="E18" s="792">
        <v>7185547.8</v>
      </c>
      <c r="F18" s="794">
        <v>7185547.8</v>
      </c>
      <c r="G18" s="853" t="s">
        <v>0</v>
      </c>
      <c r="H18" s="853"/>
      <c r="I18" s="853"/>
    </row>
    <row r="19" spans="1:9" ht="26.25" customHeight="1">
      <c r="A19" s="791" t="s">
        <v>876</v>
      </c>
      <c r="B19" s="852" t="s">
        <v>1051</v>
      </c>
      <c r="C19" s="852"/>
      <c r="D19" s="792">
        <v>5600000</v>
      </c>
      <c r="E19" s="792">
        <v>6847213.6</v>
      </c>
      <c r="F19" s="794">
        <v>6847213.6</v>
      </c>
      <c r="G19" s="853" t="s">
        <v>1</v>
      </c>
      <c r="H19" s="853"/>
      <c r="I19" s="853"/>
    </row>
    <row r="20" spans="1:9" ht="24.75" customHeight="1">
      <c r="A20" s="791" t="s">
        <v>876</v>
      </c>
      <c r="B20" s="852" t="s">
        <v>1051</v>
      </c>
      <c r="C20" s="852"/>
      <c r="D20" s="792">
        <v>7273000</v>
      </c>
      <c r="E20" s="792">
        <v>7598888</v>
      </c>
      <c r="F20" s="794">
        <v>7598888</v>
      </c>
      <c r="G20" s="853" t="s">
        <v>2</v>
      </c>
      <c r="H20" s="853"/>
      <c r="I20" s="853"/>
    </row>
    <row r="21" spans="1:9" ht="26.25" customHeight="1">
      <c r="A21" s="791" t="s">
        <v>876</v>
      </c>
      <c r="B21" s="852" t="s">
        <v>1051</v>
      </c>
      <c r="C21" s="852"/>
      <c r="D21" s="792">
        <v>3310000</v>
      </c>
      <c r="E21" s="792">
        <v>4433436.4</v>
      </c>
      <c r="F21" s="794">
        <v>4433436.4</v>
      </c>
      <c r="G21" s="853" t="s">
        <v>3</v>
      </c>
      <c r="H21" s="853"/>
      <c r="I21" s="853"/>
    </row>
    <row r="22" spans="1:9" ht="25.5" customHeight="1">
      <c r="A22" s="791" t="s">
        <v>876</v>
      </c>
      <c r="B22" s="852" t="s">
        <v>1051</v>
      </c>
      <c r="C22" s="852"/>
      <c r="D22" s="792">
        <v>6916000</v>
      </c>
      <c r="E22" s="792">
        <v>8447488</v>
      </c>
      <c r="F22" s="794">
        <v>8447488</v>
      </c>
      <c r="G22" s="853" t="s">
        <v>4</v>
      </c>
      <c r="H22" s="853"/>
      <c r="I22" s="853"/>
    </row>
    <row r="23" spans="1:9" ht="24.75" customHeight="1">
      <c r="A23" s="791" t="s">
        <v>876</v>
      </c>
      <c r="B23" s="852" t="s">
        <v>1051</v>
      </c>
      <c r="C23" s="852"/>
      <c r="D23" s="792">
        <v>5225000</v>
      </c>
      <c r="E23" s="792">
        <v>5600376</v>
      </c>
      <c r="F23" s="794">
        <v>5600376</v>
      </c>
      <c r="G23" s="853" t="s">
        <v>5</v>
      </c>
      <c r="H23" s="853"/>
      <c r="I23" s="853"/>
    </row>
    <row r="24" spans="1:9" ht="21" customHeight="1">
      <c r="A24" s="791" t="s">
        <v>876</v>
      </c>
      <c r="B24" s="852" t="s">
        <v>1051</v>
      </c>
      <c r="C24" s="852"/>
      <c r="D24" s="792">
        <v>3759000</v>
      </c>
      <c r="E24" s="792">
        <v>3759000</v>
      </c>
      <c r="F24" s="794">
        <v>3759000</v>
      </c>
      <c r="G24" s="853" t="s">
        <v>1060</v>
      </c>
      <c r="H24" s="853"/>
      <c r="I24" s="853"/>
    </row>
    <row r="25" spans="1:9" ht="25.5" customHeight="1">
      <c r="A25" s="791" t="s">
        <v>876</v>
      </c>
      <c r="B25" s="852" t="s">
        <v>1051</v>
      </c>
      <c r="C25" s="852"/>
      <c r="D25" s="792">
        <v>11056000</v>
      </c>
      <c r="E25" s="792">
        <v>12648791</v>
      </c>
      <c r="F25" s="794">
        <v>12648791</v>
      </c>
      <c r="G25" s="853" t="s">
        <v>6</v>
      </c>
      <c r="H25" s="853"/>
      <c r="I25" s="853"/>
    </row>
    <row r="26" spans="1:9" ht="21.75" customHeight="1">
      <c r="A26" s="791" t="s">
        <v>876</v>
      </c>
      <c r="B26" s="852" t="s">
        <v>1051</v>
      </c>
      <c r="C26" s="852"/>
      <c r="D26" s="792">
        <v>7629000</v>
      </c>
      <c r="E26" s="792">
        <v>7637550</v>
      </c>
      <c r="F26" s="794">
        <v>7637550</v>
      </c>
      <c r="G26" s="853" t="s">
        <v>420</v>
      </c>
      <c r="H26" s="853"/>
      <c r="I26" s="853"/>
    </row>
    <row r="27" spans="1:9" ht="21" customHeight="1">
      <c r="A27" s="791" t="s">
        <v>876</v>
      </c>
      <c r="B27" s="852" t="s">
        <v>1051</v>
      </c>
      <c r="C27" s="852"/>
      <c r="D27" s="792">
        <v>10479000</v>
      </c>
      <c r="E27" s="792">
        <v>10719000</v>
      </c>
      <c r="F27" s="794">
        <v>10719000</v>
      </c>
      <c r="G27" s="853" t="s">
        <v>1061</v>
      </c>
      <c r="H27" s="853"/>
      <c r="I27" s="853"/>
    </row>
    <row r="28" spans="1:9" ht="24.75" customHeight="1">
      <c r="A28" s="791" t="s">
        <v>876</v>
      </c>
      <c r="B28" s="852" t="s">
        <v>1051</v>
      </c>
      <c r="C28" s="852"/>
      <c r="D28" s="792">
        <v>11379000</v>
      </c>
      <c r="E28" s="792">
        <v>12814916.4</v>
      </c>
      <c r="F28" s="794">
        <v>12814916.4</v>
      </c>
      <c r="G28" s="853" t="s">
        <v>7</v>
      </c>
      <c r="H28" s="853"/>
      <c r="I28" s="853"/>
    </row>
    <row r="29" spans="1:9" ht="24" customHeight="1">
      <c r="A29" s="791" t="s">
        <v>876</v>
      </c>
      <c r="B29" s="852" t="s">
        <v>1051</v>
      </c>
      <c r="C29" s="852"/>
      <c r="D29" s="792">
        <v>5553000</v>
      </c>
      <c r="E29" s="792">
        <v>6582096.8</v>
      </c>
      <c r="F29" s="794">
        <v>6582096.8</v>
      </c>
      <c r="G29" s="853" t="s">
        <v>8</v>
      </c>
      <c r="H29" s="853"/>
      <c r="I29" s="853"/>
    </row>
    <row r="30" spans="1:9" ht="24.75" customHeight="1">
      <c r="A30" s="791" t="s">
        <v>876</v>
      </c>
      <c r="B30" s="852" t="s">
        <v>1051</v>
      </c>
      <c r="C30" s="852"/>
      <c r="D30" s="792">
        <v>3317000</v>
      </c>
      <c r="E30" s="792">
        <v>6247770.1</v>
      </c>
      <c r="F30" s="794">
        <v>6247770.1</v>
      </c>
      <c r="G30" s="853" t="s">
        <v>9</v>
      </c>
      <c r="H30" s="853"/>
      <c r="I30" s="853"/>
    </row>
    <row r="31" spans="1:9" ht="24" customHeight="1">
      <c r="A31" s="791" t="s">
        <v>876</v>
      </c>
      <c r="B31" s="852" t="s">
        <v>1051</v>
      </c>
      <c r="C31" s="852"/>
      <c r="D31" s="792">
        <v>5016000</v>
      </c>
      <c r="E31" s="792">
        <v>5887695.8</v>
      </c>
      <c r="F31" s="794">
        <v>5887695.8</v>
      </c>
      <c r="G31" s="853" t="s">
        <v>10</v>
      </c>
      <c r="H31" s="853"/>
      <c r="I31" s="853"/>
    </row>
    <row r="32" spans="1:9" ht="22.5" customHeight="1">
      <c r="A32" s="791" t="s">
        <v>876</v>
      </c>
      <c r="B32" s="852" t="s">
        <v>1051</v>
      </c>
      <c r="C32" s="852"/>
      <c r="D32" s="792">
        <v>5453000</v>
      </c>
      <c r="E32" s="792">
        <v>5453000</v>
      </c>
      <c r="F32" s="794">
        <v>5453000</v>
      </c>
      <c r="G32" s="853" t="s">
        <v>1062</v>
      </c>
      <c r="H32" s="853"/>
      <c r="I32" s="853"/>
    </row>
    <row r="33" spans="1:9" ht="25.5" customHeight="1">
      <c r="A33" s="791" t="s">
        <v>876</v>
      </c>
      <c r="B33" s="852" t="s">
        <v>1051</v>
      </c>
      <c r="C33" s="852"/>
      <c r="D33" s="792">
        <v>5729000</v>
      </c>
      <c r="E33" s="792">
        <v>6692289.8</v>
      </c>
      <c r="F33" s="794">
        <v>6692289.8</v>
      </c>
      <c r="G33" s="853" t="s">
        <v>11</v>
      </c>
      <c r="H33" s="853"/>
      <c r="I33" s="853"/>
    </row>
    <row r="34" spans="1:9" ht="24" customHeight="1">
      <c r="A34" s="791" t="s">
        <v>876</v>
      </c>
      <c r="B34" s="852" t="s">
        <v>1051</v>
      </c>
      <c r="C34" s="852"/>
      <c r="D34" s="792">
        <v>6526000</v>
      </c>
      <c r="E34" s="792">
        <v>6800968</v>
      </c>
      <c r="F34" s="794">
        <v>6800968</v>
      </c>
      <c r="G34" s="853" t="s">
        <v>12</v>
      </c>
      <c r="H34" s="853"/>
      <c r="I34" s="853"/>
    </row>
    <row r="35" spans="1:12" ht="21.75" customHeight="1">
      <c r="A35" s="850" t="s">
        <v>852</v>
      </c>
      <c r="B35" s="850"/>
      <c r="C35" s="850"/>
      <c r="D35" s="792">
        <f>SUM(D17:D34)</f>
        <v>120108000</v>
      </c>
      <c r="E35" s="792">
        <f>SUM(E17:E34)</f>
        <v>137993080.89999998</v>
      </c>
      <c r="F35" s="794">
        <f>SUM(F17:F34)</f>
        <v>137993080.89999998</v>
      </c>
      <c r="G35" s="854" t="s">
        <v>609</v>
      </c>
      <c r="H35" s="854"/>
      <c r="I35" s="854"/>
      <c r="L35" s="795"/>
    </row>
    <row r="36" spans="1:12" ht="15" customHeight="1">
      <c r="A36" s="851" t="s">
        <v>1063</v>
      </c>
      <c r="B36" s="851"/>
      <c r="C36" s="851"/>
      <c r="D36" s="851"/>
      <c r="E36" s="851"/>
      <c r="F36" s="851"/>
      <c r="G36" s="851"/>
      <c r="H36" s="851"/>
      <c r="I36" s="851"/>
      <c r="L36" s="795"/>
    </row>
    <row r="37" spans="1:9" ht="23.25" customHeight="1">
      <c r="A37" s="791" t="s">
        <v>876</v>
      </c>
      <c r="B37" s="852" t="s">
        <v>1051</v>
      </c>
      <c r="C37" s="852"/>
      <c r="D37" s="792">
        <v>779000</v>
      </c>
      <c r="E37" s="792">
        <v>1106895.2</v>
      </c>
      <c r="F37" s="794">
        <v>1106895.2</v>
      </c>
      <c r="G37" s="853" t="s">
        <v>13</v>
      </c>
      <c r="H37" s="853"/>
      <c r="I37" s="853"/>
    </row>
    <row r="38" spans="1:9" ht="15" customHeight="1">
      <c r="A38" s="850" t="s">
        <v>1064</v>
      </c>
      <c r="B38" s="850"/>
      <c r="C38" s="850"/>
      <c r="D38" s="792">
        <v>779000</v>
      </c>
      <c r="E38" s="792">
        <v>1106895.2</v>
      </c>
      <c r="F38" s="794">
        <v>1106895.2</v>
      </c>
      <c r="G38" s="854" t="s">
        <v>610</v>
      </c>
      <c r="H38" s="854"/>
      <c r="I38" s="854"/>
    </row>
    <row r="39" spans="1:9" ht="28.5" customHeight="1">
      <c r="A39" s="848" t="s">
        <v>1065</v>
      </c>
      <c r="B39" s="848"/>
      <c r="C39" s="848"/>
      <c r="D39" s="796">
        <f>D15+D35+D38</f>
        <v>147575000</v>
      </c>
      <c r="E39" s="796">
        <f>E15+E35+E38</f>
        <v>166608356.09999996</v>
      </c>
      <c r="F39" s="796">
        <f>F15+F35+F38</f>
        <v>166608356.09999996</v>
      </c>
      <c r="G39" s="849" t="s">
        <v>611</v>
      </c>
      <c r="H39" s="849"/>
      <c r="I39" s="849"/>
    </row>
  </sheetData>
  <mergeCells count="75">
    <mergeCell ref="A2:I2"/>
    <mergeCell ref="B3:C3"/>
    <mergeCell ref="G3:I3"/>
    <mergeCell ref="B1:C1"/>
    <mergeCell ref="G1:I1"/>
    <mergeCell ref="B4:C4"/>
    <mergeCell ref="B5:C5"/>
    <mergeCell ref="G4:I4"/>
    <mergeCell ref="G5:I5"/>
    <mergeCell ref="G6:I6"/>
    <mergeCell ref="B7:C7"/>
    <mergeCell ref="G7:I7"/>
    <mergeCell ref="B6:C6"/>
    <mergeCell ref="B8:C8"/>
    <mergeCell ref="B9:C9"/>
    <mergeCell ref="G8:I8"/>
    <mergeCell ref="G9:I9"/>
    <mergeCell ref="G10:I10"/>
    <mergeCell ref="B11:C11"/>
    <mergeCell ref="G11:I11"/>
    <mergeCell ref="B10:C10"/>
    <mergeCell ref="B12:C12"/>
    <mergeCell ref="B13:C13"/>
    <mergeCell ref="G12:I12"/>
    <mergeCell ref="G13:I13"/>
    <mergeCell ref="G14:I14"/>
    <mergeCell ref="A15:C15"/>
    <mergeCell ref="G15:I15"/>
    <mergeCell ref="B14:C14"/>
    <mergeCell ref="A16:I16"/>
    <mergeCell ref="B17:C17"/>
    <mergeCell ref="G17:I17"/>
    <mergeCell ref="G18:I18"/>
    <mergeCell ref="B19:C19"/>
    <mergeCell ref="G19:I19"/>
    <mergeCell ref="B18:C18"/>
    <mergeCell ref="B20:C20"/>
    <mergeCell ref="B21:C21"/>
    <mergeCell ref="G20:I20"/>
    <mergeCell ref="G21:I21"/>
    <mergeCell ref="G22:I22"/>
    <mergeCell ref="B23:C23"/>
    <mergeCell ref="G23:I23"/>
    <mergeCell ref="B22:C22"/>
    <mergeCell ref="B24:C24"/>
    <mergeCell ref="B25:C25"/>
    <mergeCell ref="G24:I24"/>
    <mergeCell ref="G25:I25"/>
    <mergeCell ref="G26:I26"/>
    <mergeCell ref="B27:C27"/>
    <mergeCell ref="G27:I27"/>
    <mergeCell ref="B26:C26"/>
    <mergeCell ref="B32:C32"/>
    <mergeCell ref="B28:C28"/>
    <mergeCell ref="G28:I28"/>
    <mergeCell ref="B29:C29"/>
    <mergeCell ref="G29:I29"/>
    <mergeCell ref="G30:I30"/>
    <mergeCell ref="B31:C31"/>
    <mergeCell ref="G31:I31"/>
    <mergeCell ref="B30:C30"/>
    <mergeCell ref="B33:C33"/>
    <mergeCell ref="G32:I32"/>
    <mergeCell ref="G33:I33"/>
    <mergeCell ref="G34:I34"/>
    <mergeCell ref="A35:C35"/>
    <mergeCell ref="G35:I35"/>
    <mergeCell ref="B34:C34"/>
    <mergeCell ref="A39:C39"/>
    <mergeCell ref="G39:I39"/>
    <mergeCell ref="A38:C38"/>
    <mergeCell ref="A36:I36"/>
    <mergeCell ref="B37:C37"/>
    <mergeCell ref="G37:I37"/>
    <mergeCell ref="G38:I38"/>
  </mergeCells>
  <printOptions/>
  <pageMargins left="0.75" right="0.22" top="0.78" bottom="0.39" header="0.34" footer="0.22"/>
  <pageSetup firstPageNumber="14" useFirstPageNumber="1" horizontalDpi="300" verticalDpi="300" orientation="portrait" pageOrder="overThenDown" paperSize="9" scale="85" r:id="rId1"/>
  <headerFooter alignWithMargins="0">
    <oddHeader>&amp;L&amp;"Arial,Tučné"v Kč&amp;C&amp;"Arial,Tučné"Příspěvkové organizace - školské právní subjekty&amp;R&amp;"Arial,Tučné"příloha č.  4</oddHeader>
    <oddFooter>&amp;C&amp;Pb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C33" sqref="C33"/>
    </sheetView>
  </sheetViews>
  <sheetFormatPr defaultColWidth="9.140625" defaultRowHeight="12.75"/>
  <cols>
    <col min="1" max="1" width="14.57421875" style="55" customWidth="1"/>
    <col min="2" max="2" width="29.140625" style="55" customWidth="1"/>
    <col min="3" max="3" width="15.57421875" style="55" customWidth="1"/>
    <col min="4" max="5" width="16.140625" style="55" customWidth="1"/>
    <col min="6" max="6" width="4.8515625" style="55" customWidth="1"/>
    <col min="7" max="7" width="15.00390625" style="55" customWidth="1"/>
    <col min="8" max="8" width="9.140625" style="55" customWidth="1"/>
    <col min="9" max="9" width="15.140625" style="55" customWidth="1"/>
    <col min="10" max="10" width="16.00390625" style="55" customWidth="1"/>
    <col min="11" max="11" width="22.421875" style="55" customWidth="1"/>
    <col min="12" max="12" width="14.00390625" style="55" customWidth="1"/>
    <col min="13" max="16384" width="9.140625" style="55" customWidth="1"/>
  </cols>
  <sheetData>
    <row r="1" spans="1:12" ht="18.75" customHeight="1" thickBot="1">
      <c r="A1" s="865" t="s">
        <v>487</v>
      </c>
      <c r="B1" s="865"/>
      <c r="C1" s="865"/>
      <c r="D1" s="865"/>
      <c r="E1" s="865"/>
      <c r="F1" s="53"/>
      <c r="G1" s="54"/>
      <c r="L1" s="56"/>
    </row>
    <row r="2" spans="1:12" ht="19.5" customHeight="1" thickBot="1">
      <c r="A2" s="57"/>
      <c r="B2" s="58"/>
      <c r="C2" s="59" t="s">
        <v>456</v>
      </c>
      <c r="D2" s="59" t="s">
        <v>457</v>
      </c>
      <c r="E2" s="60" t="s">
        <v>458</v>
      </c>
      <c r="F2" s="61"/>
      <c r="G2" s="62"/>
      <c r="L2" s="62"/>
    </row>
    <row r="3" spans="1:12" ht="19.5" customHeight="1">
      <c r="A3" s="63" t="s">
        <v>459</v>
      </c>
      <c r="B3" s="64"/>
      <c r="C3" s="64">
        <v>280000000</v>
      </c>
      <c r="D3" s="64">
        <f>280000000+1800000</f>
        <v>281800000</v>
      </c>
      <c r="E3" s="65">
        <f>280000000+1800000</f>
        <v>281800000</v>
      </c>
      <c r="F3" s="66"/>
      <c r="G3" s="67"/>
      <c r="I3" s="68"/>
      <c r="J3" s="68"/>
      <c r="K3" s="68"/>
      <c r="L3" s="67"/>
    </row>
    <row r="4" spans="1:12" ht="19.5" customHeight="1">
      <c r="A4" s="69" t="s">
        <v>460</v>
      </c>
      <c r="B4" s="70"/>
      <c r="C4" s="70">
        <v>0</v>
      </c>
      <c r="D4" s="70">
        <v>0</v>
      </c>
      <c r="E4" s="71">
        <v>84042</v>
      </c>
      <c r="F4" s="72"/>
      <c r="G4" s="67"/>
      <c r="K4" s="68"/>
      <c r="L4" s="73"/>
    </row>
    <row r="5" spans="1:12" ht="19.5" customHeight="1" thickBot="1">
      <c r="A5" s="74" t="s">
        <v>461</v>
      </c>
      <c r="B5" s="75"/>
      <c r="C5" s="76">
        <v>26160000</v>
      </c>
      <c r="D5" s="77">
        <v>69670578.75</v>
      </c>
      <c r="E5" s="78">
        <v>33871884.53</v>
      </c>
      <c r="F5" s="66"/>
      <c r="G5" s="73"/>
      <c r="I5" s="68"/>
      <c r="J5" s="68"/>
      <c r="K5" s="68"/>
      <c r="L5" s="73"/>
    </row>
    <row r="6" spans="1:12" ht="30" customHeight="1" thickBot="1" thickTop="1">
      <c r="A6" s="79" t="s">
        <v>462</v>
      </c>
      <c r="B6" s="80"/>
      <c r="C6" s="81">
        <f>C3+C4+C5</f>
        <v>306160000</v>
      </c>
      <c r="D6" s="82">
        <f>D3+D4+D5</f>
        <v>351470578.75</v>
      </c>
      <c r="E6" s="83">
        <f>E3+E4+E5</f>
        <v>315755926.53</v>
      </c>
      <c r="F6" s="84"/>
      <c r="G6" s="84"/>
      <c r="H6" s="85"/>
      <c r="I6" s="86"/>
      <c r="J6" s="86"/>
      <c r="K6" s="86"/>
      <c r="L6" s="84"/>
    </row>
    <row r="7" spans="1:7" ht="19.5" customHeight="1" thickBot="1">
      <c r="A7" s="87"/>
      <c r="B7" s="87"/>
      <c r="C7" s="87"/>
      <c r="D7" s="87"/>
      <c r="E7" s="87"/>
      <c r="F7" s="72"/>
      <c r="G7" s="54"/>
    </row>
    <row r="8" spans="1:7" ht="19.5" customHeight="1" thickBot="1">
      <c r="A8" s="88" t="s">
        <v>463</v>
      </c>
      <c r="B8" s="89"/>
      <c r="C8" s="90" t="s">
        <v>464</v>
      </c>
      <c r="D8" s="91" t="s">
        <v>465</v>
      </c>
      <c r="E8" s="92" t="s">
        <v>466</v>
      </c>
      <c r="F8" s="93"/>
      <c r="G8" s="54"/>
    </row>
    <row r="9" spans="1:11" ht="19.5" customHeight="1">
      <c r="A9" s="94" t="s">
        <v>467</v>
      </c>
      <c r="B9" s="95"/>
      <c r="C9" s="96">
        <v>60829363.32</v>
      </c>
      <c r="D9" s="96">
        <v>35712296.87</v>
      </c>
      <c r="E9" s="97">
        <f>C9-D9</f>
        <v>25117066.450000003</v>
      </c>
      <c r="F9" s="98"/>
      <c r="G9" s="54"/>
      <c r="I9" s="68"/>
      <c r="J9" s="68"/>
      <c r="K9" s="68"/>
    </row>
    <row r="10" spans="1:11" ht="19.5" customHeight="1" thickBot="1">
      <c r="A10" s="99" t="s">
        <v>468</v>
      </c>
      <c r="B10" s="100"/>
      <c r="C10" s="101">
        <v>10111404.55</v>
      </c>
      <c r="D10" s="101">
        <v>1356586.47</v>
      </c>
      <c r="E10" s="102">
        <f>C10-D10</f>
        <v>8754818.08</v>
      </c>
      <c r="F10" s="98"/>
      <c r="G10" s="54"/>
      <c r="I10" s="68"/>
      <c r="J10" s="68"/>
      <c r="K10" s="68"/>
    </row>
    <row r="11" spans="1:11" ht="19.5" customHeight="1" thickBot="1">
      <c r="A11" s="103" t="s">
        <v>469</v>
      </c>
      <c r="B11" s="104"/>
      <c r="C11" s="105">
        <f>C9+C10</f>
        <v>70940767.87</v>
      </c>
      <c r="D11" s="105">
        <f>D9+D10</f>
        <v>37068883.339999996</v>
      </c>
      <c r="E11" s="106">
        <f>E9+E10</f>
        <v>33871884.53</v>
      </c>
      <c r="F11" s="93"/>
      <c r="G11" s="67"/>
      <c r="I11" s="68"/>
      <c r="J11" s="68"/>
      <c r="K11" s="68"/>
    </row>
    <row r="12" spans="1:7" ht="19.5" customHeight="1">
      <c r="A12" s="107"/>
      <c r="B12" s="107"/>
      <c r="C12" s="107"/>
      <c r="D12" s="107"/>
      <c r="E12" s="108"/>
      <c r="F12" s="109"/>
      <c r="G12" s="54"/>
    </row>
    <row r="13" spans="1:7" ht="19.5" customHeight="1" thickBot="1">
      <c r="A13" s="866" t="s">
        <v>488</v>
      </c>
      <c r="B13" s="866"/>
      <c r="C13" s="866"/>
      <c r="D13" s="866"/>
      <c r="E13" s="866"/>
      <c r="F13" s="109"/>
      <c r="G13" s="54"/>
    </row>
    <row r="14" spans="1:7" ht="19.5" customHeight="1" thickBot="1">
      <c r="A14" s="57" t="s">
        <v>470</v>
      </c>
      <c r="B14" s="58"/>
      <c r="C14" s="59" t="s">
        <v>456</v>
      </c>
      <c r="D14" s="59" t="s">
        <v>457</v>
      </c>
      <c r="E14" s="110" t="s">
        <v>458</v>
      </c>
      <c r="F14" s="67"/>
      <c r="G14" s="54"/>
    </row>
    <row r="15" spans="1:11" ht="19.5" customHeight="1">
      <c r="A15" s="111" t="s">
        <v>471</v>
      </c>
      <c r="B15" s="112"/>
      <c r="C15" s="64">
        <v>-30000000</v>
      </c>
      <c r="D15" s="64">
        <v>-30000000</v>
      </c>
      <c r="E15" s="65">
        <v>-30000000</v>
      </c>
      <c r="F15" s="67"/>
      <c r="G15" s="67"/>
      <c r="I15" s="68"/>
      <c r="J15" s="68"/>
      <c r="K15" s="68"/>
    </row>
    <row r="16" spans="1:11" ht="19.5" customHeight="1">
      <c r="A16" s="113" t="s">
        <v>472</v>
      </c>
      <c r="B16" s="114"/>
      <c r="C16" s="70">
        <v>-20000000</v>
      </c>
      <c r="D16" s="64">
        <v>-20000000</v>
      </c>
      <c r="E16" s="65">
        <v>-20000000</v>
      </c>
      <c r="F16" s="67"/>
      <c r="G16" s="54"/>
      <c r="I16" s="68"/>
      <c r="J16" s="68"/>
      <c r="K16" s="68"/>
    </row>
    <row r="17" spans="1:11" ht="19.5" customHeight="1">
      <c r="A17" s="115" t="s">
        <v>473</v>
      </c>
      <c r="B17" s="116"/>
      <c r="C17" s="64">
        <v>-11765000</v>
      </c>
      <c r="D17" s="64">
        <v>-11765000</v>
      </c>
      <c r="E17" s="65">
        <v>-11765000</v>
      </c>
      <c r="F17" s="67"/>
      <c r="G17" s="67"/>
      <c r="I17" s="68"/>
      <c r="J17" s="68"/>
      <c r="K17" s="68"/>
    </row>
    <row r="18" spans="1:11" ht="19.5" customHeight="1">
      <c r="A18" s="69" t="s">
        <v>474</v>
      </c>
      <c r="B18" s="70"/>
      <c r="C18" s="117">
        <v>-25000000</v>
      </c>
      <c r="D18" s="117">
        <v>-25000000</v>
      </c>
      <c r="E18" s="71">
        <v>-25000000</v>
      </c>
      <c r="F18" s="67"/>
      <c r="G18" s="54"/>
      <c r="I18" s="68"/>
      <c r="J18" s="68"/>
      <c r="K18" s="68"/>
    </row>
    <row r="19" spans="1:11" ht="19.5" customHeight="1">
      <c r="A19" s="118" t="s">
        <v>475</v>
      </c>
      <c r="B19" s="119"/>
      <c r="C19" s="120">
        <v>-2436000</v>
      </c>
      <c r="D19" s="120">
        <v>-2436000</v>
      </c>
      <c r="E19" s="121">
        <v>-2436000</v>
      </c>
      <c r="F19" s="67"/>
      <c r="G19" s="54"/>
      <c r="I19" s="68"/>
      <c r="J19" s="68"/>
      <c r="K19" s="68"/>
    </row>
    <row r="20" spans="1:11" ht="19.5" customHeight="1" thickBot="1">
      <c r="A20" s="868" t="s">
        <v>471</v>
      </c>
      <c r="B20" s="869"/>
      <c r="C20" s="122">
        <v>-35000000</v>
      </c>
      <c r="D20" s="122">
        <v>-35000000</v>
      </c>
      <c r="E20" s="123">
        <v>-35000000</v>
      </c>
      <c r="F20" s="67"/>
      <c r="G20" s="67"/>
      <c r="I20" s="68"/>
      <c r="J20" s="68"/>
      <c r="K20" s="68"/>
    </row>
    <row r="21" spans="1:11" ht="30" customHeight="1" thickBot="1" thickTop="1">
      <c r="A21" s="124" t="s">
        <v>476</v>
      </c>
      <c r="B21" s="125"/>
      <c r="C21" s="126">
        <f>SUM(C15:C20)</f>
        <v>-124201000</v>
      </c>
      <c r="D21" s="82">
        <f>SUM(D15:D20)</f>
        <v>-124201000</v>
      </c>
      <c r="E21" s="83">
        <f>SUM(E15:E20)</f>
        <v>-124201000</v>
      </c>
      <c r="F21" s="127"/>
      <c r="G21" s="128"/>
      <c r="I21" s="68"/>
      <c r="J21" s="68"/>
      <c r="K21" s="68"/>
    </row>
    <row r="22" spans="1:11" ht="30" customHeight="1" thickBot="1">
      <c r="A22" s="129"/>
      <c r="B22" s="129"/>
      <c r="C22" s="129"/>
      <c r="D22" s="130"/>
      <c r="E22" s="131"/>
      <c r="F22" s="132"/>
      <c r="G22" s="132"/>
      <c r="I22" s="68"/>
      <c r="J22" s="68"/>
      <c r="K22" s="68"/>
    </row>
    <row r="23" spans="1:11" ht="30" customHeight="1" thickBot="1">
      <c r="A23" s="133" t="s">
        <v>477</v>
      </c>
      <c r="B23" s="134" t="s">
        <v>478</v>
      </c>
      <c r="C23" s="135">
        <f>SUM(C6+C21)</f>
        <v>181959000</v>
      </c>
      <c r="D23" s="136">
        <f>D6+D21</f>
        <v>227269578.75</v>
      </c>
      <c r="E23" s="137">
        <f>E6+E21</f>
        <v>191554926.52999997</v>
      </c>
      <c r="F23" s="138"/>
      <c r="G23" s="139"/>
      <c r="I23" s="68"/>
      <c r="J23" s="68"/>
      <c r="K23" s="68"/>
    </row>
    <row r="24" spans="1:7" ht="14.25" customHeight="1">
      <c r="A24" s="140"/>
      <c r="B24" s="140"/>
      <c r="C24" s="84"/>
      <c r="D24" s="84"/>
      <c r="E24" s="84"/>
      <c r="F24" s="138"/>
      <c r="G24" s="139"/>
    </row>
    <row r="25" spans="1:11" ht="12.75" customHeight="1">
      <c r="A25" s="867" t="s">
        <v>489</v>
      </c>
      <c r="B25" s="867"/>
      <c r="C25" s="867"/>
      <c r="D25" s="867"/>
      <c r="E25" s="867"/>
      <c r="F25" s="67"/>
      <c r="G25" s="54"/>
      <c r="I25" s="68"/>
      <c r="J25" s="68"/>
      <c r="K25" s="68"/>
    </row>
    <row r="26" spans="1:7" ht="12.75">
      <c r="A26" s="141"/>
      <c r="B26" s="141"/>
      <c r="C26" s="141"/>
      <c r="D26" s="141"/>
      <c r="E26" s="141"/>
      <c r="F26" s="67"/>
      <c r="G26" s="54"/>
    </row>
    <row r="27" spans="1:7" ht="12.75">
      <c r="A27" s="861" t="s">
        <v>479</v>
      </c>
      <c r="B27" s="862"/>
      <c r="C27" s="142"/>
      <c r="D27" s="142"/>
      <c r="E27" s="143">
        <v>124958409.73</v>
      </c>
      <c r="F27" s="67"/>
      <c r="G27" s="144"/>
    </row>
    <row r="28" spans="1:7" ht="12.75">
      <c r="A28" s="861" t="s">
        <v>480</v>
      </c>
      <c r="B28" s="862"/>
      <c r="C28" s="54"/>
      <c r="D28" s="54"/>
      <c r="E28" s="143">
        <v>105880000</v>
      </c>
      <c r="F28" s="67"/>
      <c r="G28" s="144"/>
    </row>
    <row r="29" spans="1:7" ht="12.75">
      <c r="A29" s="861" t="s">
        <v>481</v>
      </c>
      <c r="B29" s="862"/>
      <c r="C29" s="54"/>
      <c r="D29" s="54"/>
      <c r="E29" s="143">
        <v>1800000</v>
      </c>
      <c r="F29" s="67"/>
      <c r="G29" s="144"/>
    </row>
    <row r="30" spans="1:7" ht="12.75">
      <c r="A30" s="861" t="s">
        <v>482</v>
      </c>
      <c r="B30" s="862"/>
      <c r="C30" s="54"/>
      <c r="D30" s="54"/>
      <c r="E30" s="143">
        <v>3139243</v>
      </c>
      <c r="F30" s="67"/>
      <c r="G30" s="144"/>
    </row>
    <row r="31" spans="1:7" ht="13.5">
      <c r="A31" s="861" t="s">
        <v>483</v>
      </c>
      <c r="B31" s="862"/>
      <c r="C31" s="145"/>
      <c r="D31" s="145"/>
      <c r="E31" s="143">
        <v>1000000000</v>
      </c>
      <c r="F31" s="146"/>
      <c r="G31" s="147"/>
    </row>
    <row r="32" spans="1:7" ht="12.75">
      <c r="A32" s="861" t="s">
        <v>484</v>
      </c>
      <c r="B32" s="863"/>
      <c r="C32" s="148"/>
      <c r="D32" s="148"/>
      <c r="E32" s="143">
        <v>30000000</v>
      </c>
      <c r="F32" s="148"/>
      <c r="G32" s="149"/>
    </row>
    <row r="33" spans="1:6" ht="12.75">
      <c r="A33" s="861" t="s">
        <v>485</v>
      </c>
      <c r="B33" s="863"/>
      <c r="C33" s="148"/>
      <c r="D33" s="148"/>
      <c r="E33" s="143">
        <v>175000000</v>
      </c>
      <c r="F33" s="148"/>
    </row>
    <row r="34" spans="1:6" ht="12.75">
      <c r="A34" s="864" t="s">
        <v>486</v>
      </c>
      <c r="B34" s="863"/>
      <c r="C34" s="148"/>
      <c r="D34" s="148"/>
      <c r="E34" s="143">
        <v>140000000</v>
      </c>
      <c r="F34" s="148"/>
    </row>
    <row r="35" spans="1:6" ht="12.75">
      <c r="A35" s="148"/>
      <c r="B35" s="148"/>
      <c r="C35" s="148"/>
      <c r="D35" s="148"/>
      <c r="E35" s="143"/>
      <c r="F35" s="148"/>
    </row>
    <row r="36" spans="1:6" ht="12.75">
      <c r="A36" s="148"/>
      <c r="B36" s="148"/>
      <c r="C36" s="148"/>
      <c r="D36" s="148"/>
      <c r="E36" s="143"/>
      <c r="F36" s="148"/>
    </row>
    <row r="37" spans="1:6" ht="12.75">
      <c r="A37" s="148"/>
      <c r="B37" s="148"/>
      <c r="C37" s="148"/>
      <c r="D37" s="148"/>
      <c r="E37" s="148"/>
      <c r="F37" s="148"/>
    </row>
    <row r="38" spans="1:6" ht="12.75">
      <c r="A38" s="148"/>
      <c r="B38" s="148"/>
      <c r="C38" s="148"/>
      <c r="D38" s="148"/>
      <c r="E38" s="148"/>
      <c r="F38" s="148"/>
    </row>
    <row r="39" spans="1:6" ht="12.75">
      <c r="A39" s="148"/>
      <c r="B39" s="148"/>
      <c r="C39" s="148"/>
      <c r="D39" s="148"/>
      <c r="E39" s="148"/>
      <c r="F39" s="148"/>
    </row>
  </sheetData>
  <mergeCells count="12">
    <mergeCell ref="A1:E1"/>
    <mergeCell ref="A13:E13"/>
    <mergeCell ref="A25:E25"/>
    <mergeCell ref="A20:B20"/>
    <mergeCell ref="A27:B27"/>
    <mergeCell ref="A28:B28"/>
    <mergeCell ref="A29:B29"/>
    <mergeCell ref="A30:B30"/>
    <mergeCell ref="A31:B31"/>
    <mergeCell ref="A32:B32"/>
    <mergeCell ref="A33:B33"/>
    <mergeCell ref="A34:B34"/>
  </mergeCells>
  <printOptions/>
  <pageMargins left="0.7874015748031497" right="0.1968503937007874" top="1.7716535433070868" bottom="0.984251968503937" header="0.84" footer="0.5118110236220472"/>
  <pageSetup firstPageNumber="15" useFirstPageNumber="1" horizontalDpi="600" verticalDpi="600" orientation="portrait" paperSize="9" scale="97" r:id="rId1"/>
  <headerFooter alignWithMargins="0">
    <oddHeader>&amp;C&amp;"Arial CE,Tučné"&amp;12Tř. 8 - FINANCOVÁNÍ v roce 2011
( v Kč )&amp;R&amp;"Arial,Tučné"příloha č. 5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U14" sqref="U14"/>
    </sheetView>
  </sheetViews>
  <sheetFormatPr defaultColWidth="9.140625" defaultRowHeight="12.75"/>
  <cols>
    <col min="1" max="3" width="9.140625" style="48" customWidth="1"/>
    <col min="4" max="4" width="22.8515625" style="48" customWidth="1"/>
    <col min="5" max="5" width="9.140625" style="48" customWidth="1"/>
    <col min="6" max="6" width="2.140625" style="48" customWidth="1"/>
    <col min="7" max="7" width="9.140625" style="48" customWidth="1"/>
    <col min="8" max="8" width="0.71875" style="48" customWidth="1"/>
    <col min="9" max="9" width="9.140625" style="48" hidden="1" customWidth="1"/>
    <col min="10" max="10" width="11.28125" style="48" customWidth="1"/>
    <col min="11" max="13" width="9.140625" style="48" customWidth="1"/>
    <col min="14" max="14" width="3.8515625" style="48" customWidth="1"/>
    <col min="15" max="16384" width="9.140625" style="48" customWidth="1"/>
  </cols>
  <sheetData>
    <row r="1" spans="1:15" ht="37.5" customHeight="1" thickBot="1">
      <c r="A1" s="21" t="s">
        <v>867</v>
      </c>
      <c r="B1" s="816" t="s">
        <v>868</v>
      </c>
      <c r="C1" s="816"/>
      <c r="D1" s="816"/>
      <c r="E1" s="816" t="s">
        <v>298</v>
      </c>
      <c r="F1" s="816"/>
      <c r="G1" s="816" t="s">
        <v>299</v>
      </c>
      <c r="H1" s="816"/>
      <c r="I1" s="816"/>
      <c r="J1" s="22" t="s">
        <v>871</v>
      </c>
      <c r="K1" s="815" t="s">
        <v>873</v>
      </c>
      <c r="L1" s="815"/>
      <c r="M1" s="815"/>
      <c r="N1" s="815"/>
      <c r="O1" s="815"/>
    </row>
    <row r="2" spans="1:15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870" t="s">
        <v>300</v>
      </c>
      <c r="B3" s="87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9.5" customHeight="1">
      <c r="A4" s="808" t="s">
        <v>1046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</row>
    <row r="5" spans="1:15" ht="19.5" customHeight="1">
      <c r="A5" s="33" t="s">
        <v>876</v>
      </c>
      <c r="B5" s="809" t="s">
        <v>877</v>
      </c>
      <c r="C5" s="809"/>
      <c r="D5" s="809"/>
      <c r="E5" s="806">
        <v>0</v>
      </c>
      <c r="F5" s="806"/>
      <c r="G5" s="806">
        <v>0</v>
      </c>
      <c r="H5" s="806"/>
      <c r="I5" s="806"/>
      <c r="J5" s="34">
        <v>14</v>
      </c>
      <c r="K5" s="827" t="s">
        <v>876</v>
      </c>
      <c r="L5" s="827"/>
      <c r="M5" s="827"/>
      <c r="N5" s="827"/>
      <c r="O5" s="827"/>
    </row>
    <row r="6" spans="1:15" ht="19.5" customHeight="1">
      <c r="A6" s="811" t="s">
        <v>1048</v>
      </c>
      <c r="B6" s="811"/>
      <c r="C6" s="811"/>
      <c r="D6" s="811"/>
      <c r="E6" s="806">
        <v>0</v>
      </c>
      <c r="F6" s="806"/>
      <c r="G6" s="806">
        <v>0</v>
      </c>
      <c r="H6" s="806"/>
      <c r="I6" s="806"/>
      <c r="J6" s="34">
        <v>14</v>
      </c>
      <c r="K6" s="827" t="s">
        <v>876</v>
      </c>
      <c r="L6" s="827"/>
      <c r="M6" s="827"/>
      <c r="N6" s="827"/>
      <c r="O6" s="827"/>
    </row>
    <row r="7" spans="1:15" ht="19.5" customHeight="1">
      <c r="A7" s="808" t="s">
        <v>836</v>
      </c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</row>
    <row r="8" spans="1:15" ht="19.5" customHeight="1">
      <c r="A8" s="33" t="s">
        <v>876</v>
      </c>
      <c r="B8" s="809" t="s">
        <v>301</v>
      </c>
      <c r="C8" s="809"/>
      <c r="D8" s="809"/>
      <c r="E8" s="806">
        <v>0</v>
      </c>
      <c r="F8" s="806"/>
      <c r="G8" s="806">
        <v>0</v>
      </c>
      <c r="H8" s="806"/>
      <c r="I8" s="806"/>
      <c r="J8" s="34">
        <v>1</v>
      </c>
      <c r="K8" s="827" t="s">
        <v>876</v>
      </c>
      <c r="L8" s="827"/>
      <c r="M8" s="827"/>
      <c r="N8" s="827"/>
      <c r="O8" s="827"/>
    </row>
    <row r="9" spans="1:15" ht="19.5" customHeight="1">
      <c r="A9" s="811" t="s">
        <v>837</v>
      </c>
      <c r="B9" s="811"/>
      <c r="C9" s="811"/>
      <c r="D9" s="811"/>
      <c r="E9" s="806">
        <v>0</v>
      </c>
      <c r="F9" s="806"/>
      <c r="G9" s="806">
        <v>0</v>
      </c>
      <c r="H9" s="806"/>
      <c r="I9" s="806"/>
      <c r="J9" s="34">
        <v>1</v>
      </c>
      <c r="K9" s="827" t="s">
        <v>876</v>
      </c>
      <c r="L9" s="827"/>
      <c r="M9" s="827"/>
      <c r="N9" s="827"/>
      <c r="O9" s="827"/>
    </row>
    <row r="10" spans="1:15" ht="19.5" customHeight="1">
      <c r="A10" s="808" t="s">
        <v>838</v>
      </c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</row>
    <row r="11" spans="1:15" ht="19.5" customHeight="1">
      <c r="A11" s="33" t="s">
        <v>876</v>
      </c>
      <c r="B11" s="809" t="s">
        <v>877</v>
      </c>
      <c r="C11" s="809"/>
      <c r="D11" s="809"/>
      <c r="E11" s="806">
        <v>0</v>
      </c>
      <c r="F11" s="806"/>
      <c r="G11" s="806">
        <v>0</v>
      </c>
      <c r="H11" s="806"/>
      <c r="I11" s="806"/>
      <c r="J11" s="34">
        <v>1173</v>
      </c>
      <c r="K11" s="827" t="s">
        <v>876</v>
      </c>
      <c r="L11" s="827"/>
      <c r="M11" s="827"/>
      <c r="N11" s="827"/>
      <c r="O11" s="827"/>
    </row>
    <row r="12" spans="1:15" ht="19.5" customHeight="1">
      <c r="A12" s="33" t="s">
        <v>876</v>
      </c>
      <c r="B12" s="809" t="s">
        <v>301</v>
      </c>
      <c r="C12" s="809"/>
      <c r="D12" s="809"/>
      <c r="E12" s="806">
        <v>0</v>
      </c>
      <c r="F12" s="806"/>
      <c r="G12" s="806">
        <v>0</v>
      </c>
      <c r="H12" s="806"/>
      <c r="I12" s="806"/>
      <c r="J12" s="34">
        <v>1303</v>
      </c>
      <c r="K12" s="827" t="s">
        <v>876</v>
      </c>
      <c r="L12" s="827"/>
      <c r="M12" s="827"/>
      <c r="N12" s="827"/>
      <c r="O12" s="827"/>
    </row>
    <row r="13" spans="1:15" ht="19.5" customHeight="1">
      <c r="A13" s="811" t="s">
        <v>839</v>
      </c>
      <c r="B13" s="811"/>
      <c r="C13" s="811"/>
      <c r="D13" s="811"/>
      <c r="E13" s="806">
        <v>0</v>
      </c>
      <c r="F13" s="806"/>
      <c r="G13" s="806">
        <v>0</v>
      </c>
      <c r="H13" s="806"/>
      <c r="I13" s="806"/>
      <c r="J13" s="34">
        <v>2476</v>
      </c>
      <c r="K13" s="827" t="s">
        <v>876</v>
      </c>
      <c r="L13" s="827"/>
      <c r="M13" s="827"/>
      <c r="N13" s="827"/>
      <c r="O13" s="827"/>
    </row>
    <row r="14" spans="1:15" ht="19.5" customHeight="1">
      <c r="A14" s="808" t="s">
        <v>321</v>
      </c>
      <c r="B14" s="808"/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</row>
    <row r="15" spans="1:15" ht="19.5" customHeight="1">
      <c r="A15" s="33" t="s">
        <v>876</v>
      </c>
      <c r="B15" s="809" t="s">
        <v>877</v>
      </c>
      <c r="C15" s="809"/>
      <c r="D15" s="809"/>
      <c r="E15" s="806">
        <v>0</v>
      </c>
      <c r="F15" s="806"/>
      <c r="G15" s="806">
        <v>0</v>
      </c>
      <c r="H15" s="806"/>
      <c r="I15" s="806"/>
      <c r="J15" s="34">
        <v>3760</v>
      </c>
      <c r="K15" s="827" t="s">
        <v>876</v>
      </c>
      <c r="L15" s="827"/>
      <c r="M15" s="827"/>
      <c r="N15" s="827"/>
      <c r="O15" s="827"/>
    </row>
    <row r="16" spans="1:15" ht="19.5" customHeight="1">
      <c r="A16" s="33" t="s">
        <v>876</v>
      </c>
      <c r="B16" s="809" t="s">
        <v>832</v>
      </c>
      <c r="C16" s="809"/>
      <c r="D16" s="809"/>
      <c r="E16" s="806">
        <v>0</v>
      </c>
      <c r="F16" s="806"/>
      <c r="G16" s="806">
        <v>0</v>
      </c>
      <c r="H16" s="806"/>
      <c r="I16" s="806"/>
      <c r="J16" s="34">
        <v>120</v>
      </c>
      <c r="K16" s="827" t="s">
        <v>876</v>
      </c>
      <c r="L16" s="827"/>
      <c r="M16" s="827"/>
      <c r="N16" s="827"/>
      <c r="O16" s="827"/>
    </row>
    <row r="17" spans="1:15" ht="19.5" customHeight="1">
      <c r="A17" s="33" t="s">
        <v>876</v>
      </c>
      <c r="B17" s="809" t="s">
        <v>833</v>
      </c>
      <c r="C17" s="809"/>
      <c r="D17" s="809"/>
      <c r="E17" s="806">
        <v>0</v>
      </c>
      <c r="F17" s="806"/>
      <c r="G17" s="806">
        <v>0</v>
      </c>
      <c r="H17" s="806"/>
      <c r="I17" s="806"/>
      <c r="J17" s="34">
        <v>470</v>
      </c>
      <c r="K17" s="827" t="s">
        <v>876</v>
      </c>
      <c r="L17" s="827"/>
      <c r="M17" s="827"/>
      <c r="N17" s="827"/>
      <c r="O17" s="827"/>
    </row>
    <row r="18" spans="1:15" ht="29.25" customHeight="1">
      <c r="A18" s="33" t="s">
        <v>876</v>
      </c>
      <c r="B18" s="809" t="s">
        <v>302</v>
      </c>
      <c r="C18" s="809"/>
      <c r="D18" s="809"/>
      <c r="E18" s="806">
        <v>0</v>
      </c>
      <c r="F18" s="806"/>
      <c r="G18" s="806">
        <v>0</v>
      </c>
      <c r="H18" s="806"/>
      <c r="I18" s="806"/>
      <c r="J18" s="34">
        <v>80</v>
      </c>
      <c r="K18" s="827" t="s">
        <v>876</v>
      </c>
      <c r="L18" s="827"/>
      <c r="M18" s="827"/>
      <c r="N18" s="827"/>
      <c r="O18" s="827"/>
    </row>
    <row r="19" spans="1:15" ht="19.5" customHeight="1">
      <c r="A19" s="33" t="s">
        <v>876</v>
      </c>
      <c r="B19" s="809" t="s">
        <v>581</v>
      </c>
      <c r="C19" s="809"/>
      <c r="D19" s="809"/>
      <c r="E19" s="806">
        <v>0</v>
      </c>
      <c r="F19" s="806"/>
      <c r="G19" s="806">
        <v>0</v>
      </c>
      <c r="H19" s="806"/>
      <c r="I19" s="806"/>
      <c r="J19" s="34">
        <v>20</v>
      </c>
      <c r="K19" s="827" t="s">
        <v>876</v>
      </c>
      <c r="L19" s="827"/>
      <c r="M19" s="827"/>
      <c r="N19" s="827"/>
      <c r="O19" s="827"/>
    </row>
    <row r="20" spans="1:15" ht="19.5" customHeight="1">
      <c r="A20" s="33" t="s">
        <v>876</v>
      </c>
      <c r="B20" s="809" t="s">
        <v>301</v>
      </c>
      <c r="C20" s="809"/>
      <c r="D20" s="809"/>
      <c r="E20" s="806">
        <v>0</v>
      </c>
      <c r="F20" s="806"/>
      <c r="G20" s="806">
        <v>0</v>
      </c>
      <c r="H20" s="806"/>
      <c r="I20" s="806"/>
      <c r="J20" s="34">
        <v>16</v>
      </c>
      <c r="K20" s="827" t="s">
        <v>303</v>
      </c>
      <c r="L20" s="827"/>
      <c r="M20" s="827"/>
      <c r="N20" s="827"/>
      <c r="O20" s="827"/>
    </row>
    <row r="21" spans="1:15" ht="19.5" customHeight="1">
      <c r="A21" s="811" t="s">
        <v>323</v>
      </c>
      <c r="B21" s="811"/>
      <c r="C21" s="811"/>
      <c r="D21" s="811"/>
      <c r="E21" s="806">
        <v>0</v>
      </c>
      <c r="F21" s="806"/>
      <c r="G21" s="806">
        <v>0</v>
      </c>
      <c r="H21" s="806"/>
      <c r="I21" s="806"/>
      <c r="J21" s="34">
        <v>4466</v>
      </c>
      <c r="K21" s="827" t="s">
        <v>876</v>
      </c>
      <c r="L21" s="827"/>
      <c r="M21" s="827"/>
      <c r="N21" s="827"/>
      <c r="O21" s="827"/>
    </row>
    <row r="22" spans="1:15" ht="18" customHeight="1">
      <c r="A22" s="814" t="s">
        <v>304</v>
      </c>
      <c r="B22" s="814"/>
      <c r="C22" s="814"/>
      <c r="D22" s="814"/>
      <c r="E22" s="847">
        <v>0</v>
      </c>
      <c r="F22" s="847"/>
      <c r="G22" s="847">
        <v>0</v>
      </c>
      <c r="H22" s="847"/>
      <c r="I22" s="847"/>
      <c r="J22" s="24">
        <v>6956</v>
      </c>
      <c r="K22" s="845" t="s">
        <v>876</v>
      </c>
      <c r="L22" s="845"/>
      <c r="M22" s="845"/>
      <c r="N22" s="845"/>
      <c r="O22" s="845"/>
    </row>
    <row r="23" spans="1:15" ht="6.75" customHeight="1" hidden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s="52" customFormat="1" ht="21.75" customHeight="1">
      <c r="A24" s="49" t="s">
        <v>305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9.5" customHeight="1">
      <c r="A25" s="33" t="s">
        <v>876</v>
      </c>
      <c r="B25" s="809" t="s">
        <v>581</v>
      </c>
      <c r="C25" s="809"/>
      <c r="D25" s="809"/>
      <c r="E25" s="806">
        <v>0</v>
      </c>
      <c r="F25" s="806"/>
      <c r="G25" s="806">
        <v>0</v>
      </c>
      <c r="H25" s="806"/>
      <c r="I25" s="806"/>
      <c r="J25" s="34">
        <v>3</v>
      </c>
      <c r="K25" s="827" t="s">
        <v>876</v>
      </c>
      <c r="L25" s="827"/>
      <c r="M25" s="827"/>
      <c r="N25" s="827"/>
      <c r="O25" s="827"/>
    </row>
    <row r="26" spans="1:15" ht="19.5" customHeight="1">
      <c r="A26" s="33" t="s">
        <v>876</v>
      </c>
      <c r="B26" s="809" t="s">
        <v>847</v>
      </c>
      <c r="C26" s="809"/>
      <c r="D26" s="809"/>
      <c r="E26" s="806">
        <v>0</v>
      </c>
      <c r="F26" s="806"/>
      <c r="G26" s="806">
        <v>0</v>
      </c>
      <c r="H26" s="806"/>
      <c r="I26" s="806"/>
      <c r="J26" s="34">
        <v>1</v>
      </c>
      <c r="K26" s="827" t="s">
        <v>876</v>
      </c>
      <c r="L26" s="827"/>
      <c r="M26" s="827"/>
      <c r="N26" s="827"/>
      <c r="O26" s="827"/>
    </row>
    <row r="27" spans="1:15" ht="19.5" customHeight="1">
      <c r="A27" s="33" t="s">
        <v>876</v>
      </c>
      <c r="B27" s="809" t="s">
        <v>855</v>
      </c>
      <c r="C27" s="809"/>
      <c r="D27" s="809"/>
      <c r="E27" s="806">
        <v>0</v>
      </c>
      <c r="F27" s="806"/>
      <c r="G27" s="806">
        <v>0</v>
      </c>
      <c r="H27" s="806"/>
      <c r="I27" s="806"/>
      <c r="J27" s="34">
        <v>1</v>
      </c>
      <c r="K27" s="827" t="s">
        <v>876</v>
      </c>
      <c r="L27" s="827"/>
      <c r="M27" s="827"/>
      <c r="N27" s="827"/>
      <c r="O27" s="827"/>
    </row>
    <row r="28" spans="1:15" ht="19.5" customHeight="1">
      <c r="A28" s="33" t="s">
        <v>876</v>
      </c>
      <c r="B28" s="809" t="s">
        <v>877</v>
      </c>
      <c r="C28" s="809"/>
      <c r="D28" s="809"/>
      <c r="E28" s="806">
        <v>0</v>
      </c>
      <c r="F28" s="806"/>
      <c r="G28" s="806">
        <v>0</v>
      </c>
      <c r="H28" s="806"/>
      <c r="I28" s="806"/>
      <c r="J28" s="34">
        <v>815</v>
      </c>
      <c r="K28" s="827" t="s">
        <v>876</v>
      </c>
      <c r="L28" s="827"/>
      <c r="M28" s="827"/>
      <c r="N28" s="827"/>
      <c r="O28" s="827"/>
    </row>
    <row r="29" spans="1:15" ht="19.5" customHeight="1">
      <c r="A29" s="33" t="s">
        <v>876</v>
      </c>
      <c r="B29" s="809" t="s">
        <v>833</v>
      </c>
      <c r="C29" s="809"/>
      <c r="D29" s="809"/>
      <c r="E29" s="806">
        <v>0</v>
      </c>
      <c r="F29" s="806"/>
      <c r="G29" s="806">
        <v>0</v>
      </c>
      <c r="H29" s="806"/>
      <c r="I29" s="806"/>
      <c r="J29" s="34">
        <v>9</v>
      </c>
      <c r="K29" s="827" t="s">
        <v>876</v>
      </c>
      <c r="L29" s="827"/>
      <c r="M29" s="827"/>
      <c r="N29" s="827"/>
      <c r="O29" s="827"/>
    </row>
    <row r="30" spans="1:15" ht="19.5" customHeight="1">
      <c r="A30" s="33" t="s">
        <v>876</v>
      </c>
      <c r="B30" s="809" t="s">
        <v>301</v>
      </c>
      <c r="C30" s="809"/>
      <c r="D30" s="809"/>
      <c r="E30" s="806">
        <v>0</v>
      </c>
      <c r="F30" s="806"/>
      <c r="G30" s="806">
        <v>0</v>
      </c>
      <c r="H30" s="806"/>
      <c r="I30" s="806"/>
      <c r="J30" s="34">
        <v>404</v>
      </c>
      <c r="K30" s="827" t="s">
        <v>876</v>
      </c>
      <c r="L30" s="827"/>
      <c r="M30" s="827"/>
      <c r="N30" s="827"/>
      <c r="O30" s="827"/>
    </row>
    <row r="31" spans="1:15" ht="25.5" customHeight="1">
      <c r="A31" s="33" t="s">
        <v>876</v>
      </c>
      <c r="B31" s="809" t="s">
        <v>302</v>
      </c>
      <c r="C31" s="809"/>
      <c r="D31" s="809"/>
      <c r="E31" s="806">
        <v>0</v>
      </c>
      <c r="F31" s="806"/>
      <c r="G31" s="806">
        <v>0</v>
      </c>
      <c r="H31" s="806"/>
      <c r="I31" s="806"/>
      <c r="J31" s="34">
        <v>172</v>
      </c>
      <c r="K31" s="827" t="s">
        <v>876</v>
      </c>
      <c r="L31" s="827"/>
      <c r="M31" s="827"/>
      <c r="N31" s="827"/>
      <c r="O31" s="827"/>
    </row>
    <row r="32" spans="1:15" ht="19.5" customHeight="1">
      <c r="A32" s="33" t="s">
        <v>876</v>
      </c>
      <c r="B32" s="809" t="s">
        <v>1047</v>
      </c>
      <c r="C32" s="809"/>
      <c r="D32" s="809"/>
      <c r="E32" s="806">
        <v>0</v>
      </c>
      <c r="F32" s="806"/>
      <c r="G32" s="806">
        <v>0</v>
      </c>
      <c r="H32" s="806"/>
      <c r="I32" s="806"/>
      <c r="J32" s="34">
        <v>0</v>
      </c>
      <c r="K32" s="827" t="s">
        <v>876</v>
      </c>
      <c r="L32" s="827"/>
      <c r="M32" s="827"/>
      <c r="N32" s="827"/>
      <c r="O32" s="827"/>
    </row>
    <row r="33" spans="1:15" ht="19.5" customHeight="1">
      <c r="A33" s="811" t="s">
        <v>725</v>
      </c>
      <c r="B33" s="811"/>
      <c r="C33" s="811"/>
      <c r="D33" s="811"/>
      <c r="E33" s="806">
        <v>0</v>
      </c>
      <c r="F33" s="806"/>
      <c r="G33" s="806">
        <v>0</v>
      </c>
      <c r="H33" s="806"/>
      <c r="I33" s="806"/>
      <c r="J33" s="34">
        <v>1405</v>
      </c>
      <c r="K33" s="827" t="s">
        <v>876</v>
      </c>
      <c r="L33" s="827"/>
      <c r="M33" s="827"/>
      <c r="N33" s="827"/>
      <c r="O33" s="827"/>
    </row>
    <row r="34" spans="1:15" ht="19.5" customHeight="1">
      <c r="A34" s="814" t="s">
        <v>306</v>
      </c>
      <c r="B34" s="814"/>
      <c r="C34" s="814"/>
      <c r="D34" s="814"/>
      <c r="E34" s="847">
        <v>0</v>
      </c>
      <c r="F34" s="847"/>
      <c r="G34" s="847">
        <v>0</v>
      </c>
      <c r="H34" s="847"/>
      <c r="I34" s="847"/>
      <c r="J34" s="24">
        <v>1405</v>
      </c>
      <c r="K34" s="845" t="s">
        <v>876</v>
      </c>
      <c r="L34" s="845"/>
      <c r="M34" s="845"/>
      <c r="N34" s="845"/>
      <c r="O34" s="845"/>
    </row>
  </sheetData>
  <mergeCells count="109">
    <mergeCell ref="K34:O34"/>
    <mergeCell ref="A34:D34"/>
    <mergeCell ref="E34:F34"/>
    <mergeCell ref="G34:I34"/>
    <mergeCell ref="K31:O31"/>
    <mergeCell ref="K32:O32"/>
    <mergeCell ref="K33:O33"/>
    <mergeCell ref="B32:D32"/>
    <mergeCell ref="A33:D33"/>
    <mergeCell ref="E33:F33"/>
    <mergeCell ref="G33:I33"/>
    <mergeCell ref="B31:D31"/>
    <mergeCell ref="E31:F31"/>
    <mergeCell ref="G31:I31"/>
    <mergeCell ref="E32:F32"/>
    <mergeCell ref="G32:I32"/>
    <mergeCell ref="K29:O29"/>
    <mergeCell ref="B28:D28"/>
    <mergeCell ref="B30:D30"/>
    <mergeCell ref="E30:F30"/>
    <mergeCell ref="G30:I30"/>
    <mergeCell ref="K30:O30"/>
    <mergeCell ref="B29:D29"/>
    <mergeCell ref="E29:F29"/>
    <mergeCell ref="G29:I29"/>
    <mergeCell ref="K26:O26"/>
    <mergeCell ref="K27:O27"/>
    <mergeCell ref="K28:O28"/>
    <mergeCell ref="E28:F28"/>
    <mergeCell ref="G28:I28"/>
    <mergeCell ref="B26:D26"/>
    <mergeCell ref="E26:F26"/>
    <mergeCell ref="G26:I26"/>
    <mergeCell ref="B27:D27"/>
    <mergeCell ref="E27:F27"/>
    <mergeCell ref="G27:I27"/>
    <mergeCell ref="B25:D25"/>
    <mergeCell ref="E25:F25"/>
    <mergeCell ref="G25:I25"/>
    <mergeCell ref="K25:O25"/>
    <mergeCell ref="K22:O22"/>
    <mergeCell ref="A21:D21"/>
    <mergeCell ref="E21:F21"/>
    <mergeCell ref="G21:I21"/>
    <mergeCell ref="A22:D22"/>
    <mergeCell ref="E22:F22"/>
    <mergeCell ref="G22:I22"/>
    <mergeCell ref="K19:O19"/>
    <mergeCell ref="K20:O20"/>
    <mergeCell ref="K21:O21"/>
    <mergeCell ref="B20:D20"/>
    <mergeCell ref="B19:D19"/>
    <mergeCell ref="E19:F19"/>
    <mergeCell ref="G19:I19"/>
    <mergeCell ref="E20:F20"/>
    <mergeCell ref="G20:I20"/>
    <mergeCell ref="K17:O17"/>
    <mergeCell ref="B16:D16"/>
    <mergeCell ref="B18:D18"/>
    <mergeCell ref="E18:F18"/>
    <mergeCell ref="G18:I18"/>
    <mergeCell ref="K18:O18"/>
    <mergeCell ref="B17:D17"/>
    <mergeCell ref="E17:F17"/>
    <mergeCell ref="G17:I17"/>
    <mergeCell ref="G16:I16"/>
    <mergeCell ref="A14:O14"/>
    <mergeCell ref="B15:D15"/>
    <mergeCell ref="E15:F15"/>
    <mergeCell ref="G15:I15"/>
    <mergeCell ref="K15:O15"/>
    <mergeCell ref="K16:O16"/>
    <mergeCell ref="K12:O12"/>
    <mergeCell ref="A13:D13"/>
    <mergeCell ref="E13:F13"/>
    <mergeCell ref="G13:I13"/>
    <mergeCell ref="K13:O13"/>
    <mergeCell ref="B12:D12"/>
    <mergeCell ref="E12:F12"/>
    <mergeCell ref="G12:I12"/>
    <mergeCell ref="E16:F16"/>
    <mergeCell ref="K11:O11"/>
    <mergeCell ref="A9:D9"/>
    <mergeCell ref="E9:F9"/>
    <mergeCell ref="G9:I9"/>
    <mergeCell ref="K9:O9"/>
    <mergeCell ref="A10:O10"/>
    <mergeCell ref="B11:D11"/>
    <mergeCell ref="E11:F11"/>
    <mergeCell ref="G11:I11"/>
    <mergeCell ref="A7:O7"/>
    <mergeCell ref="B8:D8"/>
    <mergeCell ref="E8:F8"/>
    <mergeCell ref="G8:I8"/>
    <mergeCell ref="K8:O8"/>
    <mergeCell ref="E5:F5"/>
    <mergeCell ref="G5:I5"/>
    <mergeCell ref="K6:O6"/>
    <mergeCell ref="A3:B3"/>
    <mergeCell ref="A4:O4"/>
    <mergeCell ref="B5:D5"/>
    <mergeCell ref="A6:D6"/>
    <mergeCell ref="E6:F6"/>
    <mergeCell ref="K5:O5"/>
    <mergeCell ref="G6:I6"/>
    <mergeCell ref="B1:D1"/>
    <mergeCell ref="E1:F1"/>
    <mergeCell ref="G1:I1"/>
    <mergeCell ref="K1:O1"/>
  </mergeCells>
  <printOptions/>
  <pageMargins left="0.75" right="0.75" top="0.97" bottom="0.96" header="0.71" footer="0.4921259845"/>
  <pageSetup firstPageNumber="16" useFirstPageNumber="1" horizontalDpi="600" verticalDpi="600" orientation="landscape" paperSize="9" r:id="rId1"/>
  <headerFooter alignWithMargins="0">
    <oddHeader>&amp;L&amp;"Arial,Tučné"v tis. Kč&amp;C&amp;"Arial,Tučné"Sociální fondy v roce 2011&amp;Rpříloha č. 6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28"/>
  <sheetViews>
    <sheetView workbookViewId="0" topLeftCell="A1">
      <selection activeCell="C9" sqref="C9"/>
    </sheetView>
  </sheetViews>
  <sheetFormatPr defaultColWidth="9.140625" defaultRowHeight="12.75"/>
  <cols>
    <col min="1" max="5" width="25.7109375" style="151" customWidth="1"/>
    <col min="6" max="16384" width="9.140625" style="151" customWidth="1"/>
  </cols>
  <sheetData>
    <row r="1" spans="1:5" ht="15">
      <c r="A1" s="150" t="s">
        <v>727</v>
      </c>
      <c r="E1" s="152" t="s">
        <v>728</v>
      </c>
    </row>
    <row r="2" spans="1:5" ht="14.25">
      <c r="A2" s="153" t="s">
        <v>729</v>
      </c>
      <c r="E2" s="152"/>
    </row>
    <row r="3" spans="1:5" ht="14.25">
      <c r="A3" s="153" t="s">
        <v>730</v>
      </c>
      <c r="E3" s="152"/>
    </row>
    <row r="4" spans="1:5" ht="14.25">
      <c r="A4" s="153" t="s">
        <v>731</v>
      </c>
      <c r="E4" s="152"/>
    </row>
    <row r="6" spans="1:9" ht="18">
      <c r="A6" s="872" t="s">
        <v>732</v>
      </c>
      <c r="B6" s="872"/>
      <c r="C6" s="872"/>
      <c r="D6" s="872"/>
      <c r="E6" s="872"/>
      <c r="F6" s="155"/>
      <c r="G6" s="154"/>
      <c r="H6" s="154"/>
      <c r="I6" s="154"/>
    </row>
    <row r="7" spans="1:9" ht="18">
      <c r="A7" s="154"/>
      <c r="B7" s="154"/>
      <c r="C7" s="154"/>
      <c r="D7" s="154"/>
      <c r="E7" s="154"/>
      <c r="F7" s="155"/>
      <c r="G7" s="154"/>
      <c r="H7" s="154"/>
      <c r="I7" s="154"/>
    </row>
    <row r="8" spans="1:9" ht="18">
      <c r="A8" s="156" t="s">
        <v>977</v>
      </c>
      <c r="B8" s="154"/>
      <c r="C8" s="154"/>
      <c r="D8" s="154"/>
      <c r="E8" s="154"/>
      <c r="F8" s="155"/>
      <c r="G8" s="154"/>
      <c r="H8" s="154"/>
      <c r="I8" s="154"/>
    </row>
    <row r="9" spans="1:9" ht="15.75">
      <c r="A9" s="156" t="s">
        <v>978</v>
      </c>
      <c r="B9" s="154"/>
      <c r="C9" s="154"/>
      <c r="D9" s="154"/>
      <c r="E9" s="154"/>
      <c r="F9" s="154"/>
      <c r="G9" s="154"/>
      <c r="H9" s="154"/>
      <c r="I9" s="154"/>
    </row>
    <row r="10" ht="13.5" thickBot="1">
      <c r="E10" s="157" t="s">
        <v>733</v>
      </c>
    </row>
    <row r="11" spans="1:5" ht="33" customHeight="1" thickBot="1">
      <c r="A11" s="158" t="s">
        <v>734</v>
      </c>
      <c r="B11" s="159" t="s">
        <v>735</v>
      </c>
      <c r="C11" s="160" t="s">
        <v>736</v>
      </c>
      <c r="D11" s="159" t="s">
        <v>737</v>
      </c>
      <c r="E11" s="161" t="s">
        <v>738</v>
      </c>
    </row>
    <row r="12" spans="1:5" ht="42" customHeight="1" thickBot="1">
      <c r="A12" s="162">
        <v>98216</v>
      </c>
      <c r="B12" s="163">
        <v>11092407</v>
      </c>
      <c r="C12" s="163">
        <v>11092407</v>
      </c>
      <c r="D12" s="163">
        <v>0</v>
      </c>
      <c r="E12" s="164">
        <v>0</v>
      </c>
    </row>
    <row r="13" spans="1:4" ht="13.5" customHeight="1">
      <c r="A13" s="165" t="s">
        <v>739</v>
      </c>
      <c r="B13" s="165"/>
      <c r="C13" s="165"/>
      <c r="D13" s="165"/>
    </row>
    <row r="14" spans="1:4" ht="13.5" customHeight="1">
      <c r="A14" s="166" t="s">
        <v>740</v>
      </c>
      <c r="B14" s="165"/>
      <c r="C14" s="165"/>
      <c r="D14" s="165"/>
    </row>
    <row r="15" spans="1:4" ht="13.5" customHeight="1">
      <c r="A15" s="165" t="s">
        <v>741</v>
      </c>
      <c r="B15" s="165"/>
      <c r="C15" s="165"/>
      <c r="D15" s="165"/>
    </row>
    <row r="16" spans="1:4" ht="13.5" customHeight="1">
      <c r="A16" s="165" t="s">
        <v>742</v>
      </c>
      <c r="B16" s="165"/>
      <c r="C16" s="165"/>
      <c r="D16" s="165"/>
    </row>
    <row r="17" spans="1:4" ht="13.5" customHeight="1">
      <c r="A17" s="165" t="s">
        <v>743</v>
      </c>
      <c r="B17" s="165"/>
      <c r="C17" s="165"/>
      <c r="D17" s="165"/>
    </row>
    <row r="18" ht="13.5" customHeight="1">
      <c r="A18" s="167"/>
    </row>
    <row r="19" ht="13.5" thickBot="1"/>
    <row r="20" spans="1:3" ht="33" customHeight="1" thickBot="1">
      <c r="A20" s="168" t="s">
        <v>734</v>
      </c>
      <c r="B20" s="169" t="s">
        <v>744</v>
      </c>
      <c r="C20" s="168" t="s">
        <v>745</v>
      </c>
    </row>
    <row r="21" spans="1:3" ht="42" customHeight="1" thickBot="1">
      <c r="A21" s="162">
        <v>98216</v>
      </c>
      <c r="B21" s="170">
        <v>9639</v>
      </c>
      <c r="C21" s="171">
        <v>26</v>
      </c>
    </row>
    <row r="22" spans="1:4" ht="12.75">
      <c r="A22" s="165" t="s">
        <v>746</v>
      </c>
      <c r="B22" s="165"/>
      <c r="C22" s="165"/>
      <c r="D22" s="165"/>
    </row>
    <row r="23" spans="1:4" ht="12.75">
      <c r="A23" s="165" t="s">
        <v>747</v>
      </c>
      <c r="B23" s="165"/>
      <c r="C23" s="165"/>
      <c r="D23" s="165"/>
    </row>
    <row r="24" spans="1:4" ht="12.75">
      <c r="A24" s="165" t="s">
        <v>748</v>
      </c>
      <c r="B24" s="165"/>
      <c r="C24" s="165"/>
      <c r="D24" s="165"/>
    </row>
    <row r="25" ht="12.75">
      <c r="A25" s="172" t="s">
        <v>749</v>
      </c>
    </row>
    <row r="27" ht="12.75">
      <c r="A27" s="167" t="s">
        <v>750</v>
      </c>
    </row>
    <row r="28" ht="12.75">
      <c r="A28" s="167" t="s">
        <v>751</v>
      </c>
    </row>
  </sheetData>
  <sheetProtection/>
  <mergeCells count="1">
    <mergeCell ref="A6:E6"/>
  </mergeCells>
  <printOptions horizontalCentered="1"/>
  <pageMargins left="0" right="0" top="0.984251968503937" bottom="0.5905511811023623" header="0.5118110236220472" footer="0.5118110236220472"/>
  <pageSetup horizontalDpi="600" verticalDpi="600" orientation="landscape" paperSize="9" r:id="rId1"/>
  <headerFooter alignWithMargins="0">
    <oddHeader>&amp;R&amp;"Arial,Tučné"příloha č. 7</oddHeader>
    <oddFooter>&amp;C18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mmol</cp:lastModifiedBy>
  <cp:lastPrinted>2012-04-26T09:07:17Z</cp:lastPrinted>
  <dcterms:created xsi:type="dcterms:W3CDTF">2012-01-30T10:08:05Z</dcterms:created>
  <dcterms:modified xsi:type="dcterms:W3CDTF">2012-04-26T09:08:51Z</dcterms:modified>
  <cp:category/>
  <cp:version/>
  <cp:contentType/>
  <cp:contentStatus/>
</cp:coreProperties>
</file>