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470" windowWidth="14940" windowHeight="7950" activeTab="4"/>
  </bookViews>
  <sheets>
    <sheet name="Soupis" sheetId="1" r:id="rId1"/>
    <sheet name="Rekapitulace " sheetId="2" r:id="rId2"/>
    <sheet name="Příjmy rekapitulace" sheetId="3" r:id="rId3"/>
    <sheet name="Příjmy podrobně" sheetId="4" r:id="rId4"/>
    <sheet name="HČ 2017 souhrn" sheetId="5" r:id="rId5"/>
    <sheet name="mzdy" sheetId="6" r:id="rId6"/>
    <sheet name=" neinv. dotace" sheetId="7" r:id="rId7"/>
    <sheet name="sportovní zařízení" sheetId="8" r:id="rId8"/>
    <sheet name="členské příspěvky" sheetId="9" r:id="rId9"/>
    <sheet name="OVS" sheetId="10" r:id="rId10"/>
    <sheet name="plány rozvoje" sheetId="11" r:id="rId11"/>
    <sheet name="PO-školství" sheetId="12" r:id="rId12"/>
    <sheet name="PO-OVVI" sheetId="13" r:id="rId13"/>
    <sheet name="Rekapitulace odborů" sheetId="14" r:id="rId14"/>
    <sheet name="01-kanc. primátora" sheetId="15" r:id="rId15"/>
    <sheet name="02-investice" sheetId="16" r:id="rId16"/>
    <sheet name="03-OKR" sheetId="17" r:id="rId17"/>
    <sheet name="04-živnostenský" sheetId="18" r:id="rId18"/>
    <sheet name="05-ekonomický" sheetId="19" r:id="rId19"/>
    <sheet name="06-interní audit a kontr." sheetId="20" r:id="rId20"/>
    <sheet name="07-správa městsk. kom. a MHD" sheetId="21" r:id="rId21"/>
    <sheet name="08-AŘMV" sheetId="22" r:id="rId22"/>
    <sheet name="09-kanc. tajemníka" sheetId="23" r:id="rId23"/>
    <sheet name="10-stavební" sheetId="24" r:id="rId24"/>
    <sheet name="11-OVVI" sheetId="25" r:id="rId25"/>
    <sheet name="12-správní činn." sheetId="26" r:id="rId26"/>
    <sheet name="14-školství" sheetId="27" r:id="rId27"/>
    <sheet name="13-informatika" sheetId="28" r:id="rId28"/>
    <sheet name="16-soc. věcí" sheetId="29" r:id="rId29"/>
    <sheet name="17-právní" sheetId="30" r:id="rId30"/>
    <sheet name="20-MP" sheetId="31" r:id="rId31"/>
    <sheet name="30-památková péče" sheetId="32" r:id="rId32"/>
    <sheet name="40-ŽP" sheetId="33" r:id="rId33"/>
    <sheet name="41-majetkoprávní" sheetId="34" r:id="rId34"/>
    <sheet name="42-ochrana" sheetId="35" r:id="rId35"/>
    <sheet name="44-OEP" sheetId="36" r:id="rId36"/>
    <sheet name="45-oddělení zprostř. ITI" sheetId="37" r:id="rId37"/>
    <sheet name="List1" sheetId="38" r:id="rId38"/>
  </sheets>
  <externalReferences>
    <externalReference r:id="rId41"/>
    <externalReference r:id="rId42"/>
  </externalReferences>
  <definedNames>
    <definedName name="_xlnm.Print_Titles" localSheetId="6">' neinv. dotace'!$2:$2</definedName>
    <definedName name="_xlnm.Print_Titles" localSheetId="14">'01-kanc. primátora'!$2:$2</definedName>
    <definedName name="_xlnm.Print_Titles" localSheetId="15">'02-investice'!$2:$2</definedName>
    <definedName name="_xlnm.Print_Titles" localSheetId="16">'03-OKR'!$2:$2</definedName>
    <definedName name="_xlnm.Print_Titles" localSheetId="18">'05-ekonomický'!$2:$2</definedName>
    <definedName name="_xlnm.Print_Titles" localSheetId="20">'07-správa městsk. kom. a MHD'!$2:$2</definedName>
    <definedName name="_xlnm.Print_Titles" localSheetId="21">'08-AŘMV'!$2:$2</definedName>
    <definedName name="_xlnm.Print_Titles" localSheetId="22">'09-kanc. tajemníka'!$2:$2</definedName>
    <definedName name="_xlnm.Print_Titles" localSheetId="24">'11-OVVI'!$2:$2</definedName>
    <definedName name="_xlnm.Print_Titles" localSheetId="25">'12-správní činn.'!$2:$2</definedName>
    <definedName name="_xlnm.Print_Titles" localSheetId="27">'13-informatika'!$2:$2</definedName>
    <definedName name="_xlnm.Print_Titles" localSheetId="26">'14-školství'!$2:$2</definedName>
    <definedName name="_xlnm.Print_Titles" localSheetId="28">'16-soc. věcí'!$2:$2</definedName>
    <definedName name="_xlnm.Print_Titles" localSheetId="29">'17-právní'!$2:$2</definedName>
    <definedName name="_xlnm.Print_Titles" localSheetId="30">'20-MP'!$2:$2</definedName>
    <definedName name="_xlnm.Print_Titles" localSheetId="31">'30-památková péče'!$2:$2</definedName>
    <definedName name="_xlnm.Print_Titles" localSheetId="32">'40-ŽP'!$2:$2</definedName>
    <definedName name="_xlnm.Print_Titles" localSheetId="33">'41-majetkoprávní'!$2:$2</definedName>
    <definedName name="_xlnm.Print_Titles" localSheetId="34">'42-ochrana'!$2:$2</definedName>
    <definedName name="_xlnm.Print_Titles" localSheetId="35">'44-OEP'!$2:$2</definedName>
    <definedName name="_xlnm.Print_Titles" localSheetId="36">'45-oddělení zprostř. ITI'!$2:$2</definedName>
    <definedName name="_xlnm.Print_Titles" localSheetId="8">'členské příspěvky'!$2:$2</definedName>
    <definedName name="_xlnm.Print_Titles" localSheetId="5">'mzdy'!$2:$2</definedName>
    <definedName name="_xlnm.Print_Titles" localSheetId="9">'OVS'!$2:$2</definedName>
    <definedName name="_xlnm.Print_Titles" localSheetId="10">'plány rozvoje'!$2:$2</definedName>
    <definedName name="_xlnm.Print_Titles" localSheetId="12">'PO-OVVI'!$2:$2</definedName>
    <definedName name="_xlnm.Print_Titles" localSheetId="11">'PO-školství'!$2:$2</definedName>
    <definedName name="_xlnm.Print_Titles" localSheetId="3">'Příjmy podrobně'!$1:$1</definedName>
    <definedName name="_xlnm.Print_Titles" localSheetId="7">'sportovní zařízení'!$2:$2</definedName>
    <definedName name="_xlnm.Print_Area" localSheetId="6">' neinv. dotace'!$A$1:$J$50</definedName>
    <definedName name="_xlnm.Print_Area" localSheetId="14">'01-kanc. primátora'!$A$1:$L$47</definedName>
    <definedName name="_xlnm.Print_Area" localSheetId="15">'02-investice'!$A$1:$L$29</definedName>
    <definedName name="_xlnm.Print_Area" localSheetId="16">'03-OKR'!$A$1:$L$30</definedName>
    <definedName name="_xlnm.Print_Area" localSheetId="17">'04-živnostenský'!$A$1:$L$11</definedName>
    <definedName name="_xlnm.Print_Area" localSheetId="18">'05-ekonomický'!$A$1:$L$27</definedName>
    <definedName name="_xlnm.Print_Area" localSheetId="19">'06-interní audit a kontr.'!$A$1:$L$9</definedName>
    <definedName name="_xlnm.Print_Area" localSheetId="20">'07-správa městsk. kom. a MHD'!$A$1:$L$46</definedName>
    <definedName name="_xlnm.Print_Area" localSheetId="21">'08-AŘMV'!$A$1:$L$25</definedName>
    <definedName name="_xlnm.Print_Area" localSheetId="22">'09-kanc. tajemníka'!$A$1:$L$69</definedName>
    <definedName name="_xlnm.Print_Area" localSheetId="23">'10-stavební'!$A$1:$L$16</definedName>
    <definedName name="_xlnm.Print_Area" localSheetId="24">'11-OVVI'!$A$1:$L$110</definedName>
    <definedName name="_xlnm.Print_Area" localSheetId="25">'12-správní činn.'!$A$1:$L$11</definedName>
    <definedName name="_xlnm.Print_Area" localSheetId="27">'13-informatika'!$A$1:$L$33</definedName>
    <definedName name="_xlnm.Print_Area" localSheetId="26">'14-školství'!$A$1:$L$41</definedName>
    <definedName name="_xlnm.Print_Area" localSheetId="28">'16-soc. věcí'!$A$1:$L$154</definedName>
    <definedName name="_xlnm.Print_Area" localSheetId="29">'17-právní'!$A$1:$L$10</definedName>
    <definedName name="_xlnm.Print_Area" localSheetId="30">'20-MP'!$A$1:$L$28</definedName>
    <definedName name="_xlnm.Print_Area" localSheetId="31">'30-památková péče'!$A$1:$L$12</definedName>
    <definedName name="_xlnm.Print_Area" localSheetId="32">'40-ŽP'!$A$1:$L$66</definedName>
    <definedName name="_xlnm.Print_Area" localSheetId="33">'41-majetkoprávní'!$A$1:$L$28</definedName>
    <definedName name="_xlnm.Print_Area" localSheetId="34">'42-ochrana'!$A$1:$L$80</definedName>
    <definedName name="_xlnm.Print_Area" localSheetId="35">'44-OEP'!$A$1:$L$35</definedName>
    <definedName name="_xlnm.Print_Area" localSheetId="36">'45-oddělení zprostř. ITI'!$A$1:$L$13</definedName>
    <definedName name="_xlnm.Print_Area" localSheetId="8">'členské příspěvky'!$A$1:$L$48</definedName>
    <definedName name="_xlnm.Print_Area" localSheetId="4">'HČ 2017 souhrn'!$A$1:$J$35</definedName>
    <definedName name="_xlnm.Print_Area" localSheetId="5">'mzdy'!$A$1:$L$45</definedName>
    <definedName name="_xlnm.Print_Area" localSheetId="9">'OVS'!$A$1:$J$93</definedName>
    <definedName name="_xlnm.Print_Area" localSheetId="10">'plány rozvoje'!$A$1:$L$8</definedName>
    <definedName name="_xlnm.Print_Area" localSheetId="12">'PO-OVVI'!$A$1:$J$24</definedName>
    <definedName name="_xlnm.Print_Area" localSheetId="11">'PO-školství'!$A$1:$L$39</definedName>
    <definedName name="_xlnm.Print_Area" localSheetId="3">'Příjmy podrobně'!$A$1:$J$252</definedName>
    <definedName name="_xlnm.Print_Area" localSheetId="2">'Příjmy rekapitulace'!$A$1:$K$42</definedName>
    <definedName name="_xlnm.Print_Area" localSheetId="1">'Rekapitulace '!$A$1:$M$30</definedName>
    <definedName name="_xlnm.Print_Area" localSheetId="13">'Rekapitulace odborů'!$A$1:$N$29</definedName>
    <definedName name="_xlnm.Print_Area" localSheetId="7">'sportovní zařízení'!$A$1:$L$12</definedName>
    <definedName name="Odložené_zahájení" localSheetId="6">#REF!</definedName>
    <definedName name="Odložené_zahájení">#REF!</definedName>
    <definedName name="Rozestavěné_stavby" localSheetId="6">#REF!</definedName>
    <definedName name="Rozestavěné_stavby">#REF!</definedName>
    <definedName name="Soupis98" localSheetId="6">#REF!</definedName>
    <definedName name="Soupis98">#REF!</definedName>
    <definedName name="Sumář99_Dotaz_plán99" localSheetId="6">#REF!</definedName>
    <definedName name="Sumář99_Dotaz_plán99">#REF!</definedName>
    <definedName name="Sumář99_Dotaz98" localSheetId="6">#REF!</definedName>
    <definedName name="Sumář99_Dotaz98">#REF!</definedName>
  </definedNames>
  <calcPr fullCalcOnLoad="1"/>
</workbook>
</file>

<file path=xl/sharedStrings.xml><?xml version="1.0" encoding="utf-8"?>
<sst xmlns="http://schemas.openxmlformats.org/spreadsheetml/2006/main" count="4074" uniqueCount="1549">
  <si>
    <t>1. čtení RMO                   + / -</t>
  </si>
  <si>
    <t>2. čtení RMO         + / -</t>
  </si>
  <si>
    <t>1. čtení RMO         + / -</t>
  </si>
  <si>
    <t xml:space="preserve">DOTACE - podpora vysokých škol </t>
  </si>
  <si>
    <t>,</t>
  </si>
  <si>
    <t>CELKEM KAPITÁLOVÉ VÝDAJE</t>
  </si>
  <si>
    <t xml:space="preserve">CELKEM VÝDAJE  třídy 5 + třídy 6                  </t>
  </si>
  <si>
    <t>krátkodobé přijaté půjčené prostředky</t>
  </si>
  <si>
    <t>uhrazené splátky krátk. přij. půjč. prostř.</t>
  </si>
  <si>
    <t>dlouhodobé přijaté půjčené prostředky - směnečný program</t>
  </si>
  <si>
    <t>uhrazené splátky dlouhodob. přij. půjč. prostř.</t>
  </si>
  <si>
    <t>změna stavu prostředků na bank. účtech a účtech rezerv</t>
  </si>
  <si>
    <t>CELKEM FINANCOVÁNÍ - třída 8</t>
  </si>
  <si>
    <t>Rozpočtový výhled                   2017</t>
  </si>
  <si>
    <t xml:space="preserve">Návrh odborů MMOl na rozpočet 2017 </t>
  </si>
  <si>
    <t>Střednědobý             rozpočtový výhled                   2017</t>
  </si>
  <si>
    <t xml:space="preserve">Návrh odboru pro zpracování rozpočtu 2017 </t>
  </si>
  <si>
    <t>07-odbor správy městských komunikací a MHD</t>
  </si>
  <si>
    <t xml:space="preserve">17-odbor právní </t>
  </si>
  <si>
    <t xml:space="preserve">30-odbor památkové péče </t>
  </si>
  <si>
    <t>45-oddělení zprostředkující subjekt ITI</t>
  </si>
  <si>
    <t>Paragraf</t>
  </si>
  <si>
    <t>Položka</t>
  </si>
  <si>
    <t>Upravený
rozp. 2016</t>
  </si>
  <si>
    <t>Skutečnost
1-7/2016</t>
  </si>
  <si>
    <t>Návrh odboru na rok 2017</t>
  </si>
  <si>
    <t>Poznámka</t>
  </si>
  <si>
    <t>04-ODBOR ŽIVNOSTENSKÝ</t>
  </si>
  <si>
    <t>ODBOR - PROVOZ</t>
  </si>
  <si>
    <t>6171-Činnost místní správy</t>
  </si>
  <si>
    <t/>
  </si>
  <si>
    <t>5136-Knihy, učební pomůcky a tisk</t>
  </si>
  <si>
    <t>novelizované zákony, zákony s komentářem</t>
  </si>
  <si>
    <t>5156-Pohonné hmoty a maziva</t>
  </si>
  <si>
    <t>2 vozidla pro odbory: živnostenský, vnitř. auditu a kontroly</t>
  </si>
  <si>
    <t>5169-Nákup ostatních služeb</t>
  </si>
  <si>
    <t>výdaje na zhotovení fotografií, průkazů</t>
  </si>
  <si>
    <t>5173-Cestovné (tuzemské i zahraniční)</t>
  </si>
  <si>
    <t>školení, semináře</t>
  </si>
  <si>
    <t>5175-Pohoštění</t>
  </si>
  <si>
    <t>CELKEM ODBOR - PROVOZ</t>
  </si>
  <si>
    <t>CELKEM 04 - ODBOR ŽIVNOSTENSKÝ</t>
  </si>
  <si>
    <t>45-ODDĚLENÍ ZPROSTŘEDKUJÍCÍ SUBJEKT ITI</t>
  </si>
  <si>
    <t>5137-Drobný hmotný dlouhodobý majetek</t>
  </si>
  <si>
    <t>5139-Nákup materiálu jinde nezařazený</t>
  </si>
  <si>
    <t>5166-Konzultační, poradenské a právní služby</t>
  </si>
  <si>
    <t>odborné posudky k projektům, náklady na hodnotitele, experty, procesní audit</t>
  </si>
  <si>
    <t>pořádání seminářů a služeb s tím spojených, inzerce, propagace</t>
  </si>
  <si>
    <t>5172-Programové vybavení</t>
  </si>
  <si>
    <t>CELKEM 45 - ODDĚLENÍ ZPROSTŘEDKUJÍCÍ SUBJEKT ITI</t>
  </si>
  <si>
    <t>notebooky, monitory</t>
  </si>
  <si>
    <t>06-ODBOR INTERNÍHO AUDITU A KONTROLY</t>
  </si>
  <si>
    <t>odbor + kontrolní výbor</t>
  </si>
  <si>
    <t>CELKEM 06 - ODBOR INTERNÍHO AUDITU A KONTROLY</t>
  </si>
  <si>
    <t>30-ODBOR PAMÁTKOVÉ PÉČE</t>
  </si>
  <si>
    <t>5132-Ochranné pomůcky</t>
  </si>
  <si>
    <t>nákup ochranných pomůcek pro pracovníky provádějící dozory na stavbách</t>
  </si>
  <si>
    <t>5133-Léky a zdravotnický materiál</t>
  </si>
  <si>
    <t>odborné časopisy, odborné publikace, zákony, nové metodiky</t>
  </si>
  <si>
    <t>podklady pro výkon státní správy, právní poradenství, stavebně historické průzkumy, odborné posudky</t>
  </si>
  <si>
    <t>školení, služební cesty</t>
  </si>
  <si>
    <t xml:space="preserve">CELKEM 30 - ODBOR PAMÁTKOVÉ PÉČE </t>
  </si>
  <si>
    <t>kancelářský materiál pro potřeby archivu a sekretariátu</t>
  </si>
  <si>
    <t xml:space="preserve">12-ODBOR SPRÁVNÍCH ČINNOSTÍ </t>
  </si>
  <si>
    <t>1 služební vozidlo - matrika a OP</t>
  </si>
  <si>
    <t>5164-Nájemné</t>
  </si>
  <si>
    <t>fotokabinka, nájem nové kabiny OP/CD</t>
  </si>
  <si>
    <t>servis zvukového zařízení obřadní síně</t>
  </si>
  <si>
    <t xml:space="preserve">oddávající, obřadní síň, vedoucí odboru </t>
  </si>
  <si>
    <t xml:space="preserve">CELKEM 12 - ODBOR SPRÁVNÍCH ČINNOSTÍ </t>
  </si>
  <si>
    <t>17-ODBOR PRÁVNÍ</t>
  </si>
  <si>
    <t>5192-Poskytnuté náhrady</t>
  </si>
  <si>
    <t xml:space="preserve">CELKEM 17 - ODBOR PRÁVNÍ </t>
  </si>
  <si>
    <t>10-ODBOR STAVEBNÍ</t>
  </si>
  <si>
    <t>3639-Komunální služby a územní rozvoj jinde nezařazené</t>
  </si>
  <si>
    <t>posudky statika, ostat. poradenské služby (sdruž. zdrav. postižených)</t>
  </si>
  <si>
    <t>nákup ochr. pomůcek pro pracovníky provádějící kontroly staveb, doplnění</t>
  </si>
  <si>
    <t>dovybavení lékárniček, nákup nových</t>
  </si>
  <si>
    <t>odborná literatura</t>
  </si>
  <si>
    <t>nutné nákupy materiálu k provozu, např. čističe konvic, zvýrazňovače pro archiv</t>
  </si>
  <si>
    <t>2 služební auta</t>
  </si>
  <si>
    <t>kopírování  map větších formátů, aj.</t>
  </si>
  <si>
    <t xml:space="preserve">odbor a dopravní komise SO </t>
  </si>
  <si>
    <t>školení, služ. cesty, zkoušky ZOZ</t>
  </si>
  <si>
    <t>CELKEM 10 - ODBOR STAVEBNÍ</t>
  </si>
  <si>
    <t>20-MĚSTSKÁ POLICIE</t>
  </si>
  <si>
    <t>5311-Bezpečnost a veřejný pořádek</t>
  </si>
  <si>
    <t>doplnění lékarniček</t>
  </si>
  <si>
    <t>5134-Prádlo, oděv a obuv</t>
  </si>
  <si>
    <t>stejnokroje pro strážníky - obuv, kalhoty, polokošile, bundy, rukavice, svetry, pokrývky hlavy, košile atd.</t>
  </si>
  <si>
    <t>5151-Studená voda</t>
  </si>
  <si>
    <t>Kateřinská, Kopeček</t>
  </si>
  <si>
    <t>5152-Teplo</t>
  </si>
  <si>
    <t>Kopeček</t>
  </si>
  <si>
    <t>5153-Plyn</t>
  </si>
  <si>
    <t>Kateřinská</t>
  </si>
  <si>
    <t>5154-Elektrická energie</t>
  </si>
  <si>
    <t>Kateřinská 23, městský kamerový systém - navíc 2 nové kamery, služebna Svatý Kopeček</t>
  </si>
  <si>
    <t>16 vozidel vč. VW Transporter</t>
  </si>
  <si>
    <t>5161-Poštovní služby</t>
  </si>
  <si>
    <t>poštovné</t>
  </si>
  <si>
    <t>5162-Služby telekomunikací a radiokomunikací</t>
  </si>
  <si>
    <t>5163-Služby peněžních ústavů</t>
  </si>
  <si>
    <t>pojištění na trvalé následky, pojištění pro případ smrti pro strážníky</t>
  </si>
  <si>
    <t>nájem tělocvičny, střelnice, plošina na opr. kamer, nájem antény RCO</t>
  </si>
  <si>
    <t>5167-Služby školení a vzdělávání</t>
  </si>
  <si>
    <t xml:space="preserve">prolongační kurzy strážníků, školení řidičů, rekvalif. kurzy čekatelů, kurzy vedoucích, aktuální semináře dle potřeb </t>
  </si>
  <si>
    <t>5171-Opravy a udržování</t>
  </si>
  <si>
    <t>opravy 16 vozidel, výp. technika, opravy a náhr. díly kamerového systému nespadající do paušálu, provoz a údržba budovy Kateřinská 23, opravy radiostanic, záznamové techniky, segway, kopírek atd.</t>
  </si>
  <si>
    <t>na rekvalifikace, prolongace, ostatní ubytování a stravné</t>
  </si>
  <si>
    <t>reprefond ředitele MPO</t>
  </si>
  <si>
    <t>5178-Nájemné za nájem s právem koupě</t>
  </si>
  <si>
    <t xml:space="preserve">leasing z předchozích let, nákup 2 nových vozidel na leasing </t>
  </si>
  <si>
    <t>5361-Nákup kolků</t>
  </si>
  <si>
    <t>na prolongační osvědčení strážníků 50 osob v roce 2017, zbrojní průkaz - kolky nutné na prolongace, rekvalifikace, zbrojní průkazy</t>
  </si>
  <si>
    <t>5362-Platby daní a poplatků státnímu rozpočtu</t>
  </si>
  <si>
    <t>CELKEM 20 - MĚSTSKÁ POLICIE</t>
  </si>
  <si>
    <t>minikamery, obměna radiostanic, kancelářská křesla, fotoaparáty, mobilní telefony, nábytek do kanceláře vedoucího dopravní služby, nábytek na operační středisko, monitory pro kamerový systém</t>
  </si>
  <si>
    <t>42-ODBOR OCHRANY</t>
  </si>
  <si>
    <t>odborné publikace, časopisy, výklady zákona, mapy, předplatné denního tisku</t>
  </si>
  <si>
    <t>ostatní drobný materiál pro činnost odboru a havarijní službu</t>
  </si>
  <si>
    <t>služební vozidlo Octavia , Fabia a Nissan, PHM, náhradní zdroje el. energie pro budovy MMOl</t>
  </si>
  <si>
    <t>5168-Zpracování dat a služby související s informačními a komunikačními technologiemi</t>
  </si>
  <si>
    <t>zpracování dat - analýza rizik, krizový management</t>
  </si>
  <si>
    <t>tisk propagačních materiálů, splátky pojistného DRON</t>
  </si>
  <si>
    <t>opravy strojů a zařízení</t>
  </si>
  <si>
    <t>5194-Věcné dary</t>
  </si>
  <si>
    <t>věcné dary, ceny na akce pro veřejnost</t>
  </si>
  <si>
    <t>BEZPEČNOST PRÁCE</t>
  </si>
  <si>
    <t>ochranné přilby, rukavice, respirátory, brýle, ochranné krémy s UV faktorem, desinfekční gely, repelenty, podnožky</t>
  </si>
  <si>
    <t>prádlo, oděv, obuv (pro zaměstnance MMOl a MPO - pouze civilní)</t>
  </si>
  <si>
    <t>odborné publikace, časopisy, učební pomůcky BOZP</t>
  </si>
  <si>
    <t>bezpečnostní tabulky, značení, pásky, bezpečnostní prvky</t>
  </si>
  <si>
    <t>konzultační a poradenské služby BOZP  (externí OZO)</t>
  </si>
  <si>
    <t>školení BOZP - lektorsky, školení 1. pomoci</t>
  </si>
  <si>
    <t>školení vedoucích pracovníků, školení 1. pomoci</t>
  </si>
  <si>
    <t>CELKEM BEZPEČNOST PRÁCE</t>
  </si>
  <si>
    <t>OCHRANA OBYVATELSTVA</t>
  </si>
  <si>
    <t>5212-Ochrana obyvatelstva</t>
  </si>
  <si>
    <t>ochranné polomasky a filtry v případě vzniku mimořádné události</t>
  </si>
  <si>
    <t>vybavení pro evakuační střediska v případě mimořádné události (jednorázové povlečení, deky - obměna provedena na tři etapy)</t>
  </si>
  <si>
    <t>VW transportér,  záložní zdroje el. energie</t>
  </si>
  <si>
    <t>opravy mobilních záložních zdrojů a motorgenerátorů</t>
  </si>
  <si>
    <t>zajištění stravy pro obyvatele, zásahové složky a v případě evakuace osob při mimořádné události</t>
  </si>
  <si>
    <t>CELKEM OCHRANA OBYVATELSTVA</t>
  </si>
  <si>
    <t>CIVILNÍ PŘIPRAVENOST NA KRIZOVÉ STAVY</t>
  </si>
  <si>
    <t>5299-Ostatní záležitosti civilní připravenosti na krizové stavy</t>
  </si>
  <si>
    <t>zabezpečení služeb pro činnost krizového štábu a BRMOL ( např. tisk materiálů, CD, DVD, mapy, posudky, konzultace a právní služby)</t>
  </si>
  <si>
    <t>zajištění pravidelných jednání BRMOL a krizového štábu (směrnice MVČR č. 4/2004), součinnostní cvičení složek krizového řízení a složek IZS, pohoštění odvodních komisí</t>
  </si>
  <si>
    <t>CELKEM CIVILNÍ PŘIPRAVENOST NA KRIZOVÉ STAVY</t>
  </si>
  <si>
    <t>POŽÁRNÍ OCHRANA - DOBROVOLNÁ ČÁST</t>
  </si>
  <si>
    <t>5512-Požární ochrana - dobrovolná část</t>
  </si>
  <si>
    <t>obměna zásahových přileb a rukavic</t>
  </si>
  <si>
    <t>doplnění lékárniček po zásahu JSDH</t>
  </si>
  <si>
    <t>odborné publikace, časopisy, učební pomůcky pro přípravu JSDH</t>
  </si>
  <si>
    <t>zálohy, doplatky - Černovír, Chválkovice, Holice, Lošov, sklad Nešpora, Topolany</t>
  </si>
  <si>
    <t xml:space="preserve">zálohy, doplatky hasičské zbrojnice Chválkovice, Lošov, Černovír, Droždín, Topolany </t>
  </si>
  <si>
    <t xml:space="preserve">zálohy, doplatky - hasičské zbrojnice Lošov, Chválkovice, Černovír, Holice, Topolany, Droždín, sklad Nešpora </t>
  </si>
  <si>
    <t>pro 8 JSDH (vozidla a technika - vč. mazadel)</t>
  </si>
  <si>
    <t>5159-Nákup ostatních paliv a energie</t>
  </si>
  <si>
    <t>lékařské prohlídky členů JSDH, zabezpečení a revize (budovy, hasičské přístroje a zařízení), technické kontroly, emise, revize polohovacích pásů, čištění komínů, odvoz odpadu</t>
  </si>
  <si>
    <t xml:space="preserve">opravy 10 vozidel JSDH (dle výstupu technické kontroly a stáří vozidel), opravy čerpadel, centrál, požární stříkačky Tohatsu, neopreny, opravy hasičských zbrojnic (dveře, okna) </t>
  </si>
  <si>
    <t>5179-Ostatní nákupy jinde nezařazené</t>
  </si>
  <si>
    <t>nákup potravin pro členy JSDH při déletrvajícím zásahu, strava při cvičení JSDH</t>
  </si>
  <si>
    <t>CELKEM POŽÁRNÍ OCHRANA - DOBROVOLNÁ ČÁST</t>
  </si>
  <si>
    <t>OST. ZÁLEŽITOSTI POŽÁR. OCHR.</t>
  </si>
  <si>
    <t>5519-Ostatní záležitosti požární ochrany</t>
  </si>
  <si>
    <t>konzultační a poradenské služby v oblasti PO</t>
  </si>
  <si>
    <t>doplnění hasících přístrojů</t>
  </si>
  <si>
    <t>Leasing - nákup požárního automobilu (DA) - na podporu jednotky dobrovolných hasičů + příspěvek Olomouckého kraje ve výši 150 tis. Kč., měsíční splátky dopravního automobilu pořízeného v roce 2016</t>
  </si>
  <si>
    <t>CELKEM OST. ZÁLEŽITOSTI POŽÁR. OCHR.</t>
  </si>
  <si>
    <t>OPER. A INFORM. STŘ. INTEGR. ZÁCHRANNÉHO SYSTÉMU</t>
  </si>
  <si>
    <t>5521-Operační a informační střediska integrovaného záchranného systému</t>
  </si>
  <si>
    <t>pro srážkoměrné a vodočetné stanice (náhradní zdroje)</t>
  </si>
  <si>
    <t>zajištění přístupu dat k vodočetným sondám Hynkov, Velká Bystřice, Bohuňovice a ke srážkoměrným stanicím Radíkov, Lošov a Slavonín (fakturace čtvrtletně), základní roční aktualizace digitálního povodňového plánu města ORP (fakturace 1x červen), aktualizace digitálních povodňových plánů nad rámec základní aktualizace, servis elektronických sirén (Svatý Kopeček, Nedvězí), služby SMS Infokanálu (měsíční fa SMS zpráv pro havarijní službu odboru ochrany, JSDH, specifické skupiny spoluobčanů a ostatní, SMS zprávy z ČHMÚ, DPMO, OPISU HZS Ol. kraje</t>
  </si>
  <si>
    <t>opravy srážkoměrných a vodočetných stanic (výměna řídící jednotky - vodočetná stanice Velká Bystřice, solární panely), opravy povodňových vitrín, opravy vysoušecích přístrojů</t>
  </si>
  <si>
    <t>CELKEM OPER. A INFORM. STŘ. INTEGR. ZÁCHRANNÉHO SYSTÉMU</t>
  </si>
  <si>
    <t>CELKEM 42 - ODBOR OCHRANY</t>
  </si>
  <si>
    <t>03-ODBOR KONCEPCE A ROZVOJE</t>
  </si>
  <si>
    <t>3635-Územní plánování</t>
  </si>
  <si>
    <t>právní služby pro odbor (opatření obecné povahy nového územního plánu, dohody, smlouvy apod.)</t>
  </si>
  <si>
    <t>kopírování pro celý odbor, fotopráce (barev. mater., výstavy, přílohy do ZMO, prezentace, zveřejnění na informačních portálech apod.)</t>
  </si>
  <si>
    <t>odborné časopisy, publikace, zákony</t>
  </si>
  <si>
    <t>ODD. 261 - ÚZEMNÍ PLÁNOVÁNÍ A ARCHITEKTURA</t>
  </si>
  <si>
    <t>konzultační a poradenská činnost, nezávislé posudky, studie menšího rozsahu</t>
  </si>
  <si>
    <t>CELKEM ODD. 261 - ÚZEMNÍ PLÁNOVÁNÍ A ARCHITEKTURA</t>
  </si>
  <si>
    <t>ODD. 262 - KONCEPCE VEŘEJNÉ INFRASTRUKTURY</t>
  </si>
  <si>
    <t>CELKEM ODD. 262 - KONCEPCE VEŘEJNÉ INFRASTRUKTURY</t>
  </si>
  <si>
    <t>ODD. 263 - HOSPODÁŘSKÝ ROZVOJ</t>
  </si>
  <si>
    <t>propagační materiál pro partnery a investory</t>
  </si>
  <si>
    <t>posudky, konzultace k cenové mapě a strateg. plánu, konzult., porad. činnost a studie drobného rozsahu, tech. pomoc k rozvoj. plochám</t>
  </si>
  <si>
    <t>marketing (výstavy, veletrhy, expozice, factsheety, market. materiály, nabídkové listy apod.), aktualizace cenové mapy</t>
  </si>
  <si>
    <t>zajištění jednání s investory a jednání komisí, setkání RMO s podnikateli, výdaje euromanažera</t>
  </si>
  <si>
    <t>CELKEM ODD. 263 - HOSPODÁŘSKÝ ROZVOJ</t>
  </si>
  <si>
    <t>CELKEM 03 - ODBOR KONCEPCE A ROZVOJE</t>
  </si>
  <si>
    <t>13-ODBOR INFORMATIKY</t>
  </si>
  <si>
    <t>manuály, dokumentace k SW, odborná lit.</t>
  </si>
  <si>
    <t>PC a notebooky na odbory MMOl, tiskárny malé a velké, rozšiřující komponenty do PC, disky, aktivní prvky sítě</t>
  </si>
  <si>
    <t>org. 20 Městská policie - tonery  a cartridge, jiný materiál</t>
  </si>
  <si>
    <t>konzul. k digit. mapám, k serverovým a uživ. aplikacím, zabezp. sítě, zajištění přístupu na internet, řešení HW, SW a právních problémů, konzult. k úpravám SW</t>
  </si>
  <si>
    <t>syst. a uživ. školení, školení nových aplikací, specializovaná školení k síť. a serv. řešením</t>
  </si>
  <si>
    <t>CIS - smluvně zajištěné služby a požadavky uživatelů</t>
  </si>
  <si>
    <t>opravy tiskáren, PC, monitorů, sítě, serverů, baterie zál. zdrojů</t>
  </si>
  <si>
    <t>5176-Účastnické poplatky na konference</t>
  </si>
  <si>
    <t>odborné konference</t>
  </si>
  <si>
    <t>I.P.PAVLOVA</t>
  </si>
  <si>
    <t>I.P.Pavlova</t>
  </si>
  <si>
    <t>5157-Teplá voda</t>
  </si>
  <si>
    <t>CELKEM I.P.PAVLOVA</t>
  </si>
  <si>
    <t>CELKEM 13 - ODBOR INFORMATIKY</t>
  </si>
  <si>
    <t>11-ODBOR VNĚJŠÍCH VZTAHŮ A INFORMACÍ</t>
  </si>
  <si>
    <t>ODBOR - OSTATNÍ PROVOZNÍ VÝDAJE</t>
  </si>
  <si>
    <t>3 vozidla OVVI</t>
  </si>
  <si>
    <t>analýza potenciálu pro efektivní fungování příspěvkových organizací (preaudity)</t>
  </si>
  <si>
    <t>CELKEM ODBOR - OSTATNÍ PROVOZNÍ VÝDAJE</t>
  </si>
  <si>
    <t>ODDĚLENÍ KULTURY</t>
  </si>
  <si>
    <t>3319-Ostatní záležitosti kultury</t>
  </si>
  <si>
    <t>krytí výdajů souvisejících s pořádáním kulturních akcí, lavičky</t>
  </si>
  <si>
    <t>Cena města</t>
  </si>
  <si>
    <t>Dny evropského dědictví</t>
  </si>
  <si>
    <t>Svátky města</t>
  </si>
  <si>
    <t>Silvestr 2017</t>
  </si>
  <si>
    <t>služby spojené s dodáním a instalací podií</t>
  </si>
  <si>
    <t>Velikonoce</t>
  </si>
  <si>
    <t>Svátky města, DED</t>
  </si>
  <si>
    <t xml:space="preserve">Cena města </t>
  </si>
  <si>
    <t>CELKEM ODDĚLENÍ KULTURY</t>
  </si>
  <si>
    <t>OSTATNÍ TĚLOVÝCHOVNÁ ČINNOST</t>
  </si>
  <si>
    <t>3419-Ostatní tělovýchovná činnost</t>
  </si>
  <si>
    <t>5901-Nespecifikované rezervy</t>
  </si>
  <si>
    <t>výdaje s pořádáním akcí, propagací a rekl. předměty v oblasti sportu</t>
  </si>
  <si>
    <t>ozvučení, pořad. služba - pořádání sportovních akcí (např.akce 1/2 maraton)</t>
  </si>
  <si>
    <t>sportovní akce pořádané městem</t>
  </si>
  <si>
    <t>záloha na nájemné dle smlouvy o nájmu strojovny a pozemků s "Hokejovou halou Olomouc, a. s."</t>
  </si>
  <si>
    <t>Bikepark Olomouc Nemilany</t>
  </si>
  <si>
    <t>3421-Využití volného času dětí a mládeže</t>
  </si>
  <si>
    <t>obnova hracích prvků na veřejných sportovních  hřištích</t>
  </si>
  <si>
    <t>CELKEM OSTATNÍ TĚLOVÝCHOVNÁ ČINNOST</t>
  </si>
  <si>
    <t>ODDĚLENÍ ŘÍZENÍ PŘÍSPĚVKOVÝCH ORGANIZACÍ</t>
  </si>
  <si>
    <t>CELKEM ODDĚLENÍ ŘÍZENÍ PŘÍSPĚVKOVÝCH ORGANIZACÍ</t>
  </si>
  <si>
    <t>ORG. 2490 - EUROPE DIRECT</t>
  </si>
  <si>
    <t>2141-Vnitřní obchod</t>
  </si>
  <si>
    <t>org. 2490  Europe Direct, fond 23</t>
  </si>
  <si>
    <t>org. 2490  Europe Direct - propagační předměty, fond 23</t>
  </si>
  <si>
    <t>org. 2490 Europe Direct, fond 23</t>
  </si>
  <si>
    <t xml:space="preserve">org. 2490 Den Evropy - besedy a soutěže pro veřejnost, studenty a žáky ZŠ, Den mobility, spolupráce s dalšími subjekty, fond 23 </t>
  </si>
  <si>
    <t>org. 2490  Europe Direct - setkávání pracovníků Europe Direct, fond 23</t>
  </si>
  <si>
    <t>org. 2490  Europe Direct - občerstvení během jednání koordinační rady ED, fond 23</t>
  </si>
  <si>
    <t>CELKEM ORG. 2490 - EUROPE DIRECT</t>
  </si>
  <si>
    <t>ORG. 250 - INFORMAČNÍ A KULTURNÍ STŘEDISKO</t>
  </si>
  <si>
    <t>org. 250 dovybavení kanceláří po rekonstrukci IC, kódová čtečka zboží</t>
  </si>
  <si>
    <t>org. 250 účetní doklady, pokladní knihy, obalový materiál - krabičky na keramiku, sáčky na pohlednice</t>
  </si>
  <si>
    <t>org. 250 kryt CO Bezručovy sady</t>
  </si>
  <si>
    <t>org. 250 informační a panoramatické prvky, ochoz radniční věže, místnost věžného, mapy - prodej v IC - Aktivní Olomouc, dotisk komiksů, Baroko všemi smysly - prohlídky města, publikace Sloup Nejsvětější Trojice</t>
  </si>
  <si>
    <t xml:space="preserve">org. 250 kryt CO </t>
  </si>
  <si>
    <t>org. 250 jednání rady ATIC , semináře a konference v ČR, tuzemské veletrhy</t>
  </si>
  <si>
    <t>org. 250 jednání kulturní komise, sportovní komise a komise cestovního ruchu</t>
  </si>
  <si>
    <t>CELKEM ORG. 250 - INFORMAČNÍ A KULTURNÍ STŘEDISKO</t>
  </si>
  <si>
    <t>ORG. 251 - ODD. CESTOVNÍHO RUCHU</t>
  </si>
  <si>
    <t>2143-Cestovní ruch</t>
  </si>
  <si>
    <t>org. 251 knihy</t>
  </si>
  <si>
    <t>org. 251 vybavení prezent. stánku, stojany na stánek</t>
  </si>
  <si>
    <t>org. 251 kancelářské potřeby, nákup materiálu od Olomouckého kraje, potřeby pro projekt Kočka Ola</t>
  </si>
  <si>
    <t>org. 251 tuzemské prezentace, konference a semináře v ČR, fam a pres tripy pro Olomouc</t>
  </si>
  <si>
    <t>5194 - věcné dary</t>
  </si>
  <si>
    <t>org. 251 videosoutěž s UP</t>
  </si>
  <si>
    <t>2191-Mezinárodní spolupráce v průmyslu, stavebnictví, obchodu a službách</t>
  </si>
  <si>
    <t>org. 251 prezentace města, veletrhy</t>
  </si>
  <si>
    <t>org. 251  IC, CR</t>
  </si>
  <si>
    <t>org. 251 jednotný oděv na veletrhy a prezentace, zahraniční dálniční známky a poplatky za vstupní víza do cizích zemí</t>
  </si>
  <si>
    <t xml:space="preserve">org. 251 dary pro  fam a presss tripy </t>
  </si>
  <si>
    <t>CELKEM ORG. 251 - ODD. CESTOVNÍHO RUCHU</t>
  </si>
  <si>
    <t>ORG. 2511 - ODD. PROPAGACE A MARKETINGU</t>
  </si>
  <si>
    <t>org. 2511 knihy</t>
  </si>
  <si>
    <t>org. 2511 kampaně pro akce města, tisk, inzerce, reklamy, multimédia, výlepy, výroční zpráva, nástěnný kalendář</t>
  </si>
  <si>
    <t>org. 2511 semináře, veletrhy, prezentace, obchodní jednání</t>
  </si>
  <si>
    <t>org. 2511 odd. propagace a marketingu</t>
  </si>
  <si>
    <t>org. 2511 reklama + inzerce na zahraničních akcích</t>
  </si>
  <si>
    <t>CELKEM ORG. 2511 - ODD. PROPAGACE A MARKETINGU</t>
  </si>
  <si>
    <t>KOMISE MĚSTSKÝCH ČÁSTÍ , DETAŠOVANÁ PRACOVIŠTĚ</t>
  </si>
  <si>
    <t>6409-Ostatní činnosti jinde nezařazené</t>
  </si>
  <si>
    <t>knihy, účetní pomůcky, tisk</t>
  </si>
  <si>
    <t>doplnění mobiliáře na DP</t>
  </si>
  <si>
    <t>27 KMČ a 11 DP</t>
  </si>
  <si>
    <t>provoz středisek KMČ, DP a veřejného internetu</t>
  </si>
  <si>
    <t>provoz sekaček a křovinořezů na DP</t>
  </si>
  <si>
    <t>korespondence KMČ</t>
  </si>
  <si>
    <t xml:space="preserve">27 KMČ - příspěvek na telefon předsedům KMČ </t>
  </si>
  <si>
    <t>pronájem místností KMČ</t>
  </si>
  <si>
    <t xml:space="preserve">schůzovní činnost, 27 KMČ </t>
  </si>
  <si>
    <t>CELKEM KOMISE MĚSTSKÝCH ČÁSTÍ , DETAŠOVANÁ PRACOVIŠTĚ</t>
  </si>
  <si>
    <t>CELKEM 11 - ODBOR VNĚJŠÍCH VZTAHŮ A INFORMACÍ</t>
  </si>
  <si>
    <t>org. 250 ošatné (trička pro pracovníky odboru na spol. akcích atd.)</t>
  </si>
  <si>
    <t>01-ODBOR KANCELÁŘ PRIMÁTORA</t>
  </si>
  <si>
    <t>ZASTUPITELSTVO</t>
  </si>
  <si>
    <t>6112-Zastupitelstva obcí</t>
  </si>
  <si>
    <t>propag. mat. pro RMO</t>
  </si>
  <si>
    <t>cestovné členů ZMO tuz. i zahraniční, ubytování</t>
  </si>
  <si>
    <t>jednání ZMO, RMO, prac. schůzky, reprefondy</t>
  </si>
  <si>
    <t>dálniční známky zahr. RMO, zahraniční mýtné</t>
  </si>
  <si>
    <t>dary při cestách RMO a pro návštěvy</t>
  </si>
  <si>
    <t>CELKEM ZASTUPITELSTVO</t>
  </si>
  <si>
    <t>3399-Ostatní záležitosti kultury, církví a sdělovacích prostředků</t>
  </si>
  <si>
    <t>městský ples</t>
  </si>
  <si>
    <t>vázání, rámování, fotopráce, tisk</t>
  </si>
  <si>
    <t>tuzemské OKP</t>
  </si>
  <si>
    <t>reprefond OKP</t>
  </si>
  <si>
    <t xml:space="preserve">rezerva </t>
  </si>
  <si>
    <t>MEZINÁRODNÍ SPOLUPRÁCE</t>
  </si>
  <si>
    <t>propagační materiál</t>
  </si>
  <si>
    <t>tlumočení, fotopráce</t>
  </si>
  <si>
    <t>ubytování a další služby pro zahraniční hosty, pracovníci zahr. odd.</t>
  </si>
  <si>
    <t>pohoštění hostů</t>
  </si>
  <si>
    <t>dary pro návštěvy a na cesty</t>
  </si>
  <si>
    <t>5909-Ost. neinv. výdaje j.n.</t>
  </si>
  <si>
    <t>CELKEM MEZINÁRODNÍ SPOLUPRÁCE</t>
  </si>
  <si>
    <t>MEDIA</t>
  </si>
  <si>
    <t>3341-Rozhlas a televize</t>
  </si>
  <si>
    <t>Radniční listy, Kdy, kde, co, fotografka,Spoty Rádia Haná</t>
  </si>
  <si>
    <t>CELKEM MEDIA</t>
  </si>
  <si>
    <t>CELKEM 01 - ODBOR KANCELÁŘ PRIMÁTORA</t>
  </si>
  <si>
    <t>08-ODBOR AGENDY ŘIDIČŮ A MOTOROVÝCH VOZIDEL</t>
  </si>
  <si>
    <t>pokutové bloky pro celý MMOl odebrané z KÚOK, laminátové kapsy pro účely taxi a emise, laminovací fólie pro účely ev. řidičů (ŘP) a účely ev. vozidel (malý tech. průkaz), lamino obaly do kartoték, teplocitlivé kotouče do vyvolávacích zařízení</t>
  </si>
  <si>
    <t>1 služební automobil odboru na služební cesty, školení,  1 služební automobil pro účely Centra Semafor atd.</t>
  </si>
  <si>
    <t>služební cesty v rámci výkonu povolání (vzdělávací školení, ZOS, atd.)</t>
  </si>
  <si>
    <t>porady vedoucího odboru, vedoucích oddělení, Besip, atd.</t>
  </si>
  <si>
    <t>CENTRUM SEMAFOR</t>
  </si>
  <si>
    <t>obměna a dokoupení kol, šlapacích aut a koloběžek</t>
  </si>
  <si>
    <t>drobný materiál k opravám inventáře centra</t>
  </si>
  <si>
    <t>akce Centra Semafor + Hejčínské louky, pořádání kulturně sportovních akcí (seriály závodů na šlapacích autech a in-linech, prázdninový semafor, dopravní soutěž, akce na in-line stezkách), příměstského tábora, přednášek pro seniory, informačně-propagační materiály, propagace v médiích</t>
  </si>
  <si>
    <t>opravy inventáře, vybavení a budovy centra</t>
  </si>
  <si>
    <t>občerstvení při akcích centra  a kurzech pro seniory a učitele</t>
  </si>
  <si>
    <t>CELKEM CENTRUM SEMAFOR</t>
  </si>
  <si>
    <t>CELKEM 08 - ODBOR AGENDY ŘIDIČŮ A MOTOROVÝCH VOZIDEL</t>
  </si>
  <si>
    <t xml:space="preserve">16-ODBOR SOCIÁLNÍCH VĚCÍ </t>
  </si>
  <si>
    <t xml:space="preserve">ODDĚLENÍ DĚTSKÝCH JESLÍ </t>
  </si>
  <si>
    <t>3539-Ostatní zdravotnická zařízení a služby pro zdravotnictví</t>
  </si>
  <si>
    <t>5131-Potraviny</t>
  </si>
  <si>
    <t xml:space="preserve">CELKEM ODDĚLENÍ DĚTSKÝCH JESLÍ </t>
  </si>
  <si>
    <t>ODDĚLENÍ DOMOV PRO ŽENY A MATKY S DĚTMI</t>
  </si>
  <si>
    <t>4333-Domovy-penzióny pro matky s dětmi</t>
  </si>
  <si>
    <t>Domov pro ženy a matky s dětmi Holečkova</t>
  </si>
  <si>
    <t>CELKEM ODDĚLENÍ DOMOV PRO ŽENY A MATKY S DĚTMI</t>
  </si>
  <si>
    <t>ODDĚLENÍ SOCIÁLNÍ PRÁCE A PORADENSTVÍ</t>
  </si>
  <si>
    <t>4342-Sociální péče a pomoc přistěhovalcům a vybraným etnikům</t>
  </si>
  <si>
    <t>3541-Prevence před drogami, alkoholem, nikotinem a jinými návykovými látkami</t>
  </si>
  <si>
    <t>CELKEM ODDĚLENÍ SOCIÁLNÍ PRÁCE A PORADENSTVÍ</t>
  </si>
  <si>
    <t>ODDĚLENÍ AZYLOVÝ DŮM</t>
  </si>
  <si>
    <t>4374-Azylové domy, nízkoprahová denní centra a noclehárny</t>
  </si>
  <si>
    <t>CELKEM ODDĚLENÍ AZYLOVÝ DŮM</t>
  </si>
  <si>
    <t>NOCLEHÁRNA</t>
  </si>
  <si>
    <t>CELKEM NOCLEHÁRNA</t>
  </si>
  <si>
    <t xml:space="preserve">ODDĚLENÍ SOCIÁLNÍCH SLUŽEB </t>
  </si>
  <si>
    <t>4359-Ostatní služby a činnosti v oblasti sociální péče.</t>
  </si>
  <si>
    <t xml:space="preserve">CELKEM ODDĚLENÍ SOCIÁLNÍCH SLUŽEB </t>
  </si>
  <si>
    <t>OSTATNÍ SLUŽBY A ČINNOSTI V OBLASTI SOCIÁLNÍ PÉČE</t>
  </si>
  <si>
    <t>CELKEM OSTATNÍ SLUŽBY A ČINNOSTI V OBLASTI SOCIÁLNÍ PÉČE</t>
  </si>
  <si>
    <t>KOMUNITNÍ PLÁNOVÁNÍ SOCIÁLNÍCH SLUŽEB</t>
  </si>
  <si>
    <t>4349-Ostatní sociální péče a pomoc ostatním skupinám obyvatelstva</t>
  </si>
  <si>
    <t>CELKEM KOMUNITNÍ PLÁNOVÁNÍ SOCIÁLNÍCH SLUŽEB</t>
  </si>
  <si>
    <t>ODDĚLENÍ OPATROVNICKÉ</t>
  </si>
  <si>
    <t>3632-Pohřebnictví</t>
  </si>
  <si>
    <t>CELKEM ODDĚLENÍ OPATROVNICKÉ</t>
  </si>
  <si>
    <t>ODDĚLENÍ POMOCI V HMOTNÉ NOUZI</t>
  </si>
  <si>
    <t>4329-Ostatní sociální péče a pomoc dětem a mládeži</t>
  </si>
  <si>
    <t>CELKEM ODDĚLENÍ POMOCI V HMOTNÉ NOUZI</t>
  </si>
  <si>
    <t xml:space="preserve">CELKEM 16 - ODBOR SOCIÁLNÍCH VĚCÍ </t>
  </si>
  <si>
    <t>40-ODBOR ŽIVOTNÍHO PROSTŘEDÍ</t>
  </si>
  <si>
    <t>nákup pramenité vody do přístrojů</t>
  </si>
  <si>
    <t>výstroj st. správa lesů a myslivosti, dle § 2 odst. 4 Vyhlášky MZe č. 79/96 Sb. (nejde o ochranné pomůcky)</t>
  </si>
  <si>
    <t>odborná literatura, právní předpisy</t>
  </si>
  <si>
    <t>včetně komise ŽP</t>
  </si>
  <si>
    <t>ODBOR - PROVOZ OSTATNÍ</t>
  </si>
  <si>
    <t>1014-Ozdravování hospodářských zvířat, polních a speciálních plodin a zvláštní veterinární péče</t>
  </si>
  <si>
    <t>2212-Silnice</t>
  </si>
  <si>
    <t>2310-Pitná voda</t>
  </si>
  <si>
    <t>instruktážní materiály, mapy</t>
  </si>
  <si>
    <t>znalecké posudky a studie, rozbory vody, náklady na havarijní opatření</t>
  </si>
  <si>
    <t>malé rekreační plochy s hracími a sport. prvky (nákup a evidence v majetku města)</t>
  </si>
  <si>
    <t>3716-Monitoring ochrany ovzduší</t>
  </si>
  <si>
    <t>energie na vytápění/chlazení monitorovací stanice</t>
  </si>
  <si>
    <t>nájemné</t>
  </si>
  <si>
    <t>aktualizace a úpravy "Systému řízení kvality ovzduší ve městě Olomouci"</t>
  </si>
  <si>
    <t>vedení agendy ochrany ovzduší,  AIM - automatický imisní monitoring na území města Olomouce</t>
  </si>
  <si>
    <t>3729-Ostatní nakládání s odpady</t>
  </si>
  <si>
    <t>provozní náklady na svoz odpadu - spalovna Brno</t>
  </si>
  <si>
    <t>3742-Chráněné části přírody</t>
  </si>
  <si>
    <t>značení pam. stromů, tabule, barvy, spreje na ozn. dřevin</t>
  </si>
  <si>
    <t>znal. posudky, zprac. les. hosp. osnov, péče o významné stromy na území města</t>
  </si>
  <si>
    <t>3745-Péče o vzhled obcí a veřejnou zeleň</t>
  </si>
  <si>
    <t>konzultace a autorský dozor</t>
  </si>
  <si>
    <t>obnova a údržba alejí, návsí a biocenter, monitoring chorob a škůdců vč. likvidace následků povětrnostních kalamit, ošetření neudržovaných porostů na pozemcích města, Sídliště Povel 3-letá údržba, Rozárium I. etapa</t>
  </si>
  <si>
    <t>malé rekreační plochy s hracími a sport. prvky, odstranění pískovišť určených ke zrušení</t>
  </si>
  <si>
    <t>CELKEM ODBOR - PROVOZ OSTATNÍ</t>
  </si>
  <si>
    <t>PROJEKTY - NÁSLEDNÁ PÉČE</t>
  </si>
  <si>
    <t>neudržované pozemky města Olomouce nezařazené do údržby v rámci pasportu zeleně vedeného TSMO, a.s..</t>
  </si>
  <si>
    <t>Přednádraží - IV. etapa - služby, fond 60 (invest. akce z dotací)</t>
  </si>
  <si>
    <t>Štítného ul. - služby (invest. akce z dotací)</t>
  </si>
  <si>
    <t>Přichystalova ul. - služby (invest. akce z dotací)</t>
  </si>
  <si>
    <t>Dolní náměstí - rekonstrukce, udržitelnost projektu (následná péče o zeleň), fond 45</t>
  </si>
  <si>
    <t>Dobrovského - Na Střelnici - okružní křižovatka (následná péče o zeleň)</t>
  </si>
  <si>
    <t>Svatoplukova 11 - rekonstrukce ZŠ a MŠ (následná péče o zeleň)</t>
  </si>
  <si>
    <t>Založení krajinného prvku Holický les - následná péče, fond 69</t>
  </si>
  <si>
    <t>Povel - obyt. zóna - revital. a regener. sídliště - udržitelnost projektu, fond 46 (následná údržba dřevin)</t>
  </si>
  <si>
    <t>Povel - obyt. zóna - revital. a regener. sídliště RC 2 - udržitelnost projektu, fond 63 (následná údržba dřevin)</t>
  </si>
  <si>
    <t>Moravská cyklotrasa k. ú. Povel - následná péče, fond 57</t>
  </si>
  <si>
    <t>Tramvajová trať tržnice - Trnkova, následná údržba, fond 33</t>
  </si>
  <si>
    <t>Trnkova ulice - parkoviště (před domy 17-19) následná péče, fond 91</t>
  </si>
  <si>
    <t>Dostavba areálu VFO - pavilon A2, následná péče, fond 52</t>
  </si>
  <si>
    <t>Werichova - parkovací stání (následná péče o výsadby), fond 106</t>
  </si>
  <si>
    <t>Za Školou - rekonstrukce komunikace a inženýrských sítí (následná údržba zeleně), fond 97</t>
  </si>
  <si>
    <t>Revitalizace a regenerace sídliště Povel III. etapa - následná péče</t>
  </si>
  <si>
    <t>Holická, Babíčkova cyklostezka - následná péče, fond 114</t>
  </si>
  <si>
    <t>následná péče o výsadby u investičních akcí od roku 2017</t>
  </si>
  <si>
    <t>CELKEM PROJEKTY - NÁSLEDNÁ PÉČE</t>
  </si>
  <si>
    <t>CELKEM 40 - ODBOR ŽIVOTNÍHO PROSTŘEDÍ</t>
  </si>
  <si>
    <t>14-ODBOR ŠKOLSTVÍ</t>
  </si>
  <si>
    <t>3113-Základní školy</t>
  </si>
  <si>
    <t>údržba  parku pro veřejnost při ZŠ Svatoplukova</t>
  </si>
  <si>
    <t>Modernizace ŠJ FZŠ a MŠ Dr. M. Horákové, zvl. účet 3719862/0800, fond 3</t>
  </si>
  <si>
    <t>odborné publikace z oblasti školství vč. aktualizací (Řízení školy, Učitelské noviny, Účetnictví, Věstník MŠMT atd.)</t>
  </si>
  <si>
    <t xml:space="preserve">provoz osobního automobilu OŠ </t>
  </si>
  <si>
    <t>nájemné prostor pro akce OŠ, nájemné ZŠ Čajkovského</t>
  </si>
  <si>
    <t>služby externích poradců</t>
  </si>
  <si>
    <t>školení pro PO-školy</t>
  </si>
  <si>
    <t>cestovné pracovníků odboru</t>
  </si>
  <si>
    <t>5494-Neinvestiční transfery obyvatelstvu nemající charakter daru</t>
  </si>
  <si>
    <t>odměny v různých soutěžích MŠ a ZŠ (např. akce "Kočička Ola" atd.)</t>
  </si>
  <si>
    <t>drobný materiál pro potřeby odboru</t>
  </si>
  <si>
    <t>ORG. 500 STŘ. ROZVOZU STRAVY</t>
  </si>
  <si>
    <t>3141-Školní stravování</t>
  </si>
  <si>
    <t>pro pracovníky oddělení</t>
  </si>
  <si>
    <t>drobné vybavení oddělení</t>
  </si>
  <si>
    <t>čistící prostř. a materiál pro údržbu</t>
  </si>
  <si>
    <t>odběr vody pro zajištění činnosti</t>
  </si>
  <si>
    <t>odběr elektřiny pro zajištění činnosti</t>
  </si>
  <si>
    <t>pronájem objektu, nájemné technoplyn</t>
  </si>
  <si>
    <t>zajištění oprav automobilů dodavatelskou formou</t>
  </si>
  <si>
    <t>CELKEM ORG. 500 STŘ. ROZVOZU STRAVY</t>
  </si>
  <si>
    <t>ORG. 650 SBOR PRO OBČANSKÉ ZÁLEŽITOSTI</t>
  </si>
  <si>
    <t>tisky gratulací, příp. další služby v rámci činnosti KPOZ</t>
  </si>
  <si>
    <t>pohoštění účinkujících při obřadech</t>
  </si>
  <si>
    <t>dárkové balíčky</t>
  </si>
  <si>
    <t>CELKEM ORG. 650 SBOR PRO OBČANSKÉ ZÁLEŽITOSTI</t>
  </si>
  <si>
    <t>CELKEM 14 - ODBOR ŠKOLSTVÍ</t>
  </si>
  <si>
    <t>41-ODBOR MAJETKOPRÁVNÍ</t>
  </si>
  <si>
    <t>studny - rozbory vody</t>
  </si>
  <si>
    <t>2321-Odvádění a čistění odpadních vod a nakládání s kaly</t>
  </si>
  <si>
    <t>stočné - rybník Neředín, odvádění srážkových vod (dle smluv)</t>
  </si>
  <si>
    <t>3326-Pořízení, zachování a obnova hodnot místního kulturního, národního a historického povědomí</t>
  </si>
  <si>
    <t>fontány (doplatek - havárie technologie - font. Venuše)</t>
  </si>
  <si>
    <t>fontány</t>
  </si>
  <si>
    <t>3329-Ostatní záležitosti ochrany památek a péče o kulturní dědictví</t>
  </si>
  <si>
    <t xml:space="preserve">údržba zeleně nezařazené do kat. "veřejná zeleň" </t>
  </si>
  <si>
    <t>1 vozidlo</t>
  </si>
  <si>
    <t>pojistné dle uzavřených smluv</t>
  </si>
  <si>
    <t>geom. plány, zaměření objektů, pozemků</t>
  </si>
  <si>
    <t>majetkoprávní komise</t>
  </si>
  <si>
    <t>náklady na exekuční vystěhování</t>
  </si>
  <si>
    <t>CELKEM 41 - ODBOR MAJETKOPRÁVNÍ</t>
  </si>
  <si>
    <t>02-ODBOR INVESTIC</t>
  </si>
  <si>
    <t>značkovače na stavby, složky na závěrečné zprávy, zhotovení klíčů</t>
  </si>
  <si>
    <t>nákup PHM pro 3 vozidla na odboru</t>
  </si>
  <si>
    <t>Tramvajová trať Nové Sady - překlady monitorovacích zpráv a žádostí o platbu projektu TT Nové Sady, fond 33</t>
  </si>
  <si>
    <t xml:space="preserve">plánografické práce pro odbor investic </t>
  </si>
  <si>
    <t>cestovné pro 38 zaměstnanců  odboru investic</t>
  </si>
  <si>
    <t>výrobní výbory, komise na výběr zakázek</t>
  </si>
  <si>
    <t>DHDM - STAVBY</t>
  </si>
  <si>
    <t>2219-Ostatní záležitosti pozemních komunikací</t>
  </si>
  <si>
    <t>nákup vodoměrů - odvody MOVO, a. s.</t>
  </si>
  <si>
    <t>věcná břemena</t>
  </si>
  <si>
    <t>CELKEM DHDM - STAVBY</t>
  </si>
  <si>
    <t>SLUŽBY, OPRAVY - STAVBY</t>
  </si>
  <si>
    <t>3636-Územní rozvoj</t>
  </si>
  <si>
    <t>aktualizace SW CROSS</t>
  </si>
  <si>
    <t>CELKEM SLUŽBY, OPRAVY - STAVBY</t>
  </si>
  <si>
    <t>CELKEM 02 - ODBOR INVESTIC</t>
  </si>
  <si>
    <t>07-ODBOR SPRÁVY MĚSTSKÝCH KOMUNIKACÍ A MHD</t>
  </si>
  <si>
    <t>projekty k opravám komunikací, geodetická zaměření, diagnostiky vozovek, měření hluku, studie (se zaměřením na hlukové studie), pasport - rozšiřování pasportní databáze, autorské dozory, koordinátoři BOZP</t>
  </si>
  <si>
    <t>projekty na opravy mostů, lávek a podchodů, autorský dozor, koordinátor BOZP, pasport a odtahy vozidel, projekty na opravy zastávek MHD, pořízení geometrického zaměření k majetkoprávnímu vypořádání mostů a lávek s Povodím Moravy</t>
  </si>
  <si>
    <t>pořízení nového městského mobiliáře + cyklokoordinátor - stojany na kola</t>
  </si>
  <si>
    <t>2221-Provoz veřejné silniční dopravy</t>
  </si>
  <si>
    <t>konzultační a poradenské služby, projekty</t>
  </si>
  <si>
    <t xml:space="preserve">sčítání MHD,  ověřování využití linek </t>
  </si>
  <si>
    <t>odborná literatura, vyhlášky, mapy</t>
  </si>
  <si>
    <t>kmitočty - systém preferencí MHD</t>
  </si>
  <si>
    <t xml:space="preserve">školení, zkoušky ZOZ nových zaměstnanců </t>
  </si>
  <si>
    <t>finanční prostředky pro chod sekretariátu</t>
  </si>
  <si>
    <t>LETIŠTĚ NEŘEDÍN</t>
  </si>
  <si>
    <t>2251-Letiště</t>
  </si>
  <si>
    <t>org. 800</t>
  </si>
  <si>
    <t>org. 800 nákup nářadí</t>
  </si>
  <si>
    <t>org. 800 materiál na zajišť. údržby - náhradní díly</t>
  </si>
  <si>
    <t>org. 800 vytápění odbavovací haly, plyn a poplatek za pronájem zásobníku</t>
  </si>
  <si>
    <t>org. 800 přímotopy, vytápění věže leteckého zabezpečení</t>
  </si>
  <si>
    <t>org. 800  Nissan - hasící jednotka, traktor, válec, sekačky na trávu</t>
  </si>
  <si>
    <t>org. 800 platby odpadů, služba AFIS, opravy a servis pracovních zařízení (sekačky, mulčovací stroj, pila....)  a drobné opravy na letišti</t>
  </si>
  <si>
    <t xml:space="preserve">org. 801  </t>
  </si>
  <si>
    <t>org. 801 PHM pro aktéry</t>
  </si>
  <si>
    <t>org. 801 poplatky za vystoupení účastníků</t>
  </si>
  <si>
    <t>org. 801</t>
  </si>
  <si>
    <t>CELKEM LETIŠTĚ NEŘEDÍN</t>
  </si>
  <si>
    <t>KASÁRNA NEŘEDÍN</t>
  </si>
  <si>
    <t>CELKEM KASÁRNA NEŘEDÍN</t>
  </si>
  <si>
    <t xml:space="preserve">09-ODBOR KANCELÁŘ TAJEMNÍKA </t>
  </si>
  <si>
    <t>ODBOR PROVOZ</t>
  </si>
  <si>
    <t xml:space="preserve">telefony </t>
  </si>
  <si>
    <t>5173-Cestovné tuzemské</t>
  </si>
  <si>
    <t>org. 450 euromanažer</t>
  </si>
  <si>
    <t>5173-Cestovné zahraniční</t>
  </si>
  <si>
    <t xml:space="preserve">org. 550 zahraniční cestovné celý MMOl </t>
  </si>
  <si>
    <t>ostraha</t>
  </si>
  <si>
    <t>tiskoviny  MMOl, knihy</t>
  </si>
  <si>
    <t>budovy MMOl</t>
  </si>
  <si>
    <t>úhrada nákladů na páru a teplo v objektech MMOl</t>
  </si>
  <si>
    <t>ostraha, Sokolská 19 - archiv, Barvířská 1,OVVI</t>
  </si>
  <si>
    <t xml:space="preserve">5 sl. vozidel OS + tajemník </t>
  </si>
  <si>
    <t>nájemné archiv, nájem frankovacích strojů, Barvířská, nábytek na Palackého 14</t>
  </si>
  <si>
    <t xml:space="preserve">vstupní vzdělávání - noví zam. průběž. vzděl., ZOZ, vzděl. ved., jazyk. vzděl., zvyšování kvalif., ostatní </t>
  </si>
  <si>
    <t>tajemník, vedoucí odboru, personální inter. školení</t>
  </si>
  <si>
    <t>5191-Zaplacené sankce</t>
  </si>
  <si>
    <t>účelová rezerva - volby</t>
  </si>
  <si>
    <t>nákup dálničních známek (tuzemsko)</t>
  </si>
  <si>
    <t xml:space="preserve">ostatní materiál - tonery, papír, obálky, úklidové prostředky, kanc. materiál </t>
  </si>
  <si>
    <t>CELKEM ODBOR PROVOZ</t>
  </si>
  <si>
    <t>DHDM</t>
  </si>
  <si>
    <t>odbor kancelář tajemníka (odbory MMOl)</t>
  </si>
  <si>
    <t>CELKEM DHDM</t>
  </si>
  <si>
    <t>OPRAVY A UDRŽOVÁNÍ</t>
  </si>
  <si>
    <t xml:space="preserve">opravy budov, údržba modelu města, údržba věžních hodin a cimbálů orloje, obsluha a údržba orloje, opravy aut, kopírek a ost. techniky </t>
  </si>
  <si>
    <t>CELKEM OPRAVY A UDRŽOVÁNÍ</t>
  </si>
  <si>
    <t>HYNAISOVA 10</t>
  </si>
  <si>
    <t>úklid , péče o květiny,  ostraha včetně Palackého 14, svoz odpadů, revize, servisní práce (klimatizační jednotka, výtah, čištění odpadů, apod.)</t>
  </si>
  <si>
    <t>CELKEM HYNAISOVA 10</t>
  </si>
  <si>
    <t>VEJDOVSKÉHO, KOSMONAUTŮ</t>
  </si>
  <si>
    <t>Vejdovského 2, Kosmonautů 8</t>
  </si>
  <si>
    <t>Návrh            po 1. čtení RMO</t>
  </si>
  <si>
    <t>kanc. potřeby, tiskopisy pokut. bloků, úklid. prostředky pro mytí vozidel, ostatní úklid. prostředky - Kateřinská, Kopeček, propagační mat., spotřební materiál pro preventivní práci, zajištění preventivních akcí pro školy, drobná výstroj a výzbroj, spotřební materiál KSMO, zajištění pitného režimu v období léta, záložní zdroje, náboje na střelby, záznamové knihy</t>
  </si>
  <si>
    <t xml:space="preserve">zdravotní prohlídky vstupní, periodické - 1x ročně, výstupní, zhotovení tiskovin, odvoz podnapilých osob, revize, servis  programu Manager, mytí oken, mimořádný úklid, zničení pistolí, stravenky - příspěvek zaměstnavatele 33 Kč/stravenka (stabilizační prvek), SNO služby, odvoz uhynulých zvířat, odvoz odpadu, servis klimatizace, servis kamerového systému, odchyt zvířat, poplatky rádio, televize, ostatní </t>
  </si>
  <si>
    <t>vázané prostředky na inv. akce              z roku 2016</t>
  </si>
  <si>
    <t>kapitálové výdaje</t>
  </si>
  <si>
    <t>Návrh                  po 1. čtení RMO</t>
  </si>
  <si>
    <t>Návrh            2. čtení RMO                + / -</t>
  </si>
  <si>
    <t>2. čtení RMO           + / -</t>
  </si>
  <si>
    <t>2. čtení RMO                                +/-</t>
  </si>
  <si>
    <t xml:space="preserve">5173-Cestovné </t>
  </si>
  <si>
    <t>5909-Ostatní neinvestiční výdaje j.n.</t>
  </si>
  <si>
    <t>CELKEM 07 - ODBOR SPRÁVY MĚSTSKÝCH KOMUNIKACÍ A MHD   (DO 31.3.2016 - ODBOR DOPRAVY)</t>
  </si>
  <si>
    <t>30 ks skládací lehátka (obměna EC), protipovodňová hrazení</t>
  </si>
  <si>
    <t>5173-Cestovné</t>
  </si>
  <si>
    <t>5229-Ostatní neinvestiční transfery nezisk. a podob. org.</t>
  </si>
  <si>
    <t>OLTERM &amp; TD, a. s.  - správa a provoz Plav. stadionu                                     (v tom: 5 100 tis. hlavní smlouva, 2 900 tis. plavání batolat + doplatek revizního vzorce)</t>
  </si>
  <si>
    <t>5909-Individuální dotace - prvek 6986</t>
  </si>
  <si>
    <t>5909-Významné aktivity - prvek 1034</t>
  </si>
  <si>
    <t>5909-Zahraniční aktivity - prvek 7501</t>
  </si>
  <si>
    <t>3421-Využití volného času dětí a mládeže    +     6409-Ostatní činnosti j.n.    +     3299-Ostatní záležitosti vzdělávání</t>
  </si>
  <si>
    <t>zahraniční aktivity s důrazem na partnerská města (odd. Mezinárodní spolupráce)</t>
  </si>
  <si>
    <t>MÍSTNÍ AKČNÍ PLÁNY ORP OLOMOUC  (MAP)</t>
  </si>
  <si>
    <t>MAP - kancelářské potřeby - bude kryto 95% dotací, fond 115</t>
  </si>
  <si>
    <t>MAP - vzdělávání pedagogů - bude kryto 95% dotací, fond 115</t>
  </si>
  <si>
    <t>MAP - cestovné (i pro členy pracovních skupin) - bude kryto 95% dotací, fond 115</t>
  </si>
  <si>
    <t>MAP - řídicí výbory (5x), pracovní skupiny (5), realizační týmy - bude kryto 95% dotací, fond 115</t>
  </si>
  <si>
    <t>CELKEM MÍSTNÍ AKČNÍ PLÁNY ORP OLOMOUC  (MAP)</t>
  </si>
  <si>
    <t>PODPORA ŘÍZENÍ A KOORDINACE ITI OLOMOUCKÁ AGLOMERACE</t>
  </si>
  <si>
    <t>ITI - kancelářské potřeby - bude kryto 100% dotací, fond 119</t>
  </si>
  <si>
    <t>ITI - bude kryto 100% dotací, fond 119</t>
  </si>
  <si>
    <r>
      <t>ITI - řídicí výbory ITI, pracovní sk</t>
    </r>
    <r>
      <rPr>
        <sz val="8"/>
        <rFont val="Arial"/>
        <family val="2"/>
      </rPr>
      <t>upiny ITI - bude kryto 100% dotací, fond 119</t>
    </r>
  </si>
  <si>
    <t>CELKEM PŘÍPRAVA INTEGROVANÉ STRATEGIE PRO ITI - OLOMOUCKÁ AGLOMERACE"</t>
  </si>
  <si>
    <t>CELKEM 44 - ODBOR EVROPSKÝCH PROJEKTŮ</t>
  </si>
  <si>
    <t xml:space="preserve">Poznámka </t>
  </si>
  <si>
    <t xml:space="preserve">3636-Územní rozvoj </t>
  </si>
  <si>
    <t>05-ODBOR EKONOMICKÝ</t>
  </si>
  <si>
    <t>nové Rozpočtové skladby, odborná literatura</t>
  </si>
  <si>
    <t>rating, daňoví a externí poradci, audit</t>
  </si>
  <si>
    <t>odborné skupiny, Finanční výbor ZMO, rating, škodní a likvidační komise</t>
  </si>
  <si>
    <t>REZERVY</t>
  </si>
  <si>
    <t>zdroj k dispozici dle rozhodnutí RMO/ZMO</t>
  </si>
  <si>
    <t>CELKEM REZERVY</t>
  </si>
  <si>
    <t>MMOL  (SPOLEČNÉ VÝDAJE)</t>
  </si>
  <si>
    <t>6310-Obecné příjmy a výdaje z finančních operací</t>
  </si>
  <si>
    <t>5141-Úroky vlastní</t>
  </si>
  <si>
    <t>úroky placené za přijaté úvěry a půjčky celého MMOl</t>
  </si>
  <si>
    <t>poplatky za vedení účtů pro celý MMOl, noční trezor</t>
  </si>
  <si>
    <t>náhrady za náklady soudních řízení - celý MMOl</t>
  </si>
  <si>
    <t xml:space="preserve">EO pro celý MMOl </t>
  </si>
  <si>
    <t>správní poplatky - celý MMOl</t>
  </si>
  <si>
    <t>CELKEM MMOL  (SPOLEČNÉ VÝDAJE)</t>
  </si>
  <si>
    <t>CELKEM 05 - ODBOR EKONOMICKÝ</t>
  </si>
  <si>
    <t xml:space="preserve">NÁVRH ROZPOČTU SMOl NA ROK 2017 - PROVOZNÍ VÝDAJE ODBORŮ A ODDĚLENÍ </t>
  </si>
  <si>
    <t>Pracovní skupina             + / -</t>
  </si>
  <si>
    <t>Pracovní skupina           + / -</t>
  </si>
  <si>
    <t>Pracovní skupina                    + / -</t>
  </si>
  <si>
    <t>Pracovní skupina                 + / -</t>
  </si>
  <si>
    <t>Pracovní skupina                       + / -</t>
  </si>
  <si>
    <t>Pracovní skupina                   + / -</t>
  </si>
  <si>
    <t>Pracovní skupina                     + / -</t>
  </si>
  <si>
    <t xml:space="preserve">PALACKÉHO 14 </t>
  </si>
  <si>
    <t>CELKEM PALACKÉHO 14</t>
  </si>
  <si>
    <t>Pracovní skupina            + / -</t>
  </si>
  <si>
    <t>Pracovní skupina                         + / -</t>
  </si>
  <si>
    <t>27 KMČ  x 70 tis. Kč</t>
  </si>
  <si>
    <t>Pracovní skupina                      + / -</t>
  </si>
  <si>
    <t>Pracovní skupina                          + / -</t>
  </si>
  <si>
    <t>Domov pro ženy a matky s dětmi Holečkova - potraviny určené pro klientky v krizových situacích</t>
  </si>
  <si>
    <t>Domov pro ženy a matky s dětmi Holečkova - obnova a doplnění ložního prádla, ručníky, ubrusy, závěsy apod.</t>
  </si>
  <si>
    <t>Domov pro ženy a matky s dětmi Holečkova - denní tisk, odborná literatura se zaměřením na sociální oblast</t>
  </si>
  <si>
    <t>Domov pro ženy a matky s dětmi Holečkova - obnova vybavení pokojů, kuchyně, venkovních prostor, elektrospotřebičů apod.</t>
  </si>
  <si>
    <t>Domov pro ženy a matky s dětmi Holečkova - čistící, dezinfekční a hygienické prostředky (též pro klientky v krizových situacích), drobný materiál apod.</t>
  </si>
  <si>
    <t xml:space="preserve">Domov pro ženy a matky s dětmi Holečkova </t>
  </si>
  <si>
    <t>Domov pro ženy a matky s dětmi Holečkova - běžná korespondence</t>
  </si>
  <si>
    <t>Domov pro ženy a matky s dětmi Holečkova - pevná telefonní linka a internetové připojení</t>
  </si>
  <si>
    <t>Domov pro ženy a matky s dětmi Holečkova - školení a náklady spojené se supervizí</t>
  </si>
  <si>
    <t>Domov pro ženy a matky s dětmi Holečkova - odvoz TDO a nebezpečného odpadu, deratizace, obnova pískovišť, revize, poplatky, kosení trávy a keřů apod.</t>
  </si>
  <si>
    <t>Domov pro ženy a matky s dětmi Holečkova - opravy zahradních prvků, průběžné opravy elektrospotřebičů, zámků, oken, topení, toalet apod.</t>
  </si>
  <si>
    <t>Domov pro ženy a matky s dětmi Holečkova - poplatek za aktualizaci počítačového programu Azylák</t>
  </si>
  <si>
    <t>Domov pro ženy a matky s dětmi Holečkova - nákup přenosné jízdenky MHD</t>
  </si>
  <si>
    <t>Domov pro ženy a matky s dětmi Sokolská - potraviny určené pro klientky v krizových situacích</t>
  </si>
  <si>
    <t>Domov pro ženy a matky s dětmi Sokolská - obnova a doplnění ložního prádla, ručníky, ubrusy, závěsy apod.</t>
  </si>
  <si>
    <t>Domov pro ženy a matky s dětmi Sokolská - denní tisk, odborná literatura se zaměřením na sociální oblast</t>
  </si>
  <si>
    <t>Domov pro ženy a matky s dětmi Sokolská - obnova vybavení pokojů, kuchyně, elektrospotřebičů, venkovních prostorů apod.</t>
  </si>
  <si>
    <t>Domov pro ženy a matky s dětmi Sokolská - čistící, desinfekční a hygienické prostředky (také pro klientky v krizových situacích), drobný materiál apod.</t>
  </si>
  <si>
    <t xml:space="preserve">Domov pro ženy a matky s dětmi Sokolská </t>
  </si>
  <si>
    <t>Domov pro ženy a matky s dětmi Sokolská - běžná korespondence</t>
  </si>
  <si>
    <t>Domov pro ženy a matky s dětmi Sokolská - pevná telefonní linka a internetové připojení</t>
  </si>
  <si>
    <t>Domov pro ženy a matky s dětmi Sokolská - nájemné za prostory hrazené SNO a.s.</t>
  </si>
  <si>
    <t>Domov pro ženy a matky s dětmi Sokolská - školení a náklady za supervizi</t>
  </si>
  <si>
    <t>Domov pro ženy a matky s dětmi Sokolská - odvoz TDO a nebezpečného odpadu, deratizace, revize, poplatky, čištění koberců, válend apod.</t>
  </si>
  <si>
    <t>Domov pro ženy a matky s dětmi Sokolská - průběžné opravy elektrospotřebičů, zámků, oken, nábytku, sociálního zařízení, topení apod.</t>
  </si>
  <si>
    <t>Domov pro ženy a matky s dětmi Sokolská - nákup přenosných jízdenek MHD</t>
  </si>
  <si>
    <t>obnova a dovybavení kanceláří terénních pracovníků, vybavení pro terénní práci s dětmi na ul. Holická 51</t>
  </si>
  <si>
    <t>čistící a dezinfekční prostředky, kancelářské potřeby, drobný materiál do zájmových kroužků, drobné vybavení apod.</t>
  </si>
  <si>
    <t>dobití mobilních telefonů terénních pracovníků, poplatek za internetové připojení na ul. Holická 51</t>
  </si>
  <si>
    <t>povinné školení pro terénní pracovníky</t>
  </si>
  <si>
    <t>vstupné při zájezdech a výletech, revize, doprava pro uživatele</t>
  </si>
  <si>
    <t>drobnější opravy a údržba na ul. Holická 51</t>
  </si>
  <si>
    <t>cestovné pro terénní pracovníky</t>
  </si>
  <si>
    <t>antivirové programy a údržba evidenčního programu PePa</t>
  </si>
  <si>
    <t>drobné občerstvení uživatelů na výletech a zájezdech</t>
  </si>
  <si>
    <t>nájem tělocvičny pro sportovní aktivity a taneční kroužek</t>
  </si>
  <si>
    <t>prevence před drogami, alkoholem - nákup tiskopisů receptů a žádanek na návykové látky pro jejich následný prodej zdravotnickým zařízením</t>
  </si>
  <si>
    <t>nákup potravin pro krizový příjem klientů</t>
  </si>
  <si>
    <t>ochranné spreje, montérky, rukavice, ústenky apod. dle vnitřních směrnic</t>
  </si>
  <si>
    <t>nákup lůžkovin, přikrývek, polštářů apod. dle nařízení KHS (nutná obměna z důvodu častého praní)</t>
  </si>
  <si>
    <t>odborná literatura se zaměřením na sociální oblast</t>
  </si>
  <si>
    <t>postupná výměna šatních skříní, stolů a židlí na pokojích, obměna elektrospotřebičů (trouby, mikrovlnné trouby, lednice, pračky apod.), obměna vybavení kulturní místnosti</t>
  </si>
  <si>
    <t>čistící, hygienické, desinfekční a prací prostředky, toaletní potřeby, drobný materiál</t>
  </si>
  <si>
    <t>nákup PHM a maziva do sekačky trávy a křovinořezu (údržba okolních prostorů)</t>
  </si>
  <si>
    <t>pevná telefonní linka a internetové připojení</t>
  </si>
  <si>
    <t>konzultační a poradenské služby k zákonům</t>
  </si>
  <si>
    <t>cyklus školení ke zpracování metodik poskytovatelů sociálních služeb, zákonná školení pracovníků na DPČ</t>
  </si>
  <si>
    <t>odvoz TDO, čištění válend, pravidelné praní ložního prádla, pravidelné deratizace, desinfekce (vše dle dispozic KHS), revize apod.</t>
  </si>
  <si>
    <t>opravy elektrospotřebičů a elektroinstalace, výměna podlahových krytin na pokojích, provozní opravy apod.</t>
  </si>
  <si>
    <t>aktualizace programu S.A.D.</t>
  </si>
  <si>
    <t>nákup přenosných jízdenek MHD</t>
  </si>
  <si>
    <t>nákup lůžkovin, přikrývek, polštářů - častá obměna vzhledem k častému praní dle pokynů KHS</t>
  </si>
  <si>
    <t>výměna omyvatelných matrací, stolů a židlí</t>
  </si>
  <si>
    <t>nákup čistících a hygienických prostředků na úklid</t>
  </si>
  <si>
    <t>cyklus  školení, konzultace a nácviky, supervize</t>
  </si>
  <si>
    <t>provozní opravy drobného charakteru (místnosti, sprchový kout, toaleta apod.)</t>
  </si>
  <si>
    <t>obuv, pláště, rukavice, roušky apod., úklidy klubů seniorů, sociální šetření</t>
  </si>
  <si>
    <t>průběžná obměna ubrusů, záclon, utěrek, ručníků, závěsů (sjednocující prvek) apod.</t>
  </si>
  <si>
    <t>knihy, noviny a časopisy pro KS (Květy, Doba seniorů, Křížovky apod.), doplnění knihovniček, odborná literatura, nové kluby</t>
  </si>
  <si>
    <t>nákup nábytku (stoly, židle), nákup elektrických spotřebičů apod., nábytková stěna, vývěska, část kuchyňské linky pro KS Peškova, PC do jednotlivých klubů atd.</t>
  </si>
  <si>
    <t>čistící, dezinfekční a hygienické potřeby, toaletní potřeby, drobný materiál (nádobí, hry apod.)</t>
  </si>
  <si>
    <t>dobíjení kreditů mobilních telefonů pracovníků na DPP a DPČ</t>
  </si>
  <si>
    <t>pravidelná školení pro předsedy klubů, pracovníky na úklid, vzdělávací aktivity pro členy klubů</t>
  </si>
  <si>
    <t>aktivizační programy - plesy seniorů, koncerty, besedy a přednášky, zájezdy mimo Olomouc, sportovní činnost, oslava Mezinárodního dne seniorů, čištění koberců, praní záclon, mytí oken apod., pojištění, revize, vydávání časopisu "Olomoucký senior"</t>
  </si>
  <si>
    <t>drobné opravy menšího rozsahu</t>
  </si>
  <si>
    <t>úhrada pohoštění na společenských akcích - plesy, setkání předsedů, besedy, divadelní představení, oslavy Mezinárodního dne seniorů atd.</t>
  </si>
  <si>
    <t>dotace na vlastní činnost klubů (1 100 členů - výše částky na osobu je stejná jako v minulých letech, tj. cca 38 Kč na člena za měsíc)</t>
  </si>
  <si>
    <t>věcné dary jubilantům - dárkové koše, květiny, upomínkové předměty apod.</t>
  </si>
  <si>
    <t>zajištění mimořádné pomoci pro osoby dle § 92 písm. a) zákona č.108/2006 Sb.</t>
  </si>
  <si>
    <t>sociální pohřby, nárůst cen o cca 60%</t>
  </si>
  <si>
    <t>věcné dary - sociálně slabí, propuštění z výkonu trestu (dary pro děti v ústavech jsou hrazeny z dotace na SPOD)</t>
  </si>
  <si>
    <t>odborná literatura a časopisy, denní tisk</t>
  </si>
  <si>
    <t>5 služebních vozidel</t>
  </si>
  <si>
    <t>běžná korespondence</t>
  </si>
  <si>
    <t>činnost informačního a poradenského centra, nákup drobných služeb, mytí a přezutí pneumatik služebních vozů, atd.</t>
  </si>
  <si>
    <t>115 zaměstnanců</t>
  </si>
  <si>
    <t>3 odborné komise, komise sociálně právní ochrany dětí</t>
  </si>
  <si>
    <t>Bezbariérová Olomouc 70 tis. Kč (bezbariérová turistická mapa, katalog přístupnosti škol, mapování přístupnosti pěších tras), náklady na provoz ordinace praktického lékaře pro lidi v nouzi 600 tis. Kč (převedeno z dotačních titulů - dle nařízení EU je třeba řešit jako veřejnou zakázku)</t>
  </si>
  <si>
    <t>Pracovní skupina                            + / -</t>
  </si>
  <si>
    <t>Pracovní skupina                             + / -</t>
  </si>
  <si>
    <t>Pracovní skupina                                 + / -</t>
  </si>
  <si>
    <t>Pracovní skupina                              + / -</t>
  </si>
  <si>
    <t>5139-Nákup materiálu j.n.</t>
  </si>
  <si>
    <t>ITI - elektronika, bude kryto 100% dotací, fond 119</t>
  </si>
  <si>
    <t>ITI - leasing auto a kopírka - nájemné (150 tis. Kč); bude kryto 100% dotací, fond 119</t>
  </si>
  <si>
    <t>Pracovní skupina                  + / -</t>
  </si>
  <si>
    <t xml:space="preserve">zahraniční aktivity s důrazem na partnerská města </t>
  </si>
  <si>
    <t>nájemné na uzavřené smlouvy - Nasvícení Sv. Michala, Protipovodňová opatření, Dětské hřiště u Bystřičky, Odkanalizování části Povodí sběrače E, Informační a orientační systém města Olomouce, Ul. 28 října, Svatý Kopeček, Droždín - vodovod, Nerudova</t>
  </si>
  <si>
    <t xml:space="preserve">dle uzavřené smlouvy OI-IP/SOD/000832/2016/Fia ze Stavoprojektem  až do roku 2017 - požadovaná částka 18.150,00 Kč / měsíc  </t>
  </si>
  <si>
    <t>Studie dopravních záměrů vyplývajících z ÚP (např. řešení dopravních napojení rozvojových lokalit dle aktuálních potřeb, vypracování hlukových studií, apod.)
Studie a analýzy svým významem ovlivňující koncepci dopravy ve městě (např. východní tangenta, radiála Holická, optimalizace dopravy apod.)
Vyhodnocení a sběr základních dopravně inženýrských charakteristik (průzkum aut., statické a cyklistické dopravy, průzkumy křižovatek, průzkumy MHD) buď v návaznosti na zpracovávané studie nebo pro operativní změny organizace dopravy.
Dopravně inženýrské posouzení rozvojových lokalit a záměrů.
Projektová příprava dopravního značení.
Fin. prostředky na tech. pomoc cyklokoordinátora.
Posudky technicko - ekonomické proveditelnosti využívání CZT v souladu s územním plánem.
Přepočty dílčích úseků vodovodů a  kanalizací v souvislosti s novými rozvojovými  záměry.             
Zpracování standardů objektů hospodaření s dešťovými vodami. Studie rekreačních ploch a zařízení pro rozvoj zdravého životního stylu občanů Olomouce na základě požadavků samosprávy, KMČ a občanů.</t>
  </si>
  <si>
    <t>překlady , EIB, rating a jiné</t>
  </si>
  <si>
    <t>pronájem zařízení - dohledová ústředna, platby za radiomodemy, nájmy - Povodí Moravy</t>
  </si>
  <si>
    <t>org. 800 prostá správa majetku</t>
  </si>
  <si>
    <t xml:space="preserve">novelizace zákonů, které budou v průběhu roku, odborná literatura, ÚZ, atd. </t>
  </si>
  <si>
    <t>řešení případů sporných dopravních nehod ve správním řízení - odborné vyjádření a znalecké posudky, vypracování znaleckých posudků přestupků v dopravě na zjištění koncentrace návykových a toxických látek v těle u přestupců - nová povinnost stanovená zákonem</t>
  </si>
  <si>
    <t>org. 900 - elektronické podpisy/certifikáty/</t>
  </si>
  <si>
    <t xml:space="preserve">nastavení výplatních strojů/frankovačů/, pošt. popl., tisk složenek, obálkování (služby ČP), datové schránky </t>
  </si>
  <si>
    <t>hrazené z odboru kancelář tajemníka + ostatní výdaje (doprava, ubytování, stravování na školení, semináře, ZOZ)</t>
  </si>
  <si>
    <t>Vejdovského (2 výtahy), ostatní služby Kosmonautů</t>
  </si>
  <si>
    <t>výkon rozhodnutí stavebního úřadu v případě nečinnosti stavebníků a ohrožení veřejného zájmu, tiskařské a knih. práce</t>
  </si>
  <si>
    <t>org. 251 zahraniční veletrhy, prezentace města, služby při fam a press tripech</t>
  </si>
  <si>
    <t>org. 251 fam tripy / novináři zahraničí</t>
  </si>
  <si>
    <t>provoz středisek KMČ , DP a veřejného internetu</t>
  </si>
  <si>
    <t>org. 20 Městská policie - 4 PC, 2 tiskárny, skener, A3 tiskárna pro preventivně informační skupinu</t>
  </si>
  <si>
    <t>instalační materiál, tonery, pásky, náplně do tisk., spec. papíry, štítky a fólie do tiskáren a plotru, diskety, pásky pro zálohy a archivaci, paměť. média, čistící prostředky, instalační materiál - kabely síťové a k tiskárnám</t>
  </si>
  <si>
    <t>aktualizace dat k KÚ, vzdálený přístup, tvorba ostatních dat</t>
  </si>
  <si>
    <t>služby, smluvně zajiš. údržba aplikací, renovace tonerů, bezdrátová síť - údržba, připojení na internet</t>
  </si>
  <si>
    <t xml:space="preserve">služby zpracování mezd ředitelů škol a ost. služby OŠ (akce Den učitelů, inzeráty na obsazení míst ředitelů PO - škol atd.) </t>
  </si>
  <si>
    <t>naplňování Koncepce rozvoje školství a Koncepce rodinné politiky schválené ZMO</t>
  </si>
  <si>
    <t>občerstvení při jednáních komisí, při výběrových řízeních, pro děti MŠ, ZŠ při akcích SMOl</t>
  </si>
  <si>
    <t>k úhradě výdajů odboru a příspěvkových org. nekrytých rozpočtem</t>
  </si>
  <si>
    <t xml:space="preserve">provoz dodávkových automobilů </t>
  </si>
  <si>
    <t>revizní zprávy, technické prohlídky, odb. posudky</t>
  </si>
  <si>
    <t>nákup potravin pro vlastní kuchyň (stravování dětí i zaměstnanců)</t>
  </si>
  <si>
    <t>ochranné pomůcky dle platných předpisů</t>
  </si>
  <si>
    <t>průběžná obměna oblečení pro děti (punčocháče, kalhotky, trička s dlouhým a krátkým rukávem, ponožky, žínky, slintáky apod.), ložní prádlo, ručníky atd.</t>
  </si>
  <si>
    <t>odborná literatura pro personál, dětská literatura, předplatné tisku, doplnění výchovných pomůcek</t>
  </si>
  <si>
    <t>průběžné obnovování a doplňování vybavení kuchyně, jednotlivých oddělení, prádelny, venkovních prostorů a elektrospotřebičů</t>
  </si>
  <si>
    <t>kancelářský materiál, čistící a prací prostředky, materiál do výtvarné a pracovní výchovy, obměna drobných hraček apod.</t>
  </si>
  <si>
    <t>platba za pevnou telefonní linku a internetové připojení</t>
  </si>
  <si>
    <t>odvoz TDO, čištění koberců, desinfekce, deratizace, sekání trávy, revize, poplatky za rozhlas apod.</t>
  </si>
  <si>
    <t>z toho 85 tis. Kč malování všech prostorů (naposledy bylo provedeno v r . 2012), dále pravidelná údržba a ošetření dřevěných hraček na zahradě, pravidelné nátěry vybavení (pergola, domeček, vláček, pískoviště), oprava zpuchřelé omítky ve skladu prádla, průběžné opravy a údržba (kuchyně, prádelna, nábytek..), atd.</t>
  </si>
  <si>
    <t>nákup přenosných průkazek MHD</t>
  </si>
  <si>
    <t>ul. Holická 51</t>
  </si>
  <si>
    <t>ul. Holická 51 - topení a ohřev teplé vody</t>
  </si>
  <si>
    <t>každodenní praní ložního prádla, pravidelná deratizace, dezinfekce a dezinsekce, odvoz odpadu</t>
  </si>
  <si>
    <t>úhrada nájemného KS I. P. Pavlova, pronájem sálů (plesy, taneční, besedy - pavilony A a E výstaviště Flora), KS Přichystalova + 160 tis. Kč ročně pro SNO a.s.</t>
  </si>
  <si>
    <t>v tom: TV Morava 1 800 tis. Kč,  ZZIP 1 597 tis. Kč</t>
  </si>
  <si>
    <t>info skládačka pro rodiny s dětmi 27 tis. Kč, 4. ročník konference k r odinné politice 38 tis. Kč, realizace hry "Najdi poklad" 40 tis. Kč, tisk letáků, propagace KC Peškova 17 tis. Kč</t>
  </si>
  <si>
    <t>nákup drobného občerstvení na setkání jednotlivých skupin KPSS a RP</t>
  </si>
  <si>
    <t>publikace - zákony s výkladem - zákoník práce, přestupkový zákon, tabákový zákon, zákon o provozu na pozemních komunikacích atp., učebnice pro strážníky ke zkouškám atd.</t>
  </si>
  <si>
    <t>kopírování, fotopráce, barevné materiály, výstavy, prezentace, tiskařské práce</t>
  </si>
  <si>
    <t xml:space="preserve">LMO, a. s. - posudky, studie, hodnocení </t>
  </si>
  <si>
    <t>fotopráce apod., speciální kopírování map, dokumenty týkající se správního území</t>
  </si>
  <si>
    <t>deratizace, oprava košů na psí exkrem., odchyt zvířat, prev. veter. péče, likv. uhyn. zvířat, péče o psy v útulku LOZ, likvidace komárů, péče o kočky</t>
  </si>
  <si>
    <t>mimoř. úklidy a čišť. mimo rozpočet TSMO, a. s. - dle požadavků OVVI</t>
  </si>
  <si>
    <r>
      <t xml:space="preserve">černé skládky, hav. stavy, monitoring skl. Grygov, monit. skl. plyn. Grygov,  likv. odpadů z rek. objektů, </t>
    </r>
    <r>
      <rPr>
        <sz val="8"/>
        <rFont val="Arial"/>
        <family val="2"/>
      </rPr>
      <t>jednorázový úklid Poděbrady 20 tis. Kč</t>
    </r>
  </si>
  <si>
    <t>Obnova Rudolfovy aleje - následná péče o dřeviny</t>
  </si>
  <si>
    <t>MORAVSKÁ VODÁRENSKÁ, a. s. - materiál na odbočky ke  kanalizačním přípojkám</t>
  </si>
  <si>
    <t>nájemné dle uzavřených smluv</t>
  </si>
  <si>
    <t>právní služby dle uzavřených smluv</t>
  </si>
  <si>
    <t xml:space="preserve">právní služby, odborné posudky pro vybraná rizika v rámci ORP, projekt Analýza rizikových území při extrémní srážce, projekt Implementace skupiny norem ISO 27 000 (ISMS) - dokončení II. etapy, realizace III. etapy projektu, služby spojené s protipodňovými opatřeními II.B etapa, zpracování technicko - ekonomické studie Varovný informační systém města Olomouce </t>
  </si>
  <si>
    <t>školení a kurzy, metodická pomoc obcím</t>
  </si>
  <si>
    <t>odbor, školení, cvičení aj. (cvičení bariéry 2017)</t>
  </si>
  <si>
    <t xml:space="preserve">výbava lékárniček na pracovištích SMOl </t>
  </si>
  <si>
    <t>baterie do megafonů a dalších zařízení, materiál pro havarijní službu, plastové obaly a nádoby, nářadí (úklidové, dezinfekční prostředky, drobné nářadí), vybavení humanitárního skladu Terera</t>
  </si>
  <si>
    <t>zajištění správy a provozu skladů Nešpora, evakuační středisko Tererovo náměstí (servis výtahů, odvoz odpadů, revize), servis motorgenerátoru - záložního zdroje, servis 2 ks mobilních motorgenerátorů (umístěných na HZS)</t>
  </si>
  <si>
    <t>oděvní součásti pro členy JSDH (trička, čepice, obuv), obměna pracovních obleků</t>
  </si>
  <si>
    <t xml:space="preserve">JSDH Holice dle smlouvy hasičské zbrojnice - Olterm &amp; TD, a. s. </t>
  </si>
  <si>
    <t>povinné školení JSDH (ze zákona velitelé a strojníci), obsluha strojů a zařízení, odborná způsobilost řidičů, školení lezecké skupiny, školení raft, školení požárních stříkaček Tohatsu</t>
  </si>
  <si>
    <t>nákup reflexních bezpečnostních značek, rámečky na PŘ, nové hasící přístroje, příslušenství k hydrantům, propagační materiál den dětí</t>
  </si>
  <si>
    <t>odborné publikace, časopisy, učební pomůcky, požární knihy</t>
  </si>
  <si>
    <t>revize hasících přístrojů, požárních hydrantů, žebříků, regálů a schůdků</t>
  </si>
  <si>
    <t>MAP - realizace a zajištění činností pro MAP ORP Olomouc - řízení, organizace pracovních jednání (řídicí výbory, pracovní skupiny), mzdy odborných garantů, budování kapacit, analýzy sdílení dobré praxe  - bude kryto 95% dotací, fond 115</t>
  </si>
  <si>
    <t>MAP - aktualizace webu, propagace, publicita (bude kryto 95% dotací), fond 115</t>
  </si>
  <si>
    <t>zvýšení+</t>
  </si>
  <si>
    <t>snížení-</t>
  </si>
  <si>
    <t>rozdíl návrh odboru 2017 / SR 2016</t>
  </si>
  <si>
    <t>rozdíl návrh odboru 2017 / rozp.výhled</t>
  </si>
  <si>
    <t xml:space="preserve">znalecké posudky - kopírování,  překlady a tlumočení,  odhady nemovitostí, znalecké posudky, odd. plány, majetkoprávní vypořádání ukončených akcí+ Ekodozor (Ostrovský most), překlady ZD tř. 1. máje a tlumočení </t>
  </si>
  <si>
    <t xml:space="preserve">ostatní drobný materiál pro činnost SPŠ KŠ (popisovače, reflex. prvky, ostatní spotřební materiál), ostatní drobný materiál pro odvodní řízení </t>
  </si>
  <si>
    <t>odbor, 3 odborné komise</t>
  </si>
  <si>
    <t xml:space="preserve">5164-Nájemné </t>
  </si>
  <si>
    <t>úklid budov MMOl, ostraha, stravenky, péče o květiny, revize, elektroslužby, dezinfekce, Barvířská, Sokolská, servis klimatizací, výběrové řízení na el. energii, tisky spisových obalů, archivační krabice - výroba, přeprava zásilek, stolářské práce, doprava, ostatní služby, svoz odpadů</t>
  </si>
  <si>
    <t>hadice, rozdělovače, savice, kombinovaná proudnice, nábytek (stoly, židle, kovové skříně, regály) - osvětlovací balóny, výsuvný osvětlovací stojan, radiostanice Motorola GP 140</t>
  </si>
  <si>
    <t>lana, pracovní nářadí, baterie, náhradní díly k vozidlům a čerpadlům, svítilny, držáky k zásahovým přilbám - obměna, hadice B, C - obměna (rychlovarná konvice, koše na odpadky, hygienické držáky atd.), náhradní zdroje k radiostanicím</t>
  </si>
  <si>
    <t>1. čtení RMO                       +/-</t>
  </si>
  <si>
    <t>Pracovní skupina +/-</t>
  </si>
  <si>
    <t>Návrh po 1. čtení RMO</t>
  </si>
  <si>
    <t>1. čtení RMO           + / -</t>
  </si>
  <si>
    <t xml:space="preserve">5909-Ost. neinv. výdaje j.n. </t>
  </si>
  <si>
    <t>ochranné pomůcky pro zkušební komisaře na motocykl, pro techniky evidence vozidel, pracovníky Centra Semafor a ostatní oddělení odboru</t>
  </si>
  <si>
    <t xml:space="preserve">leasing z min. let + nové leasingy odborů MMOl </t>
  </si>
  <si>
    <r>
      <t xml:space="preserve">propagace města na sportovištích a stadionech, </t>
    </r>
    <r>
      <rPr>
        <sz val="8"/>
        <rFont val="Arial"/>
        <family val="2"/>
      </rPr>
      <t>Evropské město sportu</t>
    </r>
  </si>
  <si>
    <r>
      <t xml:space="preserve">org. 2511 </t>
    </r>
    <r>
      <rPr>
        <sz val="8"/>
        <rFont val="Arial"/>
        <family val="2"/>
      </rPr>
      <t>propagační akce města nadreg. významu</t>
    </r>
  </si>
  <si>
    <t>5162-Služby telekomunik. a radiokom.</t>
  </si>
  <si>
    <t>5137-DHDM</t>
  </si>
  <si>
    <t xml:space="preserve">CIS II - V09 (Projekt dotovaný z EU obsahuje: Metropolitní síť, Digitalizace, ICT centrum) </t>
  </si>
  <si>
    <t xml:space="preserve">3636-Územní rozvoj  </t>
  </si>
  <si>
    <t xml:space="preserve">Lesy města Olomouce, a. s. </t>
  </si>
  <si>
    <t>Číslo pol.</t>
  </si>
  <si>
    <t>Název položky</t>
  </si>
  <si>
    <t>Skutečnost 2015</t>
  </si>
  <si>
    <t>Upravený rozpočet 2016</t>
  </si>
  <si>
    <t>Plnění</t>
  </si>
  <si>
    <t>Návrh                             2017</t>
  </si>
  <si>
    <t>daň z příjmů fyz. osob ze závislé činnosti</t>
  </si>
  <si>
    <t>daň z příjmů fyz. osob ze samost. výděl. činnosti</t>
  </si>
  <si>
    <t>daň z příjmů fyz. osob z kapitálových výnosů</t>
  </si>
  <si>
    <t>daň z příjmů práv. osob</t>
  </si>
  <si>
    <t>daň z přidané hodnoty</t>
  </si>
  <si>
    <t>Daně z RUD</t>
  </si>
  <si>
    <t>daň z nemovitých věcí</t>
  </si>
  <si>
    <t>daně celkem (bez DPPO za obce)</t>
  </si>
  <si>
    <t>poplatek za provoz systému shromažďování, sběru, přepravy, třídění, využívání a odstraňování komunálního odpadu</t>
  </si>
  <si>
    <t>poplatek  za užívání veřejného prostranství</t>
  </si>
  <si>
    <t>odvod výtěžku z provozování loterií</t>
  </si>
  <si>
    <t>příjmy za zkoušky z odborné způsobilosti</t>
  </si>
  <si>
    <t>správní poplatky - VHP</t>
  </si>
  <si>
    <t>správní poplatky</t>
  </si>
  <si>
    <t>poplatky celkem</t>
  </si>
  <si>
    <t>Celkem tř. 1 - DAŇOVÉ PŘÍJMY (bez DPPO za obce)</t>
  </si>
  <si>
    <t>příjmy z poskytování služeb, výrobků a zboží</t>
  </si>
  <si>
    <t>odvody příspěvkových organizací</t>
  </si>
  <si>
    <t>sankční platby přijaté od jiných subjektů</t>
  </si>
  <si>
    <t>přijaté nekapitálové příspěvky a náhrady</t>
  </si>
  <si>
    <t>ostatní nedaňové příjmy j. n.</t>
  </si>
  <si>
    <t>očekávané dotace  souvisí se strategií investování a dotační politikou ITI</t>
  </si>
  <si>
    <t>splátky půjčených prostředků od obyvatelstva</t>
  </si>
  <si>
    <t>FRB - doběh splátek</t>
  </si>
  <si>
    <t xml:space="preserve"> nedaňové příjmy j. n. - různé</t>
  </si>
  <si>
    <t>Celkem tř. 2 - NEDAŇOVÉ PŘÍJMY</t>
  </si>
  <si>
    <t>příjmy z prodeje ostatního majetku (mimo HČ)</t>
  </si>
  <si>
    <t>příjmy z prodeje nehmotného dlouhodobého majetku</t>
  </si>
  <si>
    <t>příjmy kapitálové - ostatní</t>
  </si>
  <si>
    <t>Celkem tř. 3 - KAPITÁLOVÉ PŘÍJMY</t>
  </si>
  <si>
    <t>převody z vlastních fondů hosp. činnosti  (nájmy,ostatní)</t>
  </si>
  <si>
    <t xml:space="preserve">záloha na hospodářský výsledek celkem </t>
  </si>
  <si>
    <t>ostatní přijaté dotace investiční</t>
  </si>
  <si>
    <t>neinv. přij. transf. v rámci souhrn. dotač. vztahu</t>
  </si>
  <si>
    <t>ostatní přijaté dotace - neinvestiční</t>
  </si>
  <si>
    <t>OSPOD, IPOK, aj. jsou zapojovány až v průběhu roku</t>
  </si>
  <si>
    <t>Celkem tř. 4 - PŘIJATÉ DOTACE bez HČ</t>
  </si>
  <si>
    <t>ve schv. rozpočtu pouze provozní, investiční se rozpočtují na položce 2329</t>
  </si>
  <si>
    <t>PŘÍJMY CELKEM</t>
  </si>
  <si>
    <t>Aktuální
rozp. 2016</t>
  </si>
  <si>
    <t>Skutečnost
2016</t>
  </si>
  <si>
    <t>Návrh
rozp. 2017</t>
  </si>
  <si>
    <t>DANĚ</t>
  </si>
  <si>
    <t>1111-Daň z příjmů fyzických osob ze závislé činnosti a funkčních požitků</t>
  </si>
  <si>
    <t>1112-Daň z příjmů fyzických osob ze samostatné výdělečné činnosti</t>
  </si>
  <si>
    <t>1113-Daň z příjmů fyzických osob z kapitálových výnosů</t>
  </si>
  <si>
    <t>1121-Daň z příjmů právnických osob</t>
  </si>
  <si>
    <t>1122-Daň z příjmů právnických osob za obce</t>
  </si>
  <si>
    <t>1211-Daň z přidané hodnoty</t>
  </si>
  <si>
    <t>1511-Daň z nemovitých věcí</t>
  </si>
  <si>
    <t>CELKEM DANĚ</t>
  </si>
  <si>
    <t>POPLATKY</t>
  </si>
  <si>
    <t>1334-Odvody za odnětí půdy ze zemědělského půdního fondu</t>
  </si>
  <si>
    <t>odvody za odnětí půdy ze ZPF</t>
  </si>
  <si>
    <t>1335-Poplatky za odnětí pozemků plnění funkcí lesa</t>
  </si>
  <si>
    <t>poplatky za odnětí pozemků plnění funkcí lesa</t>
  </si>
  <si>
    <t>1340-Poplatek za provoz systému shromažďování, sběru, přepravy, třídění, využívání a odstraňování komunálních odpadů</t>
  </si>
  <si>
    <t>1341-Poplatek ze psů</t>
  </si>
  <si>
    <t>1342-Poplatek za lázeňský nebo rekreační pobyt</t>
  </si>
  <si>
    <t>1343-Poplatek za užívání veřejného prostranství</t>
  </si>
  <si>
    <t>1344-Poplatek ze vstupného</t>
  </si>
  <si>
    <t>1345-Poplatek z ubytovací kapacity</t>
  </si>
  <si>
    <t>1351-Odvod z loterií a podobných her kromě z výherních hracích přístrojů</t>
  </si>
  <si>
    <t>1353-Příjmy za zkoušky z odborné způsobilosti od žadatelů o řidičské oprávnění</t>
  </si>
  <si>
    <t>1355-Odvod z výherních hracích přístrojů</t>
  </si>
  <si>
    <t>1359-Ostatní odvody z vybraných činností a služeb jinde neuvedené</t>
  </si>
  <si>
    <t>AUTOVRAKY</t>
  </si>
  <si>
    <t>1361-Správní poplatky</t>
  </si>
  <si>
    <t>org. 90 správní poplatky - výherní hrací přístroje</t>
  </si>
  <si>
    <t>org. 30 živnostenský odbor - živnost. podnikání, licence za alkohol</t>
  </si>
  <si>
    <t>org. 31 živnostenský odbor - zemědělské podnikání</t>
  </si>
  <si>
    <t>org. 95 EO - správní poplatky - exekuční odd.</t>
  </si>
  <si>
    <t>org. 08 odbor AŘMV - evidence řidičů</t>
  </si>
  <si>
    <t>org. 081 odbor AŘMV - vidimace</t>
  </si>
  <si>
    <t>org. 082 odbor AŘMV - karty tachograf</t>
  </si>
  <si>
    <t>org. 83 odbor AŘMV - odd. evidence vozidel</t>
  </si>
  <si>
    <t>org. 084 odbor AŘMV - odd. tech. způsobilosti</t>
  </si>
  <si>
    <t>org. 085 odbor AŘMV - povolení splátkového kalendáře</t>
  </si>
  <si>
    <t>org. 70 odbor správních činností - ověřování na poštách</t>
  </si>
  <si>
    <t>org. 71 odbor správních činností - cest. doklady, OP, evidence obyvatelstva, návrh na zrušení údaje místa trvalého pobytu</t>
  </si>
  <si>
    <t>org. 74 odbor správních činností - Czech POINT na poštách, Czech POINT Home</t>
  </si>
  <si>
    <t>org. 75 odbor správních činností - svatby</t>
  </si>
  <si>
    <t>org. 76 odbor správních činností - oddělení přestupkové</t>
  </si>
  <si>
    <t>org. 40 odbor životního prostředí - ostatní</t>
  </si>
  <si>
    <t>org. 41 odbor životního prostředí - rybářské lístky</t>
  </si>
  <si>
    <t>org. 42 odbor životního prostředí - lovecké lístky</t>
  </si>
  <si>
    <t>org. 20 stavební odbor - státní správa na úseku pozemních komunikací</t>
  </si>
  <si>
    <t>org. 50 stavební odbor - odd. pozemních staveb</t>
  </si>
  <si>
    <t>org. 60 stavební odbor - odd. územně správní</t>
  </si>
  <si>
    <t>org. 73 OVVI - matrika - detašovaná pracoviště</t>
  </si>
  <si>
    <t>CELKEM POPLATKY</t>
  </si>
  <si>
    <t>CELKEM DAŇOVÉ PŘÍJMY</t>
  </si>
  <si>
    <t>2111 PŘÍJMY Z POSKYTOVÁNÍ SLUŽEB A VÝROBKŮ</t>
  </si>
  <si>
    <t>2111-Příjmy z poskytování služeb a výrobků</t>
  </si>
  <si>
    <t>Jesle - příjmy za poskyt. služeb a výrobků - ošetřovné, org. 479</t>
  </si>
  <si>
    <t>Domov pro ženy a matky s dětmi Holečkova - úhrady klientek</t>
  </si>
  <si>
    <t>Domov pro ženy a matky s dětmi Sokolská - úhrady klientek</t>
  </si>
  <si>
    <t>KÚ za zajištění soc. služeb Domov pro matky s dětmi Holečkova  ZBÚ - fakturace odboru soc. věcí, fond 107</t>
  </si>
  <si>
    <t>KÚ za zajištění soc. služeb Domov pro matky s dětmi Sokolská  ZBÚ - fakturace odboru soc. věcí, fond 117</t>
  </si>
  <si>
    <t>Kluby seniorů - příjmy ze vstupného (plesy seniorů, akce pořádané pro seniory atd.)</t>
  </si>
  <si>
    <t>odbor 16 - Azylový dům  úhrady klientů</t>
  </si>
  <si>
    <t>KÚ na zajištění soc. služeb Azylový dům (ZBÚ) fakturace odboru sociálních věcí, fond 108</t>
  </si>
  <si>
    <t>odbor 16 - Noclehárna</t>
  </si>
  <si>
    <t>Nadpis</t>
  </si>
  <si>
    <t>Index 2016/2015 pro SRV</t>
  </si>
  <si>
    <t xml:space="preserve">Pracovní skupina </t>
  </si>
  <si>
    <t>Návrh po pracovní skupině</t>
  </si>
  <si>
    <t>mzdy MMOl</t>
  </si>
  <si>
    <t>poplatky OSA + honoráře umělcům</t>
  </si>
  <si>
    <t>neinvestiční příspěvky a granty</t>
  </si>
  <si>
    <t>provoz vlastních sportovních  zařízení</t>
  </si>
  <si>
    <t>členské příspěvky</t>
  </si>
  <si>
    <t>objednávky veřejných služeb</t>
  </si>
  <si>
    <t>příspěvkové organizace - školské subjekty</t>
  </si>
  <si>
    <t>příspěvkové organizace</t>
  </si>
  <si>
    <t>vrácená DPH</t>
  </si>
  <si>
    <t>plány rozvoje</t>
  </si>
  <si>
    <t>v tis. Kč</t>
  </si>
  <si>
    <t>RMO + / -</t>
  </si>
  <si>
    <t>Po I. čtení RMO</t>
  </si>
  <si>
    <t>RMO +/ -</t>
  </si>
  <si>
    <t>01-kancelář primátora</t>
  </si>
  <si>
    <t>02-odbor investic</t>
  </si>
  <si>
    <t>03-odbor koncepce a rozvoje</t>
  </si>
  <si>
    <t>04-odbor živnostenský</t>
  </si>
  <si>
    <t>05-odbor ekonomický - provoz</t>
  </si>
  <si>
    <t>05-odbor ekonomický - úroky</t>
  </si>
  <si>
    <t>06-odbor interního auditu a kontroly</t>
  </si>
  <si>
    <t>08-odbor agendy řidičů a motor. vozidel</t>
  </si>
  <si>
    <t>09-odbor kancelář tajemníka</t>
  </si>
  <si>
    <t>10-stavební odbor</t>
  </si>
  <si>
    <t>11-odbor vnějších vztahů a informací</t>
  </si>
  <si>
    <t>12-odbor správních činností</t>
  </si>
  <si>
    <t>13-odbor informatiky</t>
  </si>
  <si>
    <t>14-odbor školství</t>
  </si>
  <si>
    <t>16-odbor sociálních věcí</t>
  </si>
  <si>
    <t>20-Městská policie</t>
  </si>
  <si>
    <t>40-odbor životního prostředí</t>
  </si>
  <si>
    <t>41-odbor majetkoprávní</t>
  </si>
  <si>
    <t>42-odbor ochrany</t>
  </si>
  <si>
    <t>44-odbor evropských projektů</t>
  </si>
  <si>
    <t>ODBORY -  PROVOZNÍ VÝDAJE</t>
  </si>
  <si>
    <t>CELKEM PROVOZNÍ VÝDAJE</t>
  </si>
  <si>
    <t>CELKEM PŘÍJMY        tř. 1+2+3+4</t>
  </si>
  <si>
    <t>tř. 1 - daňové příjmy</t>
  </si>
  <si>
    <t>tř. 2 - nedaňové příjmy</t>
  </si>
  <si>
    <t>tř. 4 - přijaté transfery</t>
  </si>
  <si>
    <t>DPMO,a.s.  OVS - vyúčtování platby KIDSOK za dopravní obslužnost linek MHD mimo katastr města a dopady z integrace (prvek 2240, příjmová část rozpočtu odpovídá této částce) - určeno ke krytí nedoplatku DPMO dle vyúčtování skutečnosti r. 2016</t>
  </si>
  <si>
    <t>CELKEM OVS ODBOR SPRÁVY MĚSTSKÝCH KOMUNIKACÍ A MHD (DO 31.3.2016 - ODBOR DOPRAVY)</t>
  </si>
  <si>
    <t>OVS ODBOR AGENDY ŘIDIČŮ A MOTOROVÝCH VOZIDEL</t>
  </si>
  <si>
    <t>TSMO,a.s. OVS Centrum Semafor - údržba venkovního areálu Centra Semafor</t>
  </si>
  <si>
    <t>CELKEM OVS ODBOR AGENDY ŘIDIČŮ A MOTOROVÝCH VOZIDEL</t>
  </si>
  <si>
    <t>OVS ODBOR KANCELÁŘ TAJEMNÍKA</t>
  </si>
  <si>
    <t>TSMO,a.s. OVS org. 1056 udrž. mobiliáře v přednádraž. prostoru</t>
  </si>
  <si>
    <t>TSMO a.s. Přichystalova ul. - po dobu udržitelnosti projektu - fond 48</t>
  </si>
  <si>
    <t>TSMO a.s. Přednádražní prostor - po dobu udržitelnosti projektu - fond 60</t>
  </si>
  <si>
    <t>TSMO,a.s. OVS org. 1056 údržba veř. WC - bez Pavelčákova, Sokolská ul., Horní nám. a Dolní nám. - údrž. mobiliáře</t>
  </si>
  <si>
    <t>CELKEM OVS ODBOR KANCELÁŘ TAJEMNÍKA</t>
  </si>
  <si>
    <t>OVS ODBOR VNĚJŠÍCH VZTAHŮ A INFORMACÍ</t>
  </si>
  <si>
    <t>2229-Ostatní záležitosti v silniční dopravě</t>
  </si>
  <si>
    <t>TSMO,a.s. OVS org. 1056 udržování a opravy inform.  a orientač. syst., značení domů a památek</t>
  </si>
  <si>
    <t>TSMO, a.s. OVS org. 1056 Římský milník - udržování</t>
  </si>
  <si>
    <t>TSMO,a.s. OVS org. 1056 kontrola techn. stavu a údržba veř. hřišť</t>
  </si>
  <si>
    <t>CELKEM OVS ODBOR VNĚJŠÍCH VZTAHŮ A INFORMACÍ</t>
  </si>
  <si>
    <t>OVS ODBOR ŽIVOTNÍHO PROSTŘEDÍ</t>
  </si>
  <si>
    <t>Výstaviště FLORA, a.s. OVS org. 1075 Výstaviště FLORA Ol.</t>
  </si>
  <si>
    <t>3722-Sběr a svoz komunálních odpadů</t>
  </si>
  <si>
    <t>TSMO,a.s. OVS org. 1056 sběr a svoz komunál. odpadů vč. sběrových sobot</t>
  </si>
  <si>
    <t>TSMO,a.s. OVS org. 10561 čistota města vč. stát. komunikací</t>
  </si>
  <si>
    <t>TSMO a.s. OVS org. 10561 Povel - obyt. zóna - revital. a regener. sídliště - udržitelnost projektu (kontejner. stání, odpad. koše), fond 46</t>
  </si>
  <si>
    <t>TSMO, a. s. OVS org. 10561 Povel - obyt. zóna - revital. a regener. sídliště II. etapa (RC 2), udržitelnost projektu (kontej. stání, odpadkové koše) fond 63</t>
  </si>
  <si>
    <t>TSMO a.s. OVS org. 10561 Dolní náměstí - rekonstrukce, udržitelnost projektu (kontej. stání, odpadkové koše) fond 45</t>
  </si>
  <si>
    <t>TSMO a.s. OVS provozování projektu integrovaného systému nakládání s komunálními odpady</t>
  </si>
  <si>
    <t>CELKEM 3722</t>
  </si>
  <si>
    <t>TSMO,a.s. OVS org. 1056 péče o vzhled obcí a veř. zeleň</t>
  </si>
  <si>
    <t>TSMO,a.s. OVS org. 1057 pasport VZ</t>
  </si>
  <si>
    <t>CELKEM 3745</t>
  </si>
  <si>
    <t>TSMO,a.s. OVS org. 1056 správa a údržba areálu Chválkovice</t>
  </si>
  <si>
    <t>CELKEM OVS ODBOR ŽIVOTNÍHO PROSTŘEDÍ</t>
  </si>
  <si>
    <t>OVS ODBOR MAJETKOPRÁVNÍ</t>
  </si>
  <si>
    <t>TSMO, a.s.,   Arionova kašna, kašna NAMIRO</t>
  </si>
  <si>
    <t>TSMO,a.s. OVS org. 1056 údržba a provozování památek - Michalské schody, Památník bojovníků</t>
  </si>
  <si>
    <t>TSMO, a.s.  fontány a pítek v přednádr. prost.</t>
  </si>
  <si>
    <t>TSMO,a.s. OVS org. 10561 správa a provoz pítka  Malého prince</t>
  </si>
  <si>
    <t>TSMO,a.s. OVS org. 10562 údržba vodních ploch - rybník Tabulák, kašna Jalta</t>
  </si>
  <si>
    <t xml:space="preserve">TSMO,a.s. OVS org. 10563 údržba povodň. mříže na Nemilance, údržba vodotečí v městských částech </t>
  </si>
  <si>
    <t>TSMO,a.s. OVS org. 10564 údržba odvodňovacího koryta Povelská</t>
  </si>
  <si>
    <t>CELKEM 6409</t>
  </si>
  <si>
    <t>3612-Bytové hospodářství</t>
  </si>
  <si>
    <t>SNO,a.s. OVS org. 1670 obstarávání správy nemovitostí</t>
  </si>
  <si>
    <t>CELKEM OVS ODBOR MAJETKOPRÁVNÍ</t>
  </si>
  <si>
    <t>OVS ODBOR OCHRANY</t>
  </si>
  <si>
    <t>TSMO, a.s. OVS org. 1056 - odstranění následků škod v důsledku mimořádných událostí na území města Olomouc vč. přívalových povodní. Údržba vodočetných latí (Chomoutov, Černovír, Velkomoravská, U Dětského domova). Údržba objektů civilní ochrany. Údržba přečerpávající stanice v Chomoutově. Údržba  související dešťové kanalizace, výletního objektu a revize zpětné klapky v Chomoutově.</t>
  </si>
  <si>
    <t>CELKEM OVS ODBOR OCHRANY</t>
  </si>
  <si>
    <t xml:space="preserve">CELKEM OBJEDNÁVKY VEŘEJNÝCH SLUŽEB </t>
  </si>
  <si>
    <t>REKAPITULACE:</t>
  </si>
  <si>
    <t>TSMO, a. s. Olomouc</t>
  </si>
  <si>
    <t>Dopravní obslužnost celkem</t>
  </si>
  <si>
    <t xml:space="preserve"> -  DPMO, a. s.</t>
  </si>
  <si>
    <t xml:space="preserve"> - ARRIVA MORAVA, a.s.</t>
  </si>
  <si>
    <t xml:space="preserve"> - ostatní</t>
  </si>
  <si>
    <t>FLORA, a, s, Olomouc</t>
  </si>
  <si>
    <t>Správa nemovitostí Olomouc, a. s.</t>
  </si>
  <si>
    <t>CELKEM OBJEDNÁVKY VEŘEJNÝCH SLUŽEB</t>
  </si>
  <si>
    <t>Pravidelná roční aktualizace na základě uzavřené smlouvy.  V rámci Koncepce vodního hospodářství schválené RMO 10.3.2014 je uloženo zajistit aktualizaci jedenkrát ročně.</t>
  </si>
  <si>
    <t>Optimalizace sítě MHD v Olomouci - pravidelná roční aktualiuace modelu na základě uzavřené smlouvy.</t>
  </si>
  <si>
    <t xml:space="preserve">CELKEM PLÁNY ROZVOJE </t>
  </si>
  <si>
    <t xml:space="preserve">NEINV. PŘÍSP. MŠ A ZŠ - PŘÍSPĚVKOVÉ ORGANIZACE </t>
  </si>
  <si>
    <t>5331-Neinvestiční příspěvky zřízeným PO</t>
  </si>
  <si>
    <t>org. 1290 neinv. přísp. MŠ Jílová</t>
  </si>
  <si>
    <t>org. 1300 neinv. přísp. MŠ Škrétova</t>
  </si>
  <si>
    <t>org. 1310 neinv. přísp. MŠ Helsinská</t>
  </si>
  <si>
    <t>org. 1440 neinv. přísp. MŠ Nálepky</t>
  </si>
  <si>
    <t>org. 1450 neinv. přísp. MŠ Žižkovo nám.</t>
  </si>
  <si>
    <t>org. 1460 neinv. přísp. MŠ I. Herrmanna</t>
  </si>
  <si>
    <t>org. 1480 neinv. přísp. MŠ Wolkerova</t>
  </si>
  <si>
    <t>org. 1500 neinv. přísp. MŠ Dělnická</t>
  </si>
  <si>
    <t>org. 1520 neinv. přísp. MŠ Michalské strom.</t>
  </si>
  <si>
    <t xml:space="preserve">org. 1530 neinv. přísp. MŠ Mozartova 6 </t>
  </si>
  <si>
    <t>org. 1540 neinv. přísp. MŠ Zeyerova</t>
  </si>
  <si>
    <t xml:space="preserve">org. 1550 neinv. přísp. MŠ Rooseveltova </t>
  </si>
  <si>
    <t xml:space="preserve">org. 1200 neinv. přísp. ZŠ Heyrovského </t>
  </si>
  <si>
    <t>org. 1210 neinv. přísp. ZŠ Zeyerova</t>
  </si>
  <si>
    <t>org. 1220 neinv. přísp. ZŠ Stupkova</t>
  </si>
  <si>
    <t>org. 1230 neinv. přísp. ZŠ a MŠ Řezníčkova</t>
  </si>
  <si>
    <t>org. 1240 neinv. přísp. ZŠ tř. Spojenců</t>
  </si>
  <si>
    <t>org. 1250 neinv. přísp. ZŠ a MŠ Demlova</t>
  </si>
  <si>
    <t>org. 1260 neinv. přísp. ZŠ a MŠ Holice</t>
  </si>
  <si>
    <t>org. 1270 neinv. přísp. ZŠ Mozartova</t>
  </si>
  <si>
    <t>org. 1280 neinv. přísp. ZŠ a MŠ Nedvědova</t>
  </si>
  <si>
    <t>org. 1320 neinv. přísp. FZŠ Tererovo nám.</t>
  </si>
  <si>
    <t>org. 1330 neinv. přísp. FZŠ a MŠ Rožňavská (Dr. Milady Horákové)</t>
  </si>
  <si>
    <t>org. 1340 neinv. přísp. FZŠ a MŠ Holečkova</t>
  </si>
  <si>
    <t>org. 1350 neinv. přísp. FZŠ a MŠ Komenium, 8. května</t>
  </si>
  <si>
    <t xml:space="preserve">org. 1360 neinv. přísp. FZŠ Hálkova </t>
  </si>
  <si>
    <t xml:space="preserve">org. 1370 neinv. přísp. ZŠ a MŠ Svatoplukova </t>
  </si>
  <si>
    <t xml:space="preserve">org. 1380 neinv. přísp. ZŠ a MŠ Sv. Kopeček (Dvorského) </t>
  </si>
  <si>
    <t>org. 1410 neinv. přísp. ZŠ a MŠ Nemilany</t>
  </si>
  <si>
    <t>org. 1420 neinv. přísp. ZŠ a MŠ Gorkého</t>
  </si>
  <si>
    <t>org. 1400 neinv. přísp. ZŠ Droždín</t>
  </si>
  <si>
    <t xml:space="preserve">CELKEM PŘÍSPĚVKOVÉ ORGANIZACE - ODBOR ŠKOLSTVÍ </t>
  </si>
  <si>
    <t>Návrh finančního výboru ZMO na rok 2017</t>
  </si>
  <si>
    <t>MORAVSKÉ DIVADLO OL.</t>
  </si>
  <si>
    <t>Moravské divadlo Olomouc</t>
  </si>
  <si>
    <t>CELKEM MORAVSKÉ DIVADLO OL.</t>
  </si>
  <si>
    <t>MORAVSKÁ FILHARMONIE OL.</t>
  </si>
  <si>
    <t>3312-Hudební činnost</t>
  </si>
  <si>
    <t>Moravská filharmonie Olomouc</t>
  </si>
  <si>
    <t>CELKEM MORAVSKÁ FILHARMONIE OL.</t>
  </si>
  <si>
    <t>KNIHOVNA MĚSTA OL.</t>
  </si>
  <si>
    <t xml:space="preserve">Knihovna města Olomouce </t>
  </si>
  <si>
    <t>CELKEM KNIHOVNA MĚSTA OL.</t>
  </si>
  <si>
    <t>HŘBITOVY MĚSTA OL.</t>
  </si>
  <si>
    <t>Hřbitovy města Olomouce</t>
  </si>
  <si>
    <t>CELKEM HŘBITOVY MĚSTA OL.</t>
  </si>
  <si>
    <t>ZOO SV. KOPEČEK OL.</t>
  </si>
  <si>
    <t>3741-Ochrana druhů a stanovišť</t>
  </si>
  <si>
    <t>ZOO Sv. Kopeček Olomouc</t>
  </si>
  <si>
    <t>CELKEM ZOO SV. KOPEČEK OL.</t>
  </si>
  <si>
    <t xml:space="preserve">CELKEM PŘÍSPĚVKOVÉ ORGANIZACE </t>
  </si>
  <si>
    <t>na investice</t>
  </si>
  <si>
    <t>TSMO,a.s. OVS org. 10567  veřejné osvětlení a SSZ, navýšení počtu světelných bodů a SSZ křižovatek ( v tom navýšení o 1,2 mil. Kč VO tř. Míru, Neředín hřbitov)</t>
  </si>
  <si>
    <t xml:space="preserve">výkon státní správy </t>
  </si>
  <si>
    <t>5229-Ostatní neinvestiční transfery neziskovým a podobným organizacím</t>
  </si>
  <si>
    <t>5329-Ostatní neinvestiční transfery veřejným rozpočtům územní úrovně</t>
  </si>
  <si>
    <t>DOTACE v oblasti kultury - Muzeum umění Olomouc - dle smlouvy</t>
  </si>
  <si>
    <t>5332-neinvestiční transfery vysokým školám</t>
  </si>
  <si>
    <t>DOTACE - celková položka - MŠ jiných zřizovatelů</t>
  </si>
  <si>
    <t>významné aktivity (org. 300)</t>
  </si>
  <si>
    <t>individuální dotace  (org. 300)</t>
  </si>
  <si>
    <t>Část A</t>
  </si>
  <si>
    <t>str. 1</t>
  </si>
  <si>
    <t>Název odboru</t>
  </si>
  <si>
    <t>strana</t>
  </si>
  <si>
    <t>01 - odbor kancelář primátora</t>
  </si>
  <si>
    <t>02 - odbor investic</t>
  </si>
  <si>
    <t>03 - odbor koncepce a rozvoje</t>
  </si>
  <si>
    <t>04 - odbor živnostenský</t>
  </si>
  <si>
    <t>05 - odbor ekonomický</t>
  </si>
  <si>
    <t>06 - odbor interního auditu a kontroly</t>
  </si>
  <si>
    <t>08 - odbor agendy řidičů a motor. vozidel</t>
  </si>
  <si>
    <t>09 - odbor kancelář tajemníka</t>
  </si>
  <si>
    <t>10 - odbor stavební</t>
  </si>
  <si>
    <t>11 - odbor vnějších vztahů a informací</t>
  </si>
  <si>
    <t>12 - odbor správních činností</t>
  </si>
  <si>
    <t>34</t>
  </si>
  <si>
    <t>13 - odbor informatiky</t>
  </si>
  <si>
    <t>35</t>
  </si>
  <si>
    <t>14 - odbor školství</t>
  </si>
  <si>
    <t xml:space="preserve">16 - odbor sociálních věcí </t>
  </si>
  <si>
    <t>17 - odbor právní</t>
  </si>
  <si>
    <t>20 - Městská policie</t>
  </si>
  <si>
    <t>30 - odbor památkové péče</t>
  </si>
  <si>
    <t>43</t>
  </si>
  <si>
    <t>40 - odbor životního prostředí</t>
  </si>
  <si>
    <t>41 - odbor majetkoprávní</t>
  </si>
  <si>
    <t>42 - odbor ochrany</t>
  </si>
  <si>
    <t>44 - odbor evropských projektů</t>
  </si>
  <si>
    <t>49</t>
  </si>
  <si>
    <t>str. 12 - 13</t>
  </si>
  <si>
    <t>45 - oddělení zprostředkující subjekt ITI</t>
  </si>
  <si>
    <t>Část C</t>
  </si>
  <si>
    <t>SNO, a. s. - vybrané nájemné + ostatní tržby 76 800 tis. Kč + podíl na nájemném Družstva Olomouc 20 mil. Kč, z toho:</t>
  </si>
  <si>
    <t>07 - odbor správy městských komunikací a MHD</t>
  </si>
  <si>
    <t>tř. 3 - kapitálové příjmy</t>
  </si>
  <si>
    <t>mzdy Městská policie</t>
  </si>
  <si>
    <t xml:space="preserve">ostatní daňové příjmy j. n. - DPPO za obce </t>
  </si>
  <si>
    <t>CELKEM 2122 ODVODY PŘÍSPĚVKOVÝCH ORG.</t>
  </si>
  <si>
    <t xml:space="preserve">platby občanů za internet - příjmy z poskyt. služeb a výrobků </t>
  </si>
  <si>
    <t>OVVI - příjmy ze vstupného (např. baletní představení bratří Bubeníčků)</t>
  </si>
  <si>
    <t>Centrum semafor - výuka dopravní výchovy (fakturace AŘMV)</t>
  </si>
  <si>
    <t>org. 76 matrika - provozní poplatky - svatby</t>
  </si>
  <si>
    <t>org. 9999  občané za poskytování informací dle Zákona č. 106/1999 Sb., o svobodném přístupu k informacím</t>
  </si>
  <si>
    <t>kontejnery na textilie (OŽP)</t>
  </si>
  <si>
    <t>CELKEM 2111 PŘÍJMY Z POSKYTOVÁNÍ SLUŽEB A VÝROBKŮ</t>
  </si>
  <si>
    <t xml:space="preserve">2112 PŘÍJMY Z PRODEJE ZBOŽÍ </t>
  </si>
  <si>
    <t>2112-Příjmy z prodeje zboží (jinak nakoupeného za účelem prodeje)</t>
  </si>
  <si>
    <t>odbor sociálních věcí za prodej tiskopisů receptů</t>
  </si>
  <si>
    <t xml:space="preserve">CELKEM 2112 PŘÍJMY Z PRODEJE ZBOŽÍ </t>
  </si>
  <si>
    <t>2122 ODVODY PŘÍSPĚVKOVÝCH ORGANIZACÍ</t>
  </si>
  <si>
    <t>3111-Mateřské školy</t>
  </si>
  <si>
    <t>2122-Odvody příspěvkových organizací</t>
  </si>
  <si>
    <t>3117-První stupeň základních škol</t>
  </si>
  <si>
    <t>3311-Divadelní činnost</t>
  </si>
  <si>
    <t>Moravské divadlo</t>
  </si>
  <si>
    <t>3314-Činnosti knihovnické</t>
  </si>
  <si>
    <t>2141 PŘÍJMY Z ÚROKŮ</t>
  </si>
  <si>
    <t>3611-Podpora individuální bytové výstavby</t>
  </si>
  <si>
    <t>2141-Příjmy z úroků (část)</t>
  </si>
  <si>
    <t>FRB klasika - úroky z plateb klienta (úvěr=jistina+úrok)</t>
  </si>
  <si>
    <t>v rozpočtu sumární položka</t>
  </si>
  <si>
    <t>CELKEM 2141 PŘÍJMY Z ÚROKŮ</t>
  </si>
  <si>
    <t>2142 PŘÍJMY Z PODÍLŮ NA ZISKU A DIVIDEND</t>
  </si>
  <si>
    <t>2142-Příjmy z podílů na zisku a dividend</t>
  </si>
  <si>
    <t>příjmy z podílů na zisku a dividend</t>
  </si>
  <si>
    <t>CELKEM 2142 PŘÍJMY Z PODÍLŮ NA ZISKU A DIVIDEND</t>
  </si>
  <si>
    <t xml:space="preserve">2212 PŘIJATÉ SANKČNÍ PLATBY  </t>
  </si>
  <si>
    <t>2223-Bezpečnost silničního provozu</t>
  </si>
  <si>
    <t>2212-Sankční platby přijaté od jiných subjektů</t>
  </si>
  <si>
    <t>org. 8 pokuty AŘMV</t>
  </si>
  <si>
    <t>org. 081 pokuty AŘMV - zákonné pojištění</t>
  </si>
  <si>
    <t>org. 808 Blokové pokuty AŘMV - odd. přestupků v dopravě</t>
  </si>
  <si>
    <t>org. 081 Blokové pokuty AŘMV - zákonné pojištění</t>
  </si>
  <si>
    <t>org. 888 pokuty  AŘMV - oddělení řidičských průkazů</t>
  </si>
  <si>
    <t>org. 081 Blokové pokuty AŘMV - zákonné pojištění - správní delikty</t>
  </si>
  <si>
    <t>org. 80 pokuty Městská policie</t>
  </si>
  <si>
    <t>org. 810 Pokuty MP</t>
  </si>
  <si>
    <t>org. 811 Pokuty MP</t>
  </si>
  <si>
    <t>3769-Ostatní správa v ochraně životního prostředí</t>
  </si>
  <si>
    <t>org. 41 pokuty životního prostředí pořádkové</t>
  </si>
  <si>
    <t>Pokuty Čs. inspekce životního prostředí</t>
  </si>
  <si>
    <t>2169-Ostatní správa v průmyslu, stavebnictví, obchodu a službách</t>
  </si>
  <si>
    <t>org. 50 pokuty stavební odbor - odd. stavebně-právní</t>
  </si>
  <si>
    <t>org. 30 pokuty živnost. odbor ve správním řízení</t>
  </si>
  <si>
    <t>org. 303 pokuty živnost. odbor blokové - správní delikty</t>
  </si>
  <si>
    <t>Pokuta odboru investic - hromadný prvek pro všechny pokuty OI</t>
  </si>
  <si>
    <t>org. 60 pokuty přestupkové oddělení</t>
  </si>
  <si>
    <t>org. 70 pokuty přestupkové odd. ve správním řízení</t>
  </si>
  <si>
    <t>org. 701 pokuty odb. správních činností - evidence obyvatel</t>
  </si>
  <si>
    <t>org. 71 pokuty přestupkové odd. pořádkové</t>
  </si>
  <si>
    <t>org. 42 pokuty odbor ochrany</t>
  </si>
  <si>
    <t>org. 155 pokuty odbor sociálních věcí - sociálně-právní ochrana dětí</t>
  </si>
  <si>
    <t>pokuty odbor památkové péče</t>
  </si>
  <si>
    <t xml:space="preserve">CELKEM 2212 PŘIJATÉ SANKČNÍ PLATBY  </t>
  </si>
  <si>
    <t xml:space="preserve">2229 OSTATNÍ PŘIJATÉ VRATKY TRANSFERŮ  </t>
  </si>
  <si>
    <t>4199-Ostatní dávky povahy sociálního zabezpečení jinde nezařazené</t>
  </si>
  <si>
    <t>2229-Ostatní přijaté vratky transferů</t>
  </si>
  <si>
    <t>vratky sociálních dávek</t>
  </si>
  <si>
    <t>vratky dotací (celý MMOl)</t>
  </si>
  <si>
    <t>6402-Finanční vypořádání minulých let</t>
  </si>
  <si>
    <t xml:space="preserve">CELKEM 2229 OSTATNÍ PŘIJATÉ VRATKY TRANSFERŮ  </t>
  </si>
  <si>
    <t>2322 PŘIJATÉ POJISTNÉ NÁHRADY</t>
  </si>
  <si>
    <t>2322-Přijaté pojistné náhrady</t>
  </si>
  <si>
    <t>Městská policie</t>
  </si>
  <si>
    <t>odbory MMOl</t>
  </si>
  <si>
    <t>CELKEM 2322 PŘIJATÉ POJISTNÉ NÁHRADY</t>
  </si>
  <si>
    <t>2324 PŘIJATÉ NEKAPITÁLOVÉ PŘÍSPĚVKY A NÁHRADY + EXEKUČNÍ NÁKLADY</t>
  </si>
  <si>
    <t>2324-Přijaté nekapitálové příspěvky a náhrady</t>
  </si>
  <si>
    <t>tržby  obce zóna 71- v tom: úhrada Olomoucký kraj (5.287.461,- Kč - od 2015 Smlouva o kompenzaci a KIDSOK, p.o. Olomoucký kraj)</t>
  </si>
  <si>
    <t xml:space="preserve">org. 100 tržby  Globus - částka včetně 21 %  DPH </t>
  </si>
  <si>
    <t xml:space="preserve">org. 600 tržby  Kaufland ČR- včetně 21 % DPH </t>
  </si>
  <si>
    <t>org. 2490 EUROPE DIRECT - provozní grant , zvláštní účet, fond 23</t>
  </si>
  <si>
    <t>vodoměry</t>
  </si>
  <si>
    <t>náhrady za sociální pohřby (např. pozůstalost po zesnulém)</t>
  </si>
  <si>
    <t>3725-Využívání a zneškodňování komunálních odpadů</t>
  </si>
  <si>
    <t>EKO-KOM - provozování systému separovaného sběru</t>
  </si>
  <si>
    <t>vymožené výživné</t>
  </si>
  <si>
    <t>Městská policie (např. náhrady za šíření poplašných zpráv atd.)</t>
  </si>
  <si>
    <t>vratky záloh za energie, náhrady škod, bonusy RWE</t>
  </si>
  <si>
    <t>org  050 odbor stavební - výnosy řízení</t>
  </si>
  <si>
    <t>org. 030 odbor živnostenský - výnosy řízení</t>
  </si>
  <si>
    <t>org. 040 odbor ŽP - výnosy řízení</t>
  </si>
  <si>
    <t>org. 070 odbor správních činností - přestupkové - výnosy řízení</t>
  </si>
  <si>
    <t>org. 3 odbor stavební - výnosy řízení - odd. pam. péče</t>
  </si>
  <si>
    <t>org. 8 odbor AŘMV - výnosy správního  řízení - oddělení přestupků v dopravě</t>
  </si>
  <si>
    <t>ekonomický odbor - exekuční náklady</t>
  </si>
  <si>
    <t>náhradní výsadby + následná péče - úhrady dle smluv</t>
  </si>
  <si>
    <t>CELKEM 2324 PŘIJATÉ NEKAPITÁLOVÉ PŘÍSPĚVKY A NÁHRADY + EXEKUČNÍ NÁKLADY</t>
  </si>
  <si>
    <t xml:space="preserve">2329 OSTATNÍ NEDAŇOVÉ PŘÍJMY  </t>
  </si>
  <si>
    <t>2329-Ostatní nedaňové příjmy jinde nezařazené</t>
  </si>
  <si>
    <t xml:space="preserve">MMR ČR - úhrada účelně vynaložených nákladů na soc. pohřby </t>
  </si>
  <si>
    <t xml:space="preserve">platba členů ZMO pojistné odpovědnosti za škodu </t>
  </si>
  <si>
    <t>celý MMOl vč. MP - např. náhrada bývalého OKÚ (vymožené výživné, zapůjčení služeb. vozidla k soukromým účelům ...)</t>
  </si>
  <si>
    <t xml:space="preserve">očekávané dotační tituly </t>
  </si>
  <si>
    <t xml:space="preserve">CELKEM 2329 OSTATNÍ NEDAŇOVÉ PŘÍJMY  </t>
  </si>
  <si>
    <t>2343 PŘÍJMY Z ÚHRAD DOBÝVACÍHO PROSTORU A Z VYDOBYTÝCH NEROSTŮ</t>
  </si>
  <si>
    <t>2119-Ostatní záležitosti těžebního průmyslu a energetiky</t>
  </si>
  <si>
    <t>2343-Příjmy z úhrad dobývacího prostoru a z vydobytých nerostů</t>
  </si>
  <si>
    <t>příjmy z úhrad dobývacího prostoru</t>
  </si>
  <si>
    <t>CELKEM 2343 PŘÍJMY Z ÚHRAD DOBÝVACÍHO PROSTORU A Z VYDOBYTÝCH NEROSTŮ</t>
  </si>
  <si>
    <t>2460 SPLÁTKY PŮJČENÝCH PROSTŘEDKŮ OD OBYVATELSTVA</t>
  </si>
  <si>
    <t>2460-Splátky půjčených prostředků od obyvatelstva</t>
  </si>
  <si>
    <t>FKSP - splátky od zaměstnanců MMOl do sociálního fondu</t>
  </si>
  <si>
    <t>FRB klasika - splátky půjčených prostředků od obyvatelstva</t>
  </si>
  <si>
    <t>CELKEM 2460 SPLÁTKY PŮJČENÝCH PROSTŘEDKŮ OD OBYVATELSTVA</t>
  </si>
  <si>
    <t>2133 PŘÍJMY Z PRONÁJMU MOVITÝCH VĚCÍ</t>
  </si>
  <si>
    <t>2133-Příjmy z pronájmu movitých věcí</t>
  </si>
  <si>
    <t>projekt "BRKO" - pronájem vozidla TSMO, a. s., fond 13</t>
  </si>
  <si>
    <t>CELKEM 2133 PŘÍJMY Z PRONÁJMU MOVITÝCH VĚCÍ</t>
  </si>
  <si>
    <t>2412 SPLÁTKY PŮJČENÝCH PROSTŘEDKŮ OD NEFIN. PODNIK. SUBJ. - PRÁV. OSOB</t>
  </si>
  <si>
    <t>2412-Splátky půjčených prostředků od podnikatelských nefinančních subjektů - právnických osob</t>
  </si>
  <si>
    <t>Aquapark - splátka neinv. půjčky z roku 2011</t>
  </si>
  <si>
    <t>CELKEM 2412 SPLÁTKY PŮJČENÝCH PROSTŘEDKŮ OD NEFIN. PODNIK. SUBJ. - PRÁV. OSOB</t>
  </si>
  <si>
    <t>CELKEM NEDAŇOVÉ PŘÍJMY</t>
  </si>
  <si>
    <t>PŘIJATÉ DOTACE - NEINVESTIČNÍ POL. 41</t>
  </si>
  <si>
    <t>4111-Neinvestiční přijaté transfery z všeobecné pokladní správy státního rozpočtu</t>
  </si>
  <si>
    <t>ÚZ 98074 MF ČR na výdaje spojené s volbami do zastupitelstev obcí</t>
  </si>
  <si>
    <t>4116-Ostatní neinvestiční přijaté transfery ze státního rozpočtu</t>
  </si>
  <si>
    <t>ÚZ 14336 MV ČR na úhradu čistého nájemného azylantům a rozvoj obce</t>
  </si>
  <si>
    <t>ÚZ 22005 MPO ČR na činnost jednotných kontaktních míst</t>
  </si>
  <si>
    <t xml:space="preserve">ÚZ 29008 MZe ČR na činnost odborného lesního hospodáře
</t>
  </si>
  <si>
    <t>ÚZ 34053 MK ČR pro KMO na projekt "Modernizace Internetového centra - multimediální učebny"</t>
  </si>
  <si>
    <t>ÚZ 34352  MK ČR pro Moravské divadlo a Moravskou filharmonii</t>
  </si>
  <si>
    <t>ÚZ 13011 MPSV ČR na výkon činnosti obce s rozšířenou působností v oblasti sociálně právní ochrany dětí</t>
  </si>
  <si>
    <t>ÚZ 13010 MPSV ČR (Úřad práce) na výkon pěstounské péče</t>
  </si>
  <si>
    <t>ÚZ 14018 MV ČR na podporu prevence kriminality</t>
  </si>
  <si>
    <t>ÚZ 13015 MPSV ČR na výkon sociální péče</t>
  </si>
  <si>
    <t>ÚZ 1045 13013 Úřad práce ČR na OP "Zaměstnanost"</t>
  </si>
  <si>
    <t>ÚZ 1041 13013 Úřad práce ČR na OP "Zaměstnanost"</t>
  </si>
  <si>
    <t>ÚZ 545 15374 MŽP ČR na projekt "Překladiště Chválkovice", fond 100</t>
  </si>
  <si>
    <t>ÚZ 14004 MV ČR na zabezpečení akceschopnosti JPO II a JPO III</t>
  </si>
  <si>
    <t>ÚZ 34070 MK ČR pro KMO na "Knihovna 21. století"</t>
  </si>
  <si>
    <t>ÚZ 07001 MO ČR na projekt Olomouc- oprava mauzolea obětí 1. světové války, fond 118</t>
  </si>
  <si>
    <t>ÚZ 34001 MK ČR na projekt "Sloup Nejsvětější trojice - mobilní multimediální prezentace"</t>
  </si>
  <si>
    <t>ÚZ 1091 17017 MMR ČR na projekt "Podpora řízení a koordinace ITI Olomoucká aglomerace", fond 119</t>
  </si>
  <si>
    <t>ÚZ 1095 17018 MMR ČR na projekt "Podpora řízení a koordinace ITI Olomoucká aglomerace", fond 119</t>
  </si>
  <si>
    <t>4122-Neinvestiční přijaté transfery od krajů</t>
  </si>
  <si>
    <t>ÚZ 13305 Olomoucký kraj na zajištění sociálních služeb</t>
  </si>
  <si>
    <t>ÚZ 00556 Olomoucký kraj pro Moravskou filharmonii Olomouc na projekt Dvořákova Olomouc</t>
  </si>
  <si>
    <t xml:space="preserve">ÚZ 00582 Olomoucký kraj na činnost turistického informačního centra </t>
  </si>
  <si>
    <t>ÚZ 00401 Olomoucký kraj pro Knihovnu města Olomouce</t>
  </si>
  <si>
    <t>ÚZ 00401 Olomoucký kraj na projekt EUROPE DIRECT, zvláštní účet, fond 23</t>
  </si>
  <si>
    <t xml:space="preserve">ÚZ 00555 Olomoucký kraj pro Moravskou filharmonii Olomouc na projekt Mezinárodní varhanní festival Ol. </t>
  </si>
  <si>
    <t>ÚZ 00510 Olomoucký kraj pro ZŠ Stupkova na projekt "O životní prostředí musíme všichni neustále pečovat"</t>
  </si>
  <si>
    <t>4123-Neinvestiční přijaté transfery od regionálních rad</t>
  </si>
  <si>
    <t>ÚZ 385 87005 Heydukova - rekonstrukce komunikace, fond 104</t>
  </si>
  <si>
    <t>ÚZ 385 87005 Rozárium, fond 87</t>
  </si>
  <si>
    <t>ÚZ 385 87005 Povel - Jižní spojka, fond 105</t>
  </si>
  <si>
    <t>ÚZ 385 87005 ZŠ a MŠ Řezníčkova - hřiště, fond 68</t>
  </si>
  <si>
    <t>CELKEM PŘIJATÉ DOTACE - NEINVESTIČNÍ POL. 41</t>
  </si>
  <si>
    <t>PŘIJATÉ DOTACE - INVESTIČNÍ POL. 42</t>
  </si>
  <si>
    <t>4213-Investiční přijaté transfery ze státních fondů</t>
  </si>
  <si>
    <t>ÚZ 91628 SFDI ČR na projekt "Holická - Babičkova, cyklostezka", fond 114</t>
  </si>
  <si>
    <t>4216-Ostatní investiční přijaté transfery ze státního rozpočtu</t>
  </si>
  <si>
    <t>ÚZ 545 15839 MŽP ČR na projekt "Překladiště Chválkovice", fond 100</t>
  </si>
  <si>
    <t>ÚZ 14984 MV ČR na projekt "Hasičská zbrojnice Topolany"</t>
  </si>
  <si>
    <t>4222-Investiční přijaté transfery od krajů</t>
  </si>
  <si>
    <t xml:space="preserve">ÚZ 00535 Olomoucký kraj na projekt "Cyklostezky na území města Olomouce", fond 123 (Řepčín, Hejčín, Družební, Rožňavská) </t>
  </si>
  <si>
    <t>ÚZ 00545 Olomoucký kraj na akci "Klášterní Hradisko - přechod pro pěší", fond 122</t>
  </si>
  <si>
    <t>ÚZ 00415 Olomoucký kraj na úhradu nákladů na vybavení JSDH</t>
  </si>
  <si>
    <t>4223-Investiční přijaté transfery od regionálních rad</t>
  </si>
  <si>
    <t>ÚZ 385 87505 Povel - Jižní spojka, fond 105</t>
  </si>
  <si>
    <t>ÚZ 385 87505 Heydukova - rekonstrukce komunikace, fond 104</t>
  </si>
  <si>
    <t>ÚZ 385 87505 Rozárium, fond 87</t>
  </si>
  <si>
    <t>ÚZ 385 87505 ZŠ a MŠ Řezníčkova - hřiště, fond 68</t>
  </si>
  <si>
    <t>CELKEM PŘIJATÉ DOTACE - INVESTIČNÍ POL. 42</t>
  </si>
  <si>
    <t>PŘIJATÉ DOTACE - TRANSFERY OD OBCÍ POL. 4121</t>
  </si>
  <si>
    <t>4121-Neinvestiční přijaté transfery od obcí</t>
  </si>
  <si>
    <t>výkon státní správy obcí</t>
  </si>
  <si>
    <t>org. 3015 obec Bystrovany výkon státní správy</t>
  </si>
  <si>
    <t>org. 3064 obec Přáslavice výkon státní správy</t>
  </si>
  <si>
    <t>org. 3065 obec Příkazy výkon státní správy</t>
  </si>
  <si>
    <t>org. 3071 obec Slatinice výkon státní správy</t>
  </si>
  <si>
    <t>org. 3076 obec Štěpánov výkon státní správy</t>
  </si>
  <si>
    <t>org. 3086 obec Velký Týnec výkon státní správy</t>
  </si>
  <si>
    <t>org. 3019 obec Dolany výkon státní správy</t>
  </si>
  <si>
    <t>CELKEM PŘIJATÉ DOTACE - TRANSFERY OD OBCÍ POL. 4121</t>
  </si>
  <si>
    <t>PŘIJATÉ DOTACE - GLOBÁLNÍ  DOTACE POL. 4112+PŘEVODY Z VL. FONDŮ HČ POL. 4131+DEPOZIT POL. 4132</t>
  </si>
  <si>
    <t>4112-Neinvestiční přijaté transfery ze státního rozpočtu v rámci souhrnného dotačního vztahu</t>
  </si>
  <si>
    <t>6330-Převody vlastním fondům v rozpočtech územní úrovně</t>
  </si>
  <si>
    <t>4131-Převody z vlastních fondů hospodářské (podnikatelské) činnosti</t>
  </si>
  <si>
    <t>CELKEM PŘIJATÉ DOTACE - GLOBÁLNÍ  DOTACE POL. 4112+PŘEVODY Z VL. FONDŮ HČ POL. 4131+DEPOZIT POL. 4132</t>
  </si>
  <si>
    <t>CELKEM PŘÍJATÉ DOTACE</t>
  </si>
  <si>
    <t>Schválený rozpočet 2016 - hospodářská činnost</t>
  </si>
  <si>
    <t>DPPO             za obce</t>
  </si>
  <si>
    <t>Záloha na HV</t>
  </si>
  <si>
    <t>Odvod celkem</t>
  </si>
  <si>
    <t>SNO, a. s. - vybrané nájemné + ostatní tržby 91 800 tis. Kč, z toho:</t>
  </si>
  <si>
    <t xml:space="preserve">požadavek na opravy (mimo rozpočet města) </t>
  </si>
  <si>
    <t>odvod do rozpočtu města - z něho kryto:</t>
  </si>
  <si>
    <t xml:space="preserve">na provoz (obstaravatelská odměna)                </t>
  </si>
  <si>
    <t>výkon vlastnických práv u jiných správců - přefakturace</t>
  </si>
  <si>
    <t xml:space="preserve">na investice                                               </t>
  </si>
  <si>
    <t xml:space="preserve">volně k dispozici rozpočtu města </t>
  </si>
  <si>
    <t xml:space="preserve">MOVO, a. s. </t>
  </si>
  <si>
    <t>na provoz (DHDM - výměny vodoměrů)</t>
  </si>
  <si>
    <t xml:space="preserve">na investice </t>
  </si>
  <si>
    <t>volně k dispozici rozpočtu města</t>
  </si>
  <si>
    <t>MmOl, z toho</t>
  </si>
  <si>
    <t>prodej domů a jednotek vč. pozemků</t>
  </si>
  <si>
    <t>prodej pozemků a jiných objektů</t>
  </si>
  <si>
    <t>Mezisoučet - prodeje</t>
  </si>
  <si>
    <t>nájem pozemků</t>
  </si>
  <si>
    <t>nájem nebytových prostor</t>
  </si>
  <si>
    <t>ostatní činnosti MMOl</t>
  </si>
  <si>
    <t>Mezisoučet - ostatní</t>
  </si>
  <si>
    <t>OLTERM &amp; TD, a. s.</t>
  </si>
  <si>
    <t>Olomouc, Chválkovice - překládací stanice</t>
  </si>
  <si>
    <t xml:space="preserve">C E L K E M </t>
  </si>
  <si>
    <r>
      <t xml:space="preserve">DPPO             za obce (19%)        </t>
    </r>
    <r>
      <rPr>
        <sz val="10"/>
        <rFont val="Arial Narrow"/>
        <family val="2"/>
      </rPr>
      <t xml:space="preserve"> (prvek 2177)</t>
    </r>
  </si>
  <si>
    <r>
      <t xml:space="preserve">Záloha na HV (81%)               </t>
    </r>
    <r>
      <rPr>
        <sz val="10"/>
        <rFont val="Arial Narrow"/>
        <family val="2"/>
      </rPr>
      <t xml:space="preserve"> (prvek 2531)</t>
    </r>
  </si>
  <si>
    <r>
      <t>požadavek</t>
    </r>
    <r>
      <rPr>
        <sz val="10"/>
        <rFont val="Arial Narrow"/>
        <family val="2"/>
      </rPr>
      <t xml:space="preserve"> na opravy (mimo rozpočet města) </t>
    </r>
  </si>
  <si>
    <t>Příjmy celkem</t>
  </si>
  <si>
    <t>5365-Platby daní ze svých příjmů</t>
  </si>
  <si>
    <t>platby daní ze svých příjmů dle zákona o rozpočtovém určení daní - koresponduje s příjmem na položce 1122</t>
  </si>
  <si>
    <t xml:space="preserve">05-odbor ekonomický - platby daní ze svých příjmů  - v příjmech kryto položkou 1122 </t>
  </si>
  <si>
    <t>MZDY - ODBOR KANCELÁŘ TAJEMNÍKA</t>
  </si>
  <si>
    <t>5019-Ostatní platy</t>
  </si>
  <si>
    <t>především refundace mezd</t>
  </si>
  <si>
    <t>5021-Ostatní osobní výdaje</t>
  </si>
  <si>
    <t>odměny členům výboru zastupitelstev a komisí rad obcí a krajů</t>
  </si>
  <si>
    <t>5023-Odměny členů zastupitelstev obcí a krajů</t>
  </si>
  <si>
    <t>odměny čl. zastupitelstev obcí a krajů (včetně uvolněných zastupitelů)</t>
  </si>
  <si>
    <t>5031-Povinné pojistné na sociální zabezpečení a příspěvek na státní politiku zaměstnanosti</t>
  </si>
  <si>
    <t>povinný odvod 25%</t>
  </si>
  <si>
    <t>5032-Povinné pojistné na veřejné zdravotní pojištění</t>
  </si>
  <si>
    <t>povinný odvod 9%</t>
  </si>
  <si>
    <t>5038-Povinné pojistné na úrazové pojištění</t>
  </si>
  <si>
    <t>4,2 promile z pol. ze základu pro soc poj.</t>
  </si>
  <si>
    <t>5424-Náhrady mezd v době nemoci</t>
  </si>
  <si>
    <t>náhrada mezd v prvních 14 dnech nemoci dle zák. č. 262/2006 Sb.</t>
  </si>
  <si>
    <t>CELKEM 6112</t>
  </si>
  <si>
    <t>ostatní platby za provedenou práci jinde nezařazené</t>
  </si>
  <si>
    <t>DPČ + DPP (např.detašované pracoviště MMOl, KPOZ, hasiči, přestupky, kluby důchodců, apod., nejsou zahrnuty dohody mimo pracovní poměr jež jsou hrazeny z očekávaných dotací jednotlivých projektů)</t>
  </si>
  <si>
    <t>5024-Odstupné</t>
  </si>
  <si>
    <t>5011-Platy zaměstnanců v pracovním poměru vyjma zaměstnanců na služebních místech</t>
  </si>
  <si>
    <t>povinný odvod 4,2 prom. ze základu pro soc. poj. včetně Městské policie</t>
  </si>
  <si>
    <t>5195-Odvody za neplnění povinnosti zaměstnávat zdravotně postižené</t>
  </si>
  <si>
    <t>ZPS zvýšený odvod</t>
  </si>
  <si>
    <t>CELKEM 6171</t>
  </si>
  <si>
    <t>CELKEM MZDY - ODBOR KANCELÁŘ TAJEMNÍKA</t>
  </si>
  <si>
    <t>MZDY - MĚSTSKÁ POLICIE</t>
  </si>
  <si>
    <t>celkem 138 pracovníků vč. refundací do HČ, zákonné navyšování platů, odměny, přesčasy, příplatky, práce v so, ne, svátek atd.</t>
  </si>
  <si>
    <t>zástup za pracovnice na KSMO po dobu dovolené, nemoci atp., úklid Kopeček</t>
  </si>
  <si>
    <t>25% z platů a OOV (org. 420)</t>
  </si>
  <si>
    <t>9% z platů + OOV (org. 420)</t>
  </si>
  <si>
    <t>CELKEM MZDY - MĚSTSKÁ POLICIE</t>
  </si>
  <si>
    <t xml:space="preserve">POPLATKY OSA ZA HUDEBNÍ PRODUKCE + HONORÁŘE UMĚLCŮM </t>
  </si>
  <si>
    <t>5041-Odměny za užití duševního vlastnictví</t>
  </si>
  <si>
    <t>org. 801 Letiště Neředín - poplatky OSA za hudební produkce</t>
  </si>
  <si>
    <t>OVVI - poplatky OSA za hudební produkce</t>
  </si>
  <si>
    <t>OVVI - honoráře umělcům</t>
  </si>
  <si>
    <t>Odbor správních činností - honoráře umělcům - svatební obřady atd.</t>
  </si>
  <si>
    <t>Odbor školství - org. 650 honoráře umělcům - akce KPOZ, vítání občánků atd.</t>
  </si>
  <si>
    <t xml:space="preserve">CELKEM POPLATKY OSA ZA HUDEBNÍ PRODUKCE + HONORÁŘE UMĚLCŮM </t>
  </si>
  <si>
    <t>CELKEM MZDY</t>
  </si>
  <si>
    <t>3631-Veřejné osvětlení</t>
  </si>
  <si>
    <t>CELKEM 02-ODBOR INVESTIC</t>
  </si>
  <si>
    <t xml:space="preserve">07-ODBOR SPRÁVY MĚSTSKÝCH KOMUNIKACÍ A MHD </t>
  </si>
  <si>
    <t>CELKEM 14-ODBOR ŠKOLSTVÍ</t>
  </si>
  <si>
    <t>16-ODBOR SOCIÁLNÍCH VĚCÍ</t>
  </si>
  <si>
    <t>CELKEM 16-ODBOR SOCIÁLNÍCH VĚCÍ</t>
  </si>
  <si>
    <t>CELKEM 40-ODBOR ŽIVOTNÍHO PROSTŘEDÍ</t>
  </si>
  <si>
    <t>CELKEM 42-ODBOR OCHRANY</t>
  </si>
  <si>
    <t>Část B</t>
  </si>
  <si>
    <t>3419-Ostatní tělovýchovná činnost   +   3319-Ostatní záležitosti kultury</t>
  </si>
  <si>
    <t>5222-Neinvestiční transfery spolkům</t>
  </si>
  <si>
    <t xml:space="preserve">DOTACE v oblasti sportu a tělovýchovy </t>
  </si>
  <si>
    <t>5221-Neinvestiční transfery obecně prosp. společ.</t>
  </si>
  <si>
    <t>DOTACE v oblasti kultury - celková položka</t>
  </si>
  <si>
    <t>5223-Neinvestiční transfery církvím a náboženským společnostem</t>
  </si>
  <si>
    <t>org. 250  DOTACE zpřístupnění kostelů v turistické sezóně</t>
  </si>
  <si>
    <t xml:space="preserve">org. 251  DOTACE v oblasti CR </t>
  </si>
  <si>
    <t>5212-Neinvestiční transfery nefinančním podnikatelským subjektům-fyzickým osobám</t>
  </si>
  <si>
    <t>CELKEM 11-ODBOR VNĚJŠÍCH VZTAHŮ A INFORMACÍ</t>
  </si>
  <si>
    <t>5213-Neinvestiční transfery nefin. podnik. subj.-PO</t>
  </si>
  <si>
    <t>DOTACE - celková položka - volný čas</t>
  </si>
  <si>
    <t>5331-Neinvestiční příspěvky zřízeným příspěv. org.</t>
  </si>
  <si>
    <t>DOTACE - celková položka - využití volného času PO (školy SMOl)</t>
  </si>
  <si>
    <t>DOTACE - celková položka - individuální projekty</t>
  </si>
  <si>
    <t>4379-Ostatní služby a činnosti v oblasti sociální prevence</t>
  </si>
  <si>
    <t>Program prevence kriminality - obecná položka - podíl města</t>
  </si>
  <si>
    <t>5221-Neinvestiční transfery obecně prospěšným společnostem</t>
  </si>
  <si>
    <t>DOTACE dle rozhodnutí RMO - dotace v sociální oblasti a v oblasti odstraňování bariér</t>
  </si>
  <si>
    <t>3322-Zachování a obnova kulturních památek</t>
  </si>
  <si>
    <t>dotace města na obnovu památek v rámci státní dotace z programu regenerace MPR a MPZ</t>
  </si>
  <si>
    <t>CELKEM 30-ODBOR PAMÁTKOVÉ PÉČE</t>
  </si>
  <si>
    <t>3799-Ostatní ekologické záležitosti</t>
  </si>
  <si>
    <t>3792-Ekologická výchova a osvěta</t>
  </si>
  <si>
    <t>DOTACE - celková položka</t>
  </si>
  <si>
    <t>CELKEM 41-ODBOR MAJETKOPRÁVNÍ</t>
  </si>
  <si>
    <t>CELKEM NEINVESTIČNÍ DOTACE</t>
  </si>
  <si>
    <t>Pozn. zahrnuto v provozních výdajích odboru</t>
  </si>
  <si>
    <t>org. 300 - v průběhu roku převod na odbory</t>
  </si>
  <si>
    <t>CELKEM 01-ODBOR KANCELÁŘ PRIMÁTORA</t>
  </si>
  <si>
    <t>CELKEM NEINVESTIČNÍ DOTACE VČ. ODBORU KANCELÁŘ PRIMÁTORA (VÝZNAMNÉ PROJEKTY)</t>
  </si>
  <si>
    <t>5213-Neinvestiční transfery nefinančním podnikatelským subjektům-právnickým osobám</t>
  </si>
  <si>
    <t>OLTERM &amp; TD, a. s. - opravy Plaveckého stadionu (dle rámcové smlouvy)</t>
  </si>
  <si>
    <t>3429-Ostatní zájmová činnost a rekreace</t>
  </si>
  <si>
    <t>Aquapark Olomouc, a. s. - roční služebné dle koncesní smlouvy</t>
  </si>
  <si>
    <t>CELKEM SPORTOVNÍ ZAŘÍZENÍ MĚSTA</t>
  </si>
  <si>
    <t>5179-Ostatní nákupy j.n.</t>
  </si>
  <si>
    <t>Asociace veřejných zakázek</t>
  </si>
  <si>
    <t>Asociace měst pro cyklisty - podpora rozvoje cykloturistiky</t>
  </si>
  <si>
    <t>IP: příspěvek města do Regionálního fondu pro přípravu projektů na střední Moravě, který je nástrojem podpory obcí vytvořený Sdružením obcí střední Moravy (pan primátor je předseda sdružení). Schválená výše příspěvku je 3,- Kč na obyvatele, město Olomouc se v předchozích letech rozhodlo podporovat každoročně částkou 250 tis.Kč. Čerpání fondu schvaluje správní výbor SOSM a RARSM je pověřeným administrátorem, na RARSM se příspěvek převádí. Jedná se o princip solidarity, kdy z fondu čerpají převážně menší obce.</t>
  </si>
  <si>
    <t xml:space="preserve">IP: přísp. Sdružení obcí Střední Moravy (SOSM) 4,- Kč na obyvatele,  ZP 026. Jedná se o členský příspěvek SOSM schválený valným shromážděním SOSM, kdy již více let platí bývalá okresní města 4,- Kč na obyvatele a ostatní obce 3,- Kč na obyvatele. Příspěvek se převádí na sídlo SOSM a je čerpán v souladu se schváleným rozpočtem sdružení. </t>
  </si>
  <si>
    <t>členské příspěvky v odborných asociacích a společnostech pro pracovníky vysílané zaměstnavatelem</t>
  </si>
  <si>
    <t xml:space="preserve">IP: čl. příspěvek ve Sdružení obcí vodovod Pomoraví ZP 026 (ZBÚ) </t>
  </si>
  <si>
    <t>CIVINET Česká a Slovenská republika, z.s., (Do konce roku 2016 byl spolek financován prostřednictvím EU. O zavedení poplatku byla RMO informována při schvalování členství ve spolku na podzim roku 2014. Členský příspěvek byl stanovený dle počtu obyvatel. Olomouc je do jara 2017 manažerem sítě)</t>
  </si>
  <si>
    <t>CELKEM 03-ODBOR KONCEPCE A ROZVOJE</t>
  </si>
  <si>
    <t>členský příspěvek Sdružení správců komunikací</t>
  </si>
  <si>
    <t>CELKEM 07-ODBOR SPRÁVY MĚSTSKÝCH KOMUNIKACÍ A MHD (DO 31.3.2016 - ODBOR DOPRAVY)</t>
  </si>
  <si>
    <t xml:space="preserve">členský příspěvek Asociace turistických informačních center </t>
  </si>
  <si>
    <t>Sdružení CR  Střední  Moravy - členský příspěvek</t>
  </si>
  <si>
    <t>Sdružení historických sídel</t>
  </si>
  <si>
    <t>České dědictví UNESCO</t>
  </si>
  <si>
    <t>Svaz měst a obcí - členský příspěvek</t>
  </si>
  <si>
    <t>roční poplatek Asociace poskytovatelů sociálních služeb ČR</t>
  </si>
  <si>
    <t>členský příspěvek Sdružení azylových domů</t>
  </si>
  <si>
    <t xml:space="preserve">členský příspěvek - Odpady Olomouckého kraje, z. s. </t>
  </si>
  <si>
    <t>členský příspěvek OK4EU - sdružení právnických osob - zastupování zájmu regionu v institucích EU</t>
  </si>
  <si>
    <t>CELKEM 44-ODBOR EVROPSKÝCH PROJEKTŮ</t>
  </si>
  <si>
    <t xml:space="preserve">CELKEM ČLENSKÉ PŘÍSPĚVKY </t>
  </si>
  <si>
    <t xml:space="preserve">OVS ODBOR SPRÁVY MĚSTSKÝCH KOMUNIKACÍ A MHD </t>
  </si>
  <si>
    <t>TSMO,a.s. OVS org. 105621 zimní údržba</t>
  </si>
  <si>
    <t>TSMO,a.s. OVS org. 10562 opravy a udržba komunikací (včetně všech jejich součástí a příslušenství)</t>
  </si>
  <si>
    <t>TSMO,a.s. OVS org. 10569 mandátní smlouva</t>
  </si>
  <si>
    <t>TSMO,a.s. OVS org. 10563 skládka materiálu</t>
  </si>
  <si>
    <t>TSMO,a.s. OVS org. 10564 podzemní parkoviště</t>
  </si>
  <si>
    <t>TSMO,a.s. OVS org. 10565 pasport MK</t>
  </si>
  <si>
    <t>TSMO,a.s. OVS org. 10566 rozkopávky MK</t>
  </si>
  <si>
    <t>TSMO,a.s. OVS org. 10561 výběr parkovného</t>
  </si>
  <si>
    <t>CELKEM 2212</t>
  </si>
  <si>
    <t>TSMO,a.s. OVS org. 10568 pasport VO a SSZ</t>
  </si>
  <si>
    <t>CELKEM 3631</t>
  </si>
  <si>
    <t>5193-Výdaje na dopravní územní obslužnost</t>
  </si>
  <si>
    <t xml:space="preserve">DPMO,a.s.  OVS org. 2671 dopr. obsl. </t>
  </si>
  <si>
    <t>ARRIVA MORAVA, a.s. OVS org. 2672</t>
  </si>
  <si>
    <t>ostatní OVS org. 2674 smluvní jízdné, přenosné jízdenky pro zaměstnance MMOl</t>
  </si>
  <si>
    <t>DPMO,a.s.  OVS org. 2675 změny jízdních řádů</t>
  </si>
  <si>
    <t>Vejdovského 2</t>
  </si>
  <si>
    <t>Kosmonautů 8</t>
  </si>
  <si>
    <t>CELKEM VEJDOVSKÉHO, KOSMONAUTŮ</t>
  </si>
  <si>
    <t>úklid, svoz odpadu, provoz fontány, servis výtahů, vzduchotechniky a klimatizace, informační systém, ostatní provozní náklady dle smlouvy o nájmu</t>
  </si>
  <si>
    <t>drobné opravy</t>
  </si>
  <si>
    <t xml:space="preserve">CELKEM 09 - ODBOR KANCELÁŘ TAJEMNÍKA </t>
  </si>
  <si>
    <t xml:space="preserve">   </t>
  </si>
  <si>
    <t>44-ODBOR EVROPSKÝCH PROJEKTŮ</t>
  </si>
  <si>
    <t>nafta, provozní náplně pro 2 služební auta</t>
  </si>
  <si>
    <t>jednání, školení, semináře, workshopy</t>
  </si>
  <si>
    <t>pohoštění odboru</t>
  </si>
  <si>
    <t>Náklady na zpracování nového Strategického plánu. Na projekt byla získána 95% dotace z OP Zaměstnanost. Vzhledem k financování projektu z dotace v režimu ex post a podávání žádostí o platbu v půlročních intervalech se do konce r. 2017 očekává proplacení nákladů z OP Zaměstnanost ve výši cca 700 tis Kč.</t>
  </si>
  <si>
    <t>např. pojistné náhrady, dividendy,zapojovány až                    v průběhu roku</t>
  </si>
  <si>
    <t xml:space="preserve">org. 2512 pokračování projektu "Olomouc Region Card"  </t>
  </si>
  <si>
    <t>DOTACE dle rozhodnutí RMO - dotace poskytovatelům sociálních služeb (z toho                    1 mil. Kč pro individuální žádosti)</t>
  </si>
  <si>
    <t xml:space="preserve">DOTACE - celková položka - oblast tvorby a ochrany ŽP </t>
  </si>
  <si>
    <t xml:space="preserve">OK4Inovace (upřesňováno správní radou OK4Inovace se zastoupením vedení města - nám. Šnevajs je za město Olomouc členem správní rady a valné hromady OK4Inovace). Souvisí s podporou aktivit návazně na Regionální inovační strategii, hlavním přispěvatelem je OK. Původně byl příspěvěk města vyšší, nyní je v posledních dvou letech ve výši 300 tis. Kč. Na poslední valné hromadě 22.6.2016 zazněl požadavek na navýšení příspěvků s ohledem na rozsah plánu činnosti,  prozatím se navrhuje stejná výše příspěvku jako v předchozích několika letech s tím, že by došlo k případné úpravě. Příspěvek se převádí na OK4Inovace. </t>
  </si>
  <si>
    <t>org. 2511 prezentační technika</t>
  </si>
  <si>
    <t xml:space="preserve">historické kašny  
</t>
  </si>
  <si>
    <t xml:space="preserve">historické kašny  </t>
  </si>
  <si>
    <t>odvod z výherních hracích přístrojů</t>
  </si>
  <si>
    <t>převody z vlastních fondů hosp. činnosti               (prodeje)</t>
  </si>
  <si>
    <t>SNO; MOVO; MMOl; OLTERM; LMO; Chválkovice - překládací stanice</t>
  </si>
  <si>
    <t>org. 40 pokuty životního prostředí - ve správním řízení</t>
  </si>
  <si>
    <t xml:space="preserve">org. 200 tržby  Pradera </t>
  </si>
  <si>
    <t>5339-Neinvestiční transfery cizím přísp. organizacím</t>
  </si>
  <si>
    <t xml:space="preserve">Sluňákov, o. p. s. - dotace na činnost - ekologická výchova a osvěta, enviromentální vzdělávání </t>
  </si>
  <si>
    <t>v tom: provoz mapové aplikace, veřejné projednání pořizovaných ÚPD, jejich zveřejnění, případná aktualizace mapové aplikace)</t>
  </si>
  <si>
    <t>Zelená brána města Olomouce - následná péče 961 tis. Kč z toho 426 tis. Dotace, fond 120</t>
  </si>
  <si>
    <t xml:space="preserve">příprava projektů: Radnice, 8.května, Kolejová měnírna Figichova, odstavné kolejiště Figichova, tramvajová trať II.etapa, MŠ Rooseveltova , Chomoutov - autobusová točna a zastávka, odpadové centrum Chválkovice, cyklostezky, nákup vozidel; ostatní projekty. Příprava jednotlivých projektů je/bude předkládána samostatně do RMO, konzultační služby k projektům, náklady na průzkumy naplňování monitorovacích indikátorů 50.000,-Kč; příprava a realizace projektů pro Spolupráci ČR-PL 100 000,- (bude kryto 85% dotací), Urbact 500 000,- (bude kryto 85% dotací), Strategické řízení 335 000,- (bude kryto 85% dotací) </t>
  </si>
  <si>
    <r>
      <t>ITI - informační kampaň - propagace, publicita, inzerce, vyhlašování výzev, semináře</t>
    </r>
    <r>
      <rPr>
        <sz val="8"/>
        <rFont val="Arial"/>
        <family val="2"/>
      </rPr>
      <t xml:space="preserve"> (bude kryto 100% dotací);</t>
    </r>
  </si>
  <si>
    <t>kopírování, překlady MZ o udržitelnosti Po stopách sv. Jana Sarkandra, publicita neinvestičních projektů, dotační portál J4bPoradce.cz</t>
  </si>
  <si>
    <t>předplatné Ekonom, Hospodářské noviny, Veřejné zakázky, Veřejné zakázky od A do Z, UZ a aktuální sazebníky spojené se stavebním zákonem, popř. aktualizace zákonů atd.</t>
  </si>
  <si>
    <t xml:space="preserve">audity, studie a podklady (tř. 1. máje rekonstrukce, rezerva na přípravu projektů, náklady na průzkumy naplňování monitorovacích indikátorů) </t>
  </si>
  <si>
    <t>Trakční měnírna - Nové Sady, Rooseveltova OM č. 400175-3108</t>
  </si>
  <si>
    <t>povolení vjezdu a označení vlastníka, kopírování</t>
  </si>
  <si>
    <t>výměna zámků na vstupních bránách</t>
  </si>
  <si>
    <t>inzerce, kopírovací práce, tisknutí a výlepy letáků, služby aktualizací dat základních popisů technických změn vozidel, informačního systému, poskytujícího fotodokumentace exteriérů, viditelných identifikátorů (VID) vozidel, pro odd. technické způsobilosti vozidel a evidence vozidel, údržba  hrnkových květin, atd., úředně ověřené překlady rozhodnutí ve správním řízení do ciziny a tlumočení, jež jsme ze zákona povinni, atd.  Nově agenda spojená s údržbou plochy pro zkoušky komisařů autoškol v prostoru Klášterní Hradisko.</t>
  </si>
  <si>
    <t xml:space="preserve">org. 2511 propagační materiál (významné akce města, kult., sport. akce, kongresy, návštěvy) </t>
  </si>
  <si>
    <t>klientské a serverové SW licence, SW pro agendu řidičů, nové moduly SW personální, matrika, ohlašovna, přestupky aj.</t>
  </si>
  <si>
    <t xml:space="preserve">org. 20  softwarové licence (MP) - rozšíření SW MPManager </t>
  </si>
  <si>
    <t>v tom: poplatky za optokabely KSMO 50 tis./měs.- 31 kamer (nově poplatky za optická vlákna - kamery podchody) + 2 nové kamery , hovorné, linka 156, poplatky ČTÚ za radiostanice</t>
  </si>
  <si>
    <t>dovybavení pro hlavní a případně pro záložní pracoviště KŠ</t>
  </si>
  <si>
    <t>monitoring městského klimatu, spolupráce s UP Olomouc (fakturace 1x prosinec)</t>
  </si>
  <si>
    <r>
      <t xml:space="preserve">ITI - realizace IS ITI, ITI-studie, analýzy, expertní posudky, hodnocení výzev </t>
    </r>
    <r>
      <rPr>
        <sz val="8"/>
        <color indexed="10"/>
        <rFont val="Arial"/>
        <family val="2"/>
      </rPr>
      <t xml:space="preserve"> </t>
    </r>
    <r>
      <rPr>
        <sz val="8"/>
        <rFont val="Arial"/>
        <family val="2"/>
      </rPr>
      <t xml:space="preserve">- bude </t>
    </r>
    <r>
      <rPr>
        <sz val="8"/>
        <color indexed="8"/>
        <rFont val="Arial"/>
        <family val="2"/>
      </rPr>
      <t>kryto 100% dotací, fond 119</t>
    </r>
  </si>
  <si>
    <t>HCO, s. r.o. - provoz Zimního stadiionu</t>
  </si>
  <si>
    <t>SSZ a. s. - provoz Zimního stadionu</t>
  </si>
  <si>
    <t xml:space="preserve">promenádní koncerty, oslavy významných dnů, Muzejní noc, Brány památek dokořán, pamětní desky (Eitelberger), Trojice videomapping, Noční muzicírování, Vlastivědné muzeum Olomouc </t>
  </si>
  <si>
    <t xml:space="preserve">org. 250 tématika CR, katalogy ubytování v ČR, mapy do IC, tiskoviny </t>
  </si>
  <si>
    <t>Tvarůžkový festival,  zahájení tur. sezóny, inzerce, překlady + aktualizace webových stránek, podpora produktů CR (Advent, Jarní, Barokní  Olomouc), aktualizace informač. a orientač. systému, dotazníkové šetření, provozování TOI TOI pro turisty (u Husova sboru)</t>
  </si>
  <si>
    <t>tabule, nálep., sáčky na psí exkrem., spreje - likv. rojů včel, koše na exkrem., plomby - myslivost</t>
  </si>
  <si>
    <t>str. 8 - 9</t>
  </si>
  <si>
    <t>str. 10</t>
  </si>
  <si>
    <t>str. 11</t>
  </si>
  <si>
    <t>str. 14 - 15</t>
  </si>
  <si>
    <t>str.16</t>
  </si>
  <si>
    <t>str. 17</t>
  </si>
  <si>
    <t>str. 18</t>
  </si>
  <si>
    <t>str. 19</t>
  </si>
  <si>
    <t>str. 20 - 50</t>
  </si>
  <si>
    <t>20</t>
  </si>
  <si>
    <t>21</t>
  </si>
  <si>
    <t>22</t>
  </si>
  <si>
    <t>23</t>
  </si>
  <si>
    <t>24</t>
  </si>
  <si>
    <t>25</t>
  </si>
  <si>
    <t>26</t>
  </si>
  <si>
    <t>27</t>
  </si>
  <si>
    <t>28-29</t>
  </si>
  <si>
    <t>30</t>
  </si>
  <si>
    <t>31-33</t>
  </si>
  <si>
    <t>36</t>
  </si>
  <si>
    <t>37-40</t>
  </si>
  <si>
    <t>41</t>
  </si>
  <si>
    <t>42</t>
  </si>
  <si>
    <t>44-45</t>
  </si>
  <si>
    <t>46</t>
  </si>
  <si>
    <t>47-48</t>
  </si>
  <si>
    <t>Navýšení mezd oproti r. 2016 je tvořeno – zařazením částky na 11 dotovaných míst do příjmové i výdajové částky, vykrytím částky na nové zaměstnance, vykrytím 2% částky na zvýšení platových tarifů o 4% ( 2% dokrytí z provoz. rozpočtu ) a platové postupy zaměstnanců. V rozpočtu nejsou zahrnuti zaměstnanci ( celkem 57,75 míst ), jejichž platy a mzdové náklady jsou hrazeny z očekávaných dotací.</t>
  </si>
  <si>
    <t xml:space="preserve">str. 1 - 31 </t>
  </si>
  <si>
    <t xml:space="preserve">                                                                           Schválený rozpočet SMOl na rok 2017 - souhrnná rekapitulace</t>
  </si>
  <si>
    <t>Schválený rozpočet SMOl 201</t>
  </si>
  <si>
    <t>Schválený rozpočet SMOl na rok 2017 - příjmy souhr</t>
  </si>
  <si>
    <t>Schválený rozpočet SMOl 2017</t>
  </si>
  <si>
    <t>Schválený rozpočet SMOl na rok 2017 - hospodářská činnost</t>
  </si>
  <si>
    <t>Schválený rozpočet SMOl NA ROK 2017 - PROVOZNÍ VÝDAJE - MZDY</t>
  </si>
  <si>
    <t>Schválený rozpočet SMOl NA ROK 2017 - PROVOZNÍ VÝDAJE - NEINVESTIČNÍ DOTACE</t>
  </si>
  <si>
    <t>Schválený rozpočet SMOl NA ROK 2017 - PROVOZNÍ VÝDAJE - SPORTOVNÍ ZAŘÍZENÍ MMOl</t>
  </si>
  <si>
    <t>Schválený rozpočet SMOl NA ROK 2017 - PROVOZNÍ VÝDAJE - ČLENSKÉ PŘÍSPĚVKY</t>
  </si>
  <si>
    <t>Schválený rozpočet SMOl NA ROK 2017 - PROVOZNÍ VÝDAJE - OBJEDNÁVKY VEŘEJNÝCH SLUŽEB</t>
  </si>
  <si>
    <t>Schválený rozpočet SMOl NA ROK 2017 - PROVOZNÍ VÝDAJE - PLÁNY ROZVOJE</t>
  </si>
  <si>
    <t>Schválený rozpočet SMOl NA ROK 2017 - PROVOZNÍ VÝDAJE - PŘÍSPĚVKOVÉ ORGANIZACE                              (ŠKOLSKÉ SUBJEKTY)</t>
  </si>
  <si>
    <t>Schválený rozpočet SMOl NA ROK 2017 - PROVOZNÍ VÝDAJE - PŘÍSPĚVKOVÉ ORGANIZACE</t>
  </si>
  <si>
    <t>Schválený rozpočet SMOl na rok 2017 - celkem odbory</t>
  </si>
  <si>
    <t xml:space="preserve">Schválený rozpočet SMOl NA ROK 2017 - PROVOZNÍ VÝDAJE ODBORŮ A ODDĚLENÍ </t>
  </si>
  <si>
    <t xml:space="preserve">Rekapitulace  příjmů, výdajů a financování </t>
  </si>
  <si>
    <t>Příjmy</t>
  </si>
  <si>
    <t>str. 2 - 7</t>
  </si>
  <si>
    <t xml:space="preserve">Mzdy </t>
  </si>
  <si>
    <t>Neinvestiční dotace</t>
  </si>
  <si>
    <t xml:space="preserve">Sportovní zařízení  </t>
  </si>
  <si>
    <t xml:space="preserve">Členské příspěvky </t>
  </si>
  <si>
    <t xml:space="preserve">Objednávky veřejných služeb </t>
  </si>
  <si>
    <t xml:space="preserve">Plány rozvoje </t>
  </si>
  <si>
    <t xml:space="preserve">Příspěvkové organizace MŠ a ZŠ </t>
  </si>
  <si>
    <t>Příspěvkové organizace</t>
  </si>
  <si>
    <t>Provozní výdaje odborů MMOl</t>
  </si>
  <si>
    <t>Odbory MMOl</t>
  </si>
  <si>
    <t>Plán reprodukce  investičních a provozních prostředků</t>
  </si>
  <si>
    <t>vč. velkých oprav</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</si>
</sst>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
    <numFmt numFmtId="173" formatCode="0.0%"/>
    <numFmt numFmtId="174" formatCode="#,##0_ ;[Red]\-#,##0\ "/>
    <numFmt numFmtId="175" formatCode="&quot;Yes&quot;;&quot;Yes&quot;;&quot;No&quot;"/>
    <numFmt numFmtId="176" formatCode="&quot;True&quot;;&quot;True&quot;;&quot;False&quot;"/>
    <numFmt numFmtId="177" formatCode="&quot;On&quot;;&quot;On&quot;;&quot;Off&quot;"/>
    <numFmt numFmtId="178" formatCode="[$¥€-2]\ #\ ##,000_);[Red]\([$€-2]\ #\ ##,000\)"/>
  </numFmts>
  <fonts count="74">
    <font>
      <sz val="10"/>
      <name val="Arial"/>
      <family val="0"/>
    </font>
    <font>
      <sz val="10"/>
      <color indexed="8"/>
      <name val="Arial"/>
      <family val="2"/>
    </font>
    <font>
      <b/>
      <sz val="8"/>
      <color indexed="8"/>
      <name val="Arial"/>
      <family val="2"/>
    </font>
    <font>
      <b/>
      <sz val="10"/>
      <name val="Arial"/>
      <family val="2"/>
    </font>
    <font>
      <sz val="10"/>
      <name val="Arial CE"/>
      <family val="0"/>
    </font>
    <font>
      <b/>
      <sz val="9"/>
      <color indexed="8"/>
      <name val="Arial"/>
      <family val="2"/>
    </font>
    <font>
      <b/>
      <sz val="9"/>
      <name val="Arial"/>
      <family val="2"/>
    </font>
    <font>
      <sz val="12"/>
      <name val="Arial"/>
      <family val="2"/>
    </font>
    <font>
      <b/>
      <sz val="11"/>
      <color indexed="8"/>
      <name val="Arial"/>
      <family val="2"/>
    </font>
    <font>
      <b/>
      <sz val="12"/>
      <name val="Arial"/>
      <family val="2"/>
    </font>
    <font>
      <sz val="8"/>
      <name val="Arial"/>
      <family val="2"/>
    </font>
    <font>
      <b/>
      <sz val="8"/>
      <name val="Arial"/>
      <family val="2"/>
    </font>
    <font>
      <b/>
      <sz val="10"/>
      <color indexed="8"/>
      <name val="Arial"/>
      <family val="2"/>
    </font>
    <font>
      <sz val="10"/>
      <color indexed="57"/>
      <name val="Arial"/>
      <family val="2"/>
    </font>
    <font>
      <b/>
      <sz val="12"/>
      <color indexed="8"/>
      <name val="Arial"/>
      <family val="2"/>
    </font>
    <font>
      <sz val="8"/>
      <color indexed="8"/>
      <name val="Arial"/>
      <family val="2"/>
    </font>
    <font>
      <sz val="10"/>
      <name val="MS Sans Serif"/>
      <family val="2"/>
    </font>
    <font>
      <b/>
      <sz val="8"/>
      <color indexed="10"/>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name val="Arial Narrow"/>
      <family val="2"/>
    </font>
    <font>
      <b/>
      <sz val="14"/>
      <name val="Arial Narrow"/>
      <family val="2"/>
    </font>
    <font>
      <sz val="10"/>
      <name val="Arial Narrow"/>
      <family val="2"/>
    </font>
    <font>
      <b/>
      <sz val="10"/>
      <name val="Arial Narrow"/>
      <family val="2"/>
    </font>
    <font>
      <sz val="9"/>
      <name val="Arial"/>
      <family val="2"/>
    </font>
    <font>
      <b/>
      <sz val="10"/>
      <color indexed="10"/>
      <name val="Arial Narrow"/>
      <family val="2"/>
    </font>
    <font>
      <sz val="10"/>
      <color indexed="10"/>
      <name val="Arial Narrow"/>
      <family val="2"/>
    </font>
    <font>
      <b/>
      <sz val="11"/>
      <name val="Arial"/>
      <family val="2"/>
    </font>
    <font>
      <b/>
      <sz val="10"/>
      <color indexed="8"/>
      <name val="SansSerif"/>
      <family val="0"/>
    </font>
    <font>
      <b/>
      <u val="single"/>
      <sz val="12"/>
      <name val="Arial"/>
      <family val="2"/>
    </font>
    <font>
      <b/>
      <u val="single"/>
      <sz val="11"/>
      <name val="Arial"/>
      <family val="2"/>
    </font>
    <font>
      <sz val="12"/>
      <color indexed="8"/>
      <name val="SansSerif"/>
      <family val="0"/>
    </font>
    <font>
      <sz val="10"/>
      <color indexed="10"/>
      <name val="Arial"/>
      <family val="2"/>
    </font>
    <font>
      <sz val="8"/>
      <color indexed="10"/>
      <name val="Arial"/>
      <family val="2"/>
    </font>
    <font>
      <sz val="9"/>
      <color indexed="10"/>
      <name val="Arial"/>
      <family val="2"/>
    </font>
    <font>
      <sz val="12"/>
      <color indexed="10"/>
      <name val="Arial"/>
      <family val="2"/>
    </font>
    <font>
      <b/>
      <sz val="10"/>
      <color indexed="10"/>
      <name val="Arial"/>
      <family val="2"/>
    </font>
    <font>
      <sz val="12"/>
      <name val="Times New Roman"/>
      <family val="1"/>
    </font>
    <font>
      <sz val="10"/>
      <color indexed="8"/>
      <name val="SansSerif"/>
      <family val="0"/>
    </font>
    <font>
      <sz val="12"/>
      <color indexed="8"/>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13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border>
    <border>
      <left style="medium"/>
      <right style="medium"/>
      <top style="medium"/>
      <bottom style="medium"/>
    </border>
    <border>
      <left style="thin"/>
      <right>
        <color indexed="63"/>
      </right>
      <top style="medium"/>
      <bottom style="medium"/>
    </border>
    <border>
      <left style="thin"/>
      <right style="medium"/>
      <top>
        <color indexed="63"/>
      </top>
      <bottom style="thin"/>
    </border>
    <border>
      <left style="thin"/>
      <right style="medium"/>
      <top style="thin"/>
      <bottom/>
    </border>
    <border>
      <left style="thin"/>
      <right style="thin"/>
      <top style="medium"/>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style="thin">
        <color indexed="8"/>
      </top>
      <bottom style="thin">
        <color indexed="8"/>
      </bottom>
    </border>
    <border>
      <left style="thin"/>
      <right>
        <color indexed="63"/>
      </right>
      <top style="thin">
        <color indexed="8"/>
      </top>
      <bottom/>
    </border>
    <border>
      <left>
        <color indexed="63"/>
      </left>
      <right>
        <color indexed="63"/>
      </right>
      <top style="medium"/>
      <bottom style="medium"/>
    </border>
    <border>
      <left style="thin"/>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medium">
        <color indexed="8"/>
      </bottom>
    </border>
    <border>
      <left style="thin">
        <color indexed="8"/>
      </left>
      <right style="thin"/>
      <top style="thin">
        <color indexed="8"/>
      </top>
      <bottom style="thin">
        <color indexed="8"/>
      </bottom>
    </border>
    <border>
      <left style="medium">
        <color indexed="8"/>
      </left>
      <right style="thin">
        <color indexed="8"/>
      </right>
      <top style="thin">
        <color indexed="8"/>
      </top>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medium">
        <color indexed="8"/>
      </left>
      <right/>
      <top style="thin">
        <color indexed="8"/>
      </top>
      <bottom style="thin">
        <color indexed="8"/>
      </bottom>
    </border>
    <border>
      <left style="thin"/>
      <right style="thin">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color indexed="8"/>
      </right>
      <top style="medium"/>
      <bottom style="medium"/>
    </border>
    <border>
      <left style="medium"/>
      <right style="medium"/>
      <top/>
      <bottom style="thin"/>
    </border>
    <border>
      <left style="medium"/>
      <right style="medium"/>
      <top style="thin"/>
      <bottom style="thin"/>
    </border>
    <border>
      <left style="medium"/>
      <right style="medium"/>
      <top style="thin"/>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right style="thin"/>
      <top style="medium"/>
      <bottom style="medium"/>
    </border>
    <border>
      <left style="thin"/>
      <right style="thin"/>
      <top style="thin">
        <color indexed="8"/>
      </top>
      <bottom style="thin">
        <color indexed="8"/>
      </bottom>
    </border>
    <border>
      <left/>
      <right style="thin"/>
      <top style="medium"/>
      <bottom style="thin"/>
    </border>
    <border>
      <left style="medium"/>
      <right/>
      <top style="medium"/>
      <bottom style="thin"/>
    </border>
    <border>
      <left style="thin">
        <color indexed="8"/>
      </left>
      <right/>
      <top style="thin">
        <color indexed="8"/>
      </top>
      <bottom/>
    </border>
    <border>
      <left style="thin">
        <color indexed="8"/>
      </left>
      <right style="thin">
        <color indexed="8"/>
      </right>
      <top>
        <color indexed="63"/>
      </top>
      <bottom style="thin">
        <color indexed="8"/>
      </bottom>
    </border>
    <border>
      <left style="medium"/>
      <right style="thin"/>
      <top style="medium"/>
      <bottom style="thin"/>
    </border>
    <border>
      <left style="medium"/>
      <right style="thin"/>
      <top style="thin"/>
      <bottom style="thin"/>
    </border>
    <border>
      <left/>
      <right style="medium"/>
      <top style="thin"/>
      <bottom style="thin"/>
    </border>
    <border>
      <left style="medium"/>
      <right style="thin"/>
      <top style="thin"/>
      <bottom/>
    </border>
    <border>
      <left style="medium"/>
      <right style="thin"/>
      <top style="medium"/>
      <bottom style="medium"/>
    </border>
    <border>
      <left/>
      <right style="medium"/>
      <top style="medium"/>
      <bottom style="medium"/>
    </border>
    <border>
      <left style="medium"/>
      <right style="thin"/>
      <top/>
      <bottom style="thin"/>
    </border>
    <border>
      <left/>
      <right style="medium"/>
      <top/>
      <bottom style="thin"/>
    </border>
    <border>
      <left/>
      <right style="thin"/>
      <top>
        <color indexed="63"/>
      </top>
      <bottom style="thin"/>
    </border>
    <border>
      <left/>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medium"/>
      <right style="medium"/>
      <top/>
      <bottom/>
    </border>
    <border>
      <left style="thin">
        <color indexed="8"/>
      </left>
      <right style="medium">
        <color indexed="8"/>
      </right>
      <top style="thin">
        <color indexed="8"/>
      </top>
      <bottom>
        <color indexed="63"/>
      </bottom>
    </border>
    <border>
      <left style="thin">
        <color indexed="8"/>
      </left>
      <right/>
      <top/>
      <bottom style="thin">
        <color indexed="8"/>
      </bottom>
    </border>
    <border>
      <left/>
      <right/>
      <top style="thin"/>
      <bottom/>
    </border>
    <border>
      <left/>
      <right style="thin"/>
      <top style="thin"/>
      <bottom/>
    </border>
    <border>
      <left style="thin"/>
      <right>
        <color indexed="63"/>
      </right>
      <top>
        <color indexed="63"/>
      </top>
      <bottom>
        <color indexed="63"/>
      </bottom>
    </border>
    <border>
      <left style="thin"/>
      <right style="thin"/>
      <top/>
      <bottom/>
    </border>
    <border>
      <left style="medium"/>
      <right>
        <color indexed="63"/>
      </right>
      <top>
        <color indexed="63"/>
      </top>
      <bottom>
        <color indexed="63"/>
      </bottom>
    </border>
    <border>
      <left style="thin">
        <color indexed="8"/>
      </left>
      <right style="medium">
        <color indexed="8"/>
      </right>
      <top/>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color indexed="63"/>
      </right>
      <top>
        <color indexed="63"/>
      </top>
      <bottom style="thin"/>
    </border>
    <border>
      <left/>
      <right/>
      <top style="thin"/>
      <bottom style="thin"/>
    </border>
    <border>
      <left style="thin"/>
      <right style="medium"/>
      <top style="medium"/>
      <bottom style="thin"/>
    </border>
    <border>
      <left style="medium"/>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right style="medium"/>
      <top style="thin"/>
      <bottom style="medium"/>
    </border>
    <border>
      <left style="thin"/>
      <right style="medium">
        <color indexed="8"/>
      </right>
      <top style="thin">
        <color indexed="8"/>
      </top>
      <bottom style="medium"/>
    </border>
    <border>
      <left style="thin"/>
      <right>
        <color indexed="63"/>
      </right>
      <top style="medium"/>
      <bottom style="thin"/>
    </border>
    <border>
      <left style="thin"/>
      <right style="medium"/>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bottom style="thin">
        <color indexed="8"/>
      </bottom>
    </border>
    <border>
      <left/>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bottom style="thin">
        <color indexed="8"/>
      </bottom>
    </border>
    <border>
      <left style="thin">
        <color indexed="8"/>
      </left>
      <right style="thin">
        <color indexed="8"/>
      </right>
      <top/>
      <bottom/>
    </border>
    <border>
      <left>
        <color indexed="63"/>
      </left>
      <right>
        <color indexed="63"/>
      </right>
      <top>
        <color indexed="63"/>
      </top>
      <bottom style="medium">
        <color indexed="8"/>
      </bottom>
    </border>
    <border>
      <left style="medium">
        <color indexed="8"/>
      </left>
      <right style="thin">
        <color indexed="8"/>
      </right>
      <top style="thin">
        <color indexed="8"/>
      </top>
      <bottom style="thin"/>
    </border>
    <border>
      <left style="medium">
        <color indexed="8"/>
      </left>
      <right style="thin"/>
      <top style="thin">
        <color indexed="8"/>
      </top>
      <bottom style="thin">
        <color indexed="8"/>
      </bottom>
    </border>
    <border>
      <left/>
      <right style="thin"/>
      <top style="thin">
        <color indexed="8"/>
      </top>
      <bottom style="thin">
        <color indexed="8"/>
      </bottom>
    </border>
    <border>
      <left style="thin"/>
      <right style="medium">
        <color indexed="8"/>
      </right>
      <top style="thin">
        <color indexed="8"/>
      </top>
      <bottom style="thin">
        <color indexed="8"/>
      </bottom>
    </border>
    <border>
      <left>
        <color indexed="63"/>
      </left>
      <right style="thin"/>
      <top>
        <color indexed="63"/>
      </top>
      <bottom>
        <color indexed="63"/>
      </bottom>
    </border>
    <border>
      <left style="thin"/>
      <right style="medium">
        <color indexed="8"/>
      </right>
      <top/>
      <bottom style="thin">
        <color indexed="8"/>
      </bottom>
    </border>
    <border>
      <left style="medium">
        <color indexed="8"/>
      </left>
      <right>
        <color indexed="63"/>
      </right>
      <top/>
      <bottom style="thin">
        <color indexed="8"/>
      </bottom>
    </border>
    <border>
      <left style="medium">
        <color indexed="8"/>
      </left>
      <right style="thin"/>
      <top/>
      <bottom style="thin">
        <color indexed="8"/>
      </bottom>
    </border>
    <border>
      <left style="thin"/>
      <right style="medium">
        <color indexed="8"/>
      </right>
      <top style="thin">
        <color indexed="8"/>
      </top>
      <bottom/>
    </border>
    <border>
      <left style="medium">
        <color indexed="8"/>
      </left>
      <right style="medium">
        <color indexed="8"/>
      </right>
      <top style="thin">
        <color indexed="8"/>
      </top>
      <bottom/>
    </border>
    <border>
      <left style="medium">
        <color indexed="8"/>
      </left>
      <right style="medium">
        <color indexed="8"/>
      </right>
      <top>
        <color indexed="63"/>
      </top>
      <bottom/>
    </border>
    <border>
      <left style="medium">
        <color indexed="8"/>
      </left>
      <right>
        <color indexed="63"/>
      </right>
      <top>
        <color indexed="63"/>
      </top>
      <bottom/>
    </border>
    <border>
      <left style="medium">
        <color indexed="8"/>
      </left>
      <right style="thin"/>
      <top>
        <color indexed="63"/>
      </top>
      <bottom/>
    </border>
    <border>
      <left>
        <color indexed="63"/>
      </left>
      <right>
        <color indexed="63"/>
      </right>
      <top style="medium"/>
      <bottom style="thin"/>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1"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20" fillId="3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7" borderId="0" applyNumberFormat="0" applyBorder="0" applyAlignment="0" applyProtection="0"/>
    <xf numFmtId="0" fontId="22" fillId="9" borderId="0" applyNumberFormat="0" applyBorder="0" applyAlignment="0" applyProtection="0"/>
    <xf numFmtId="0" fontId="33" fillId="38" borderId="1" applyNumberFormat="0" applyAlignment="0" applyProtection="0"/>
    <xf numFmtId="0" fontId="58" fillId="0" borderId="2"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0" fillId="10"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3" fillId="39" borderId="6" applyNumberFormat="0" applyAlignment="0" applyProtection="0"/>
    <xf numFmtId="0" fontId="59" fillId="40" borderId="0" applyNumberFormat="0" applyBorder="0" applyAlignment="0" applyProtection="0"/>
    <xf numFmtId="0" fontId="32" fillId="13" borderId="1" applyNumberFormat="0" applyAlignment="0" applyProtection="0"/>
    <xf numFmtId="0" fontId="60" fillId="41" borderId="7" applyNumberFormat="0" applyAlignment="0" applyProtection="0"/>
    <xf numFmtId="0" fontId="2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9"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8" fillId="42" borderId="0" applyNumberFormat="0" applyBorder="0" applyAlignment="0" applyProtection="0"/>
    <xf numFmtId="0" fontId="65"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9" fillId="44" borderId="12" applyNumberFormat="0" applyFont="0" applyAlignment="0" applyProtection="0"/>
    <xf numFmtId="0" fontId="34" fillId="38" borderId="13" applyNumberFormat="0" applyAlignment="0" applyProtection="0"/>
    <xf numFmtId="0" fontId="0" fillId="45" borderId="1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15" applyNumberFormat="0" applyFill="0" applyAlignment="0" applyProtection="0"/>
    <xf numFmtId="0" fontId="67" fillId="46" borderId="0" applyNumberFormat="0" applyBorder="0" applyAlignment="0" applyProtection="0"/>
    <xf numFmtId="0" fontId="68" fillId="0" borderId="0" applyNumberFormat="0" applyFill="0" applyBorder="0" applyAlignment="0" applyProtection="0"/>
    <xf numFmtId="0" fontId="27" fillId="0" borderId="0" applyNumberFormat="0" applyFill="0" applyBorder="0" applyAlignment="0" applyProtection="0"/>
    <xf numFmtId="0" fontId="21" fillId="0" borderId="16" applyNumberFormat="0" applyFill="0" applyAlignment="0" applyProtection="0"/>
    <xf numFmtId="0" fontId="69" fillId="47" borderId="17" applyNumberFormat="0" applyAlignment="0" applyProtection="0"/>
    <xf numFmtId="0" fontId="70" fillId="48" borderId="17" applyNumberFormat="0" applyAlignment="0" applyProtection="0"/>
    <xf numFmtId="0" fontId="71" fillId="48" borderId="18" applyNumberFormat="0" applyAlignment="0" applyProtection="0"/>
    <xf numFmtId="0" fontId="72" fillId="0" borderId="0" applyNumberFormat="0" applyFill="0" applyBorder="0" applyAlignment="0" applyProtection="0"/>
    <xf numFmtId="0" fontId="31" fillId="0" borderId="0" applyNumberFormat="0" applyFill="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cellStyleXfs>
  <cellXfs count="593">
    <xf numFmtId="0" fontId="0" fillId="0" borderId="0" xfId="0" applyAlignment="1">
      <alignment/>
    </xf>
    <xf numFmtId="3" fontId="0" fillId="0" borderId="0" xfId="0" applyNumberFormat="1" applyAlignment="1">
      <alignment/>
    </xf>
    <xf numFmtId="0" fontId="5" fillId="55" borderId="19" xfId="0" applyFont="1" applyFill="1" applyBorder="1" applyAlignment="1" applyProtection="1">
      <alignment horizontal="center" vertical="center" wrapText="1"/>
      <protection/>
    </xf>
    <xf numFmtId="0" fontId="5" fillId="55" borderId="20" xfId="0" applyFont="1" applyFill="1" applyBorder="1" applyAlignment="1" applyProtection="1">
      <alignment horizontal="center" vertical="center" wrapText="1"/>
      <protection/>
    </xf>
    <xf numFmtId="0" fontId="6" fillId="55" borderId="21" xfId="0" applyFont="1" applyFill="1" applyBorder="1" applyAlignment="1">
      <alignment horizontal="center" vertical="center" wrapText="1"/>
    </xf>
    <xf numFmtId="3" fontId="7" fillId="56" borderId="22" xfId="0" applyNumberFormat="1" applyFont="1" applyFill="1" applyBorder="1" applyAlignment="1" applyProtection="1">
      <alignment horizontal="right" vertical="center" wrapText="1"/>
      <protection/>
    </xf>
    <xf numFmtId="3" fontId="7" fillId="56" borderId="23" xfId="0" applyNumberFormat="1" applyFont="1" applyFill="1" applyBorder="1" applyAlignment="1" applyProtection="1">
      <alignment horizontal="right" vertical="center" wrapText="1"/>
      <protection/>
    </xf>
    <xf numFmtId="0" fontId="7" fillId="0" borderId="24" xfId="0" applyFont="1" applyBorder="1" applyAlignment="1">
      <alignment vertical="center"/>
    </xf>
    <xf numFmtId="0" fontId="0" fillId="0" borderId="24" xfId="0" applyFont="1" applyFill="1" applyBorder="1" applyAlignment="1">
      <alignment vertical="center" wrapText="1"/>
    </xf>
    <xf numFmtId="0" fontId="7" fillId="0" borderId="24" xfId="0" applyFont="1" applyBorder="1" applyAlignment="1">
      <alignment vertical="center" wrapText="1"/>
    </xf>
    <xf numFmtId="3" fontId="7" fillId="56" borderId="25" xfId="0" applyNumberFormat="1" applyFont="1" applyFill="1" applyBorder="1" applyAlignment="1" applyProtection="1">
      <alignment horizontal="right" vertical="center" wrapText="1"/>
      <protection/>
    </xf>
    <xf numFmtId="0" fontId="8" fillId="55" borderId="26" xfId="0" applyFont="1" applyFill="1" applyBorder="1" applyAlignment="1" applyProtection="1">
      <alignment horizontal="left" vertical="center" wrapText="1"/>
      <protection/>
    </xf>
    <xf numFmtId="3" fontId="9" fillId="55" borderId="20" xfId="0" applyNumberFormat="1" applyFont="1" applyFill="1" applyBorder="1" applyAlignment="1" applyProtection="1">
      <alignment horizontal="right" vertical="center" wrapText="1"/>
      <protection/>
    </xf>
    <xf numFmtId="3" fontId="9" fillId="56" borderId="20" xfId="0" applyNumberFormat="1" applyFont="1" applyFill="1" applyBorder="1" applyAlignment="1" applyProtection="1">
      <alignment horizontal="right" vertical="center" wrapText="1"/>
      <protection/>
    </xf>
    <xf numFmtId="3" fontId="7" fillId="55" borderId="21" xfId="0" applyNumberFormat="1" applyFont="1" applyFill="1" applyBorder="1" applyAlignment="1" applyProtection="1">
      <alignment horizontal="center" vertical="center" wrapText="1"/>
      <protection/>
    </xf>
    <xf numFmtId="3" fontId="11" fillId="56" borderId="27" xfId="0" applyNumberFormat="1" applyFont="1" applyFill="1" applyBorder="1" applyAlignment="1" applyProtection="1">
      <alignment horizontal="center" vertical="center" wrapText="1"/>
      <protection/>
    </xf>
    <xf numFmtId="3" fontId="7" fillId="57" borderId="22" xfId="0" applyNumberFormat="1" applyFont="1" applyFill="1" applyBorder="1" applyAlignment="1" applyProtection="1">
      <alignment horizontal="right" vertical="center" wrapText="1"/>
      <protection/>
    </xf>
    <xf numFmtId="0" fontId="7" fillId="0" borderId="28" xfId="0" applyFont="1" applyBorder="1" applyAlignment="1">
      <alignment vertical="center"/>
    </xf>
    <xf numFmtId="3" fontId="7" fillId="57" borderId="23" xfId="0" applyNumberFormat="1" applyFont="1" applyFill="1" applyBorder="1" applyAlignment="1" applyProtection="1">
      <alignment horizontal="right" vertical="center" wrapText="1"/>
      <protection/>
    </xf>
    <xf numFmtId="0" fontId="0" fillId="0" borderId="24" xfId="0" applyFont="1" applyBorder="1" applyAlignment="1">
      <alignment vertical="center" wrapText="1"/>
    </xf>
    <xf numFmtId="3" fontId="7" fillId="57" borderId="25" xfId="0" applyNumberFormat="1" applyFont="1" applyFill="1" applyBorder="1" applyAlignment="1" applyProtection="1">
      <alignment horizontal="right" vertical="center" wrapText="1"/>
      <protection/>
    </xf>
    <xf numFmtId="0" fontId="7" fillId="0" borderId="29" xfId="0" applyFont="1" applyBorder="1" applyAlignment="1">
      <alignment vertical="center"/>
    </xf>
    <xf numFmtId="0" fontId="0" fillId="0" borderId="0" xfId="0" applyBorder="1" applyAlignment="1">
      <alignment/>
    </xf>
    <xf numFmtId="0" fontId="0" fillId="0" borderId="0" xfId="0" applyFont="1" applyAlignment="1">
      <alignment/>
    </xf>
    <xf numFmtId="3" fontId="0" fillId="57" borderId="22" xfId="0" applyNumberFormat="1" applyFont="1" applyFill="1" applyBorder="1" applyAlignment="1" applyProtection="1">
      <alignment horizontal="right" vertical="center" wrapText="1"/>
      <protection/>
    </xf>
    <xf numFmtId="9" fontId="0" fillId="57" borderId="30" xfId="109" applyFont="1" applyFill="1" applyBorder="1" applyAlignment="1" applyProtection="1">
      <alignment horizontal="right" vertical="center" wrapText="1"/>
      <protection/>
    </xf>
    <xf numFmtId="9" fontId="0" fillId="57" borderId="23" xfId="109" applyFont="1" applyFill="1" applyBorder="1" applyAlignment="1" applyProtection="1">
      <alignment horizontal="right" vertical="center" wrapText="1"/>
      <protection/>
    </xf>
    <xf numFmtId="3" fontId="0" fillId="57" borderId="23" xfId="0" applyNumberFormat="1" applyFont="1" applyFill="1" applyBorder="1" applyAlignment="1" applyProtection="1">
      <alignment horizontal="right" vertical="center" wrapText="1"/>
      <protection/>
    </xf>
    <xf numFmtId="3" fontId="0" fillId="0" borderId="23" xfId="0" applyNumberFormat="1" applyFont="1" applyFill="1" applyBorder="1" applyAlignment="1" applyProtection="1">
      <alignment horizontal="right" vertical="center" wrapText="1"/>
      <protection/>
    </xf>
    <xf numFmtId="3" fontId="0" fillId="57" borderId="25" xfId="0" applyNumberFormat="1" applyFont="1" applyFill="1" applyBorder="1" applyAlignment="1" applyProtection="1">
      <alignment horizontal="right" vertical="center" wrapText="1"/>
      <protection/>
    </xf>
    <xf numFmtId="9" fontId="0" fillId="57" borderId="25" xfId="109" applyFont="1" applyFill="1" applyBorder="1" applyAlignment="1" applyProtection="1">
      <alignment horizontal="right" vertical="center" wrapText="1"/>
      <protection/>
    </xf>
    <xf numFmtId="3" fontId="3" fillId="21" borderId="20" xfId="0" applyNumberFormat="1" applyFont="1" applyFill="1" applyBorder="1" applyAlignment="1" applyProtection="1">
      <alignment horizontal="right" vertical="center" wrapText="1"/>
      <protection/>
    </xf>
    <xf numFmtId="174" fontId="0" fillId="0" borderId="23" xfId="100" applyNumberFormat="1" applyFont="1" applyFill="1" applyBorder="1" applyAlignment="1" applyProtection="1">
      <alignment horizontal="right" vertical="center" wrapText="1"/>
      <protection/>
    </xf>
    <xf numFmtId="174" fontId="13" fillId="0" borderId="23" xfId="100" applyNumberFormat="1" applyFont="1" applyFill="1" applyBorder="1" applyAlignment="1" applyProtection="1">
      <alignment horizontal="right" vertical="center" wrapText="1"/>
      <protection/>
    </xf>
    <xf numFmtId="174" fontId="0" fillId="0" borderId="25" xfId="100" applyNumberFormat="1" applyFont="1" applyFill="1" applyBorder="1" applyAlignment="1" applyProtection="1">
      <alignment horizontal="right" vertical="center" wrapText="1"/>
      <protection/>
    </xf>
    <xf numFmtId="174" fontId="3" fillId="55" borderId="20" xfId="100" applyNumberFormat="1" applyFont="1" applyFill="1" applyBorder="1" applyAlignment="1" applyProtection="1">
      <alignment horizontal="right" vertical="center" wrapText="1"/>
      <protection/>
    </xf>
    <xf numFmtId="3" fontId="0" fillId="0" borderId="22" xfId="0" applyNumberFormat="1" applyFont="1" applyFill="1" applyBorder="1" applyAlignment="1" applyProtection="1">
      <alignment horizontal="right" vertical="center" wrapText="1"/>
      <protection/>
    </xf>
    <xf numFmtId="3" fontId="0" fillId="0" borderId="25" xfId="0" applyNumberFormat="1" applyFont="1" applyFill="1" applyBorder="1" applyAlignment="1" applyProtection="1">
      <alignment horizontal="right" vertical="center" wrapText="1"/>
      <protection/>
    </xf>
    <xf numFmtId="0" fontId="0" fillId="0" borderId="30"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3" xfId="0" applyFont="1" applyFill="1" applyBorder="1" applyAlignment="1">
      <alignment vertical="center" wrapText="1"/>
    </xf>
    <xf numFmtId="0" fontId="0" fillId="0" borderId="23" xfId="0" applyFont="1" applyBorder="1" applyAlignment="1">
      <alignment vertical="center" wrapText="1"/>
    </xf>
    <xf numFmtId="0" fontId="0" fillId="0" borderId="0" xfId="0" applyFont="1" applyBorder="1" applyAlignment="1">
      <alignment/>
    </xf>
    <xf numFmtId="0" fontId="1" fillId="57" borderId="31" xfId="84" applyFont="1" applyFill="1" applyBorder="1" applyAlignment="1" applyProtection="1">
      <alignment horizontal="left" vertical="center" wrapText="1"/>
      <protection/>
    </xf>
    <xf numFmtId="0" fontId="1" fillId="57" borderId="32" xfId="84" applyFont="1" applyFill="1" applyBorder="1" applyAlignment="1" applyProtection="1">
      <alignment horizontal="left" vertical="center" wrapText="1"/>
      <protection/>
    </xf>
    <xf numFmtId="0" fontId="1" fillId="57" borderId="33" xfId="84" applyFont="1" applyFill="1" applyBorder="1" applyAlignment="1" applyProtection="1">
      <alignment horizontal="left" vertical="center" wrapText="1"/>
      <protection/>
    </xf>
    <xf numFmtId="0" fontId="1" fillId="57" borderId="34" xfId="0" applyFont="1" applyFill="1" applyBorder="1" applyAlignment="1" applyProtection="1">
      <alignment horizontal="left" vertical="center" wrapText="1"/>
      <protection/>
    </xf>
    <xf numFmtId="0" fontId="0" fillId="57" borderId="34" xfId="0" applyFont="1" applyFill="1" applyBorder="1" applyAlignment="1" applyProtection="1">
      <alignment horizontal="left" vertical="center" wrapText="1"/>
      <protection/>
    </xf>
    <xf numFmtId="0" fontId="1" fillId="57" borderId="35" xfId="0" applyFont="1" applyFill="1" applyBorder="1" applyAlignment="1" applyProtection="1">
      <alignment horizontal="left" vertical="center" wrapText="1"/>
      <protection/>
    </xf>
    <xf numFmtId="174" fontId="0" fillId="0" borderId="23" xfId="100" applyNumberFormat="1" applyFont="1" applyFill="1" applyBorder="1" applyAlignment="1" applyProtection="1">
      <alignment vertical="center" wrapText="1"/>
      <protection/>
    </xf>
    <xf numFmtId="0" fontId="3" fillId="55" borderId="19" xfId="100" applyFont="1" applyFill="1" applyBorder="1" applyAlignment="1" applyProtection="1">
      <alignment horizontal="left" vertical="center" wrapText="1"/>
      <protection/>
    </xf>
    <xf numFmtId="0" fontId="0" fillId="0" borderId="36" xfId="0" applyBorder="1" applyAlignment="1">
      <alignment/>
    </xf>
    <xf numFmtId="174" fontId="3" fillId="55" borderId="21" xfId="100" applyNumberFormat="1" applyFont="1" applyFill="1" applyBorder="1" applyAlignment="1" applyProtection="1">
      <alignment horizontal="right" vertical="center" wrapText="1"/>
      <protection/>
    </xf>
    <xf numFmtId="0" fontId="1" fillId="57" borderId="37" xfId="0" applyFont="1" applyFill="1" applyBorder="1" applyAlignment="1" applyProtection="1">
      <alignment horizontal="left" vertical="center" wrapText="1"/>
      <protection/>
    </xf>
    <xf numFmtId="174" fontId="0" fillId="0" borderId="22" xfId="100" applyNumberFormat="1" applyFont="1" applyFill="1" applyBorder="1" applyAlignment="1" applyProtection="1">
      <alignment vertical="center" wrapText="1"/>
      <protection/>
    </xf>
    <xf numFmtId="174" fontId="0" fillId="0" borderId="22" xfId="100" applyNumberFormat="1" applyFont="1" applyFill="1" applyBorder="1" applyAlignment="1" applyProtection="1">
      <alignment horizontal="right" vertical="center" wrapText="1"/>
      <protection/>
    </xf>
    <xf numFmtId="0" fontId="12" fillId="21" borderId="19" xfId="0" applyFont="1" applyFill="1" applyBorder="1" applyAlignment="1" applyProtection="1">
      <alignment horizontal="left" vertical="center" wrapText="1"/>
      <protection/>
    </xf>
    <xf numFmtId="9" fontId="0" fillId="57" borderId="22" xfId="109" applyFont="1" applyFill="1" applyBorder="1" applyAlignment="1" applyProtection="1">
      <alignment horizontal="right" vertical="center" wrapText="1"/>
      <protection/>
    </xf>
    <xf numFmtId="0" fontId="0" fillId="0" borderId="22" xfId="0" applyFont="1" applyBorder="1" applyAlignment="1">
      <alignment vertical="center"/>
    </xf>
    <xf numFmtId="0" fontId="2" fillId="13" borderId="38" xfId="0" applyFont="1" applyFill="1" applyBorder="1" applyAlignment="1" applyProtection="1">
      <alignment horizontal="center" vertical="center" wrapText="1"/>
      <protection/>
    </xf>
    <xf numFmtId="0" fontId="2" fillId="13" borderId="39" xfId="0" applyFont="1" applyFill="1" applyBorder="1" applyAlignment="1" applyProtection="1">
      <alignment horizontal="center" vertical="center" wrapText="1"/>
      <protection/>
    </xf>
    <xf numFmtId="0" fontId="2" fillId="13" borderId="40" xfId="0" applyFont="1" applyFill="1" applyBorder="1" applyAlignment="1" applyProtection="1">
      <alignment horizontal="center" vertical="center" wrapText="1"/>
      <protection/>
    </xf>
    <xf numFmtId="0" fontId="2" fillId="13" borderId="40" xfId="0" applyFont="1" applyFill="1" applyBorder="1" applyAlignment="1" applyProtection="1">
      <alignment horizontal="center" vertical="center" wrapText="1"/>
      <protection/>
    </xf>
    <xf numFmtId="0" fontId="1" fillId="57" borderId="0" xfId="0" applyFont="1" applyFill="1" applyBorder="1" applyAlignment="1" applyProtection="1">
      <alignment horizontal="left" vertical="top" wrapText="1"/>
      <protection/>
    </xf>
    <xf numFmtId="0" fontId="2" fillId="57" borderId="41" xfId="0" applyFont="1" applyFill="1" applyBorder="1" applyAlignment="1" applyProtection="1">
      <alignment horizontal="left" vertical="center" wrapText="1"/>
      <protection/>
    </xf>
    <xf numFmtId="0" fontId="15" fillId="57" borderId="42" xfId="0" applyFont="1" applyFill="1" applyBorder="1" applyAlignment="1" applyProtection="1">
      <alignment horizontal="left" vertical="center" wrapText="1"/>
      <protection/>
    </xf>
    <xf numFmtId="3" fontId="15" fillId="57" borderId="42" xfId="0" applyNumberFormat="1" applyFont="1" applyFill="1" applyBorder="1" applyAlignment="1" applyProtection="1">
      <alignment horizontal="right" vertical="center" wrapText="1"/>
      <protection/>
    </xf>
    <xf numFmtId="3" fontId="15" fillId="13" borderId="42" xfId="0" applyNumberFormat="1" applyFont="1" applyFill="1" applyBorder="1" applyAlignment="1" applyProtection="1">
      <alignment horizontal="right" vertical="center" wrapText="1"/>
      <protection/>
    </xf>
    <xf numFmtId="0" fontId="15" fillId="57" borderId="43" xfId="0" applyFont="1" applyFill="1" applyBorder="1" applyAlignment="1" applyProtection="1">
      <alignment horizontal="left" vertical="center" wrapText="1"/>
      <protection/>
    </xf>
    <xf numFmtId="3" fontId="15" fillId="57" borderId="44" xfId="0" applyNumberFormat="1" applyFont="1" applyFill="1" applyBorder="1" applyAlignment="1" applyProtection="1">
      <alignment horizontal="right" vertical="center" wrapText="1"/>
      <protection/>
    </xf>
    <xf numFmtId="3" fontId="15" fillId="38" borderId="42" xfId="0" applyNumberFormat="1" applyFont="1" applyFill="1" applyBorder="1" applyAlignment="1" applyProtection="1">
      <alignment horizontal="right" vertical="center" wrapText="1"/>
      <protection/>
    </xf>
    <xf numFmtId="0" fontId="1" fillId="38" borderId="43" xfId="0" applyFont="1" applyFill="1" applyBorder="1" applyAlignment="1" applyProtection="1">
      <alignment horizontal="left" vertical="center" wrapText="1"/>
      <protection/>
    </xf>
    <xf numFmtId="3" fontId="2" fillId="38" borderId="42" xfId="0" applyNumberFormat="1" applyFont="1" applyFill="1" applyBorder="1" applyAlignment="1" applyProtection="1">
      <alignment horizontal="right" vertical="center" wrapText="1"/>
      <protection/>
    </xf>
    <xf numFmtId="0" fontId="2" fillId="13" borderId="45" xfId="0" applyFont="1" applyFill="1" applyBorder="1" applyAlignment="1" applyProtection="1">
      <alignment horizontal="center" vertical="center" wrapText="1"/>
      <protection/>
    </xf>
    <xf numFmtId="0" fontId="48" fillId="0" borderId="0" xfId="0" applyFont="1" applyAlignment="1">
      <alignment/>
    </xf>
    <xf numFmtId="0" fontId="2" fillId="13" borderId="38" xfId="0" applyFont="1" applyFill="1" applyBorder="1" applyAlignment="1" applyProtection="1">
      <alignment horizontal="center" vertical="center" wrapText="1"/>
      <protection/>
    </xf>
    <xf numFmtId="0" fontId="2" fillId="13" borderId="39" xfId="0" applyFont="1" applyFill="1" applyBorder="1" applyAlignment="1" applyProtection="1">
      <alignment horizontal="center" vertical="center" wrapText="1"/>
      <protection/>
    </xf>
    <xf numFmtId="0" fontId="1" fillId="57" borderId="0" xfId="0" applyFont="1" applyFill="1" applyBorder="1" applyAlignment="1" applyProtection="1">
      <alignment horizontal="left" vertical="top" wrapText="1"/>
      <protection/>
    </xf>
    <xf numFmtId="0" fontId="2" fillId="57" borderId="41" xfId="0" applyFont="1" applyFill="1" applyBorder="1" applyAlignment="1" applyProtection="1">
      <alignment horizontal="left" vertical="center" wrapText="1"/>
      <protection/>
    </xf>
    <xf numFmtId="0" fontId="15" fillId="57" borderId="42" xfId="0" applyFont="1" applyFill="1" applyBorder="1" applyAlignment="1" applyProtection="1">
      <alignment horizontal="left" vertical="center" wrapText="1"/>
      <protection/>
    </xf>
    <xf numFmtId="3" fontId="15" fillId="57" borderId="42" xfId="0" applyNumberFormat="1" applyFont="1" applyFill="1" applyBorder="1" applyAlignment="1" applyProtection="1">
      <alignment horizontal="right" vertical="center" wrapText="1"/>
      <protection/>
    </xf>
    <xf numFmtId="3" fontId="15" fillId="13" borderId="42" xfId="0" applyNumberFormat="1" applyFont="1" applyFill="1" applyBorder="1" applyAlignment="1" applyProtection="1">
      <alignment horizontal="right" vertical="center" wrapText="1"/>
      <protection/>
    </xf>
    <xf numFmtId="0" fontId="15" fillId="57" borderId="43" xfId="0" applyFont="1" applyFill="1" applyBorder="1" applyAlignment="1" applyProtection="1">
      <alignment horizontal="left" vertical="center" wrapText="1"/>
      <protection/>
    </xf>
    <xf numFmtId="3" fontId="2" fillId="38" borderId="42" xfId="0" applyNumberFormat="1" applyFont="1" applyFill="1" applyBorder="1" applyAlignment="1" applyProtection="1">
      <alignment horizontal="right" vertical="center" wrapText="1"/>
      <protection/>
    </xf>
    <xf numFmtId="0" fontId="1" fillId="38" borderId="43" xfId="0" applyFont="1" applyFill="1" applyBorder="1" applyAlignment="1" applyProtection="1">
      <alignment horizontal="left" vertical="center" wrapText="1"/>
      <protection/>
    </xf>
    <xf numFmtId="3" fontId="2" fillId="38" borderId="46" xfId="0" applyNumberFormat="1" applyFont="1" applyFill="1" applyBorder="1" applyAlignment="1" applyProtection="1">
      <alignment horizontal="right" vertical="center" wrapText="1"/>
      <protection/>
    </xf>
    <xf numFmtId="3" fontId="15" fillId="57" borderId="44" xfId="0" applyNumberFormat="1" applyFont="1" applyFill="1" applyBorder="1" applyAlignment="1" applyProtection="1">
      <alignment horizontal="right" vertical="center" wrapText="1"/>
      <protection/>
    </xf>
    <xf numFmtId="0" fontId="49" fillId="57" borderId="43" xfId="0" applyFont="1" applyFill="1" applyBorder="1" applyAlignment="1" applyProtection="1">
      <alignment horizontal="left" vertical="center" wrapText="1"/>
      <protection/>
    </xf>
    <xf numFmtId="3" fontId="15" fillId="0" borderId="42" xfId="0" applyNumberFormat="1" applyFont="1" applyFill="1" applyBorder="1" applyAlignment="1" applyProtection="1">
      <alignment horizontal="right" vertical="center" wrapText="1"/>
      <protection/>
    </xf>
    <xf numFmtId="0" fontId="15" fillId="0" borderId="43" xfId="0" applyFont="1" applyFill="1" applyBorder="1" applyAlignment="1" applyProtection="1">
      <alignment horizontal="left" vertical="center" wrapText="1"/>
      <protection/>
    </xf>
    <xf numFmtId="3" fontId="15" fillId="0" borderId="44" xfId="0" applyNumberFormat="1" applyFont="1" applyFill="1" applyBorder="1" applyAlignment="1" applyProtection="1">
      <alignment horizontal="right" vertical="center" wrapText="1"/>
      <protection/>
    </xf>
    <xf numFmtId="0" fontId="10" fillId="57" borderId="43" xfId="0" applyFont="1" applyFill="1" applyBorder="1" applyAlignment="1" applyProtection="1">
      <alignment horizontal="left" vertical="center" wrapText="1"/>
      <protection/>
    </xf>
    <xf numFmtId="0" fontId="15" fillId="0" borderId="43" xfId="0"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top" wrapText="1"/>
      <protection/>
    </xf>
    <xf numFmtId="0" fontId="10" fillId="0" borderId="0" xfId="0" applyFont="1" applyAlignment="1">
      <alignment/>
    </xf>
    <xf numFmtId="0" fontId="16" fillId="0" borderId="0" xfId="0" applyFont="1" applyAlignment="1">
      <alignment/>
    </xf>
    <xf numFmtId="0" fontId="0" fillId="0" borderId="0" xfId="86">
      <alignment/>
      <protection/>
    </xf>
    <xf numFmtId="0" fontId="2" fillId="13" borderId="38" xfId="86" applyFont="1" applyFill="1" applyBorder="1" applyAlignment="1" applyProtection="1">
      <alignment horizontal="center" vertical="center" wrapText="1"/>
      <protection/>
    </xf>
    <xf numFmtId="0" fontId="2" fillId="13" borderId="39" xfId="86" applyFont="1" applyFill="1" applyBorder="1" applyAlignment="1" applyProtection="1">
      <alignment horizontal="center" vertical="center" wrapText="1"/>
      <protection/>
    </xf>
    <xf numFmtId="0" fontId="2" fillId="13" borderId="40" xfId="86" applyFont="1" applyFill="1" applyBorder="1" applyAlignment="1" applyProtection="1">
      <alignment horizontal="center" vertical="center" wrapText="1"/>
      <protection/>
    </xf>
    <xf numFmtId="0" fontId="1" fillId="57" borderId="0" xfId="86" applyFont="1" applyFill="1" applyBorder="1" applyAlignment="1" applyProtection="1">
      <alignment horizontal="left" vertical="top" wrapText="1"/>
      <protection/>
    </xf>
    <xf numFmtId="0" fontId="2" fillId="57" borderId="41" xfId="86" applyFont="1" applyFill="1" applyBorder="1" applyAlignment="1" applyProtection="1">
      <alignment horizontal="left" vertical="center" wrapText="1"/>
      <protection/>
    </xf>
    <xf numFmtId="0" fontId="15" fillId="57" borderId="42" xfId="86" applyFont="1" applyFill="1" applyBorder="1" applyAlignment="1" applyProtection="1">
      <alignment horizontal="left" vertical="center" wrapText="1"/>
      <protection/>
    </xf>
    <xf numFmtId="3" fontId="15" fillId="57" borderId="42" xfId="86" applyNumberFormat="1" applyFont="1" applyFill="1" applyBorder="1" applyAlignment="1" applyProtection="1">
      <alignment horizontal="right" vertical="center" wrapText="1"/>
      <protection/>
    </xf>
    <xf numFmtId="3" fontId="15" fillId="13" borderId="42" xfId="86" applyNumberFormat="1" applyFont="1" applyFill="1" applyBorder="1" applyAlignment="1" applyProtection="1">
      <alignment horizontal="right" vertical="center" wrapText="1"/>
      <protection/>
    </xf>
    <xf numFmtId="0" fontId="15" fillId="57" borderId="43" xfId="86" applyFont="1" applyFill="1" applyBorder="1" applyAlignment="1" applyProtection="1">
      <alignment horizontal="left" vertical="center" wrapText="1"/>
      <protection/>
    </xf>
    <xf numFmtId="3" fontId="15" fillId="57" borderId="44" xfId="86" applyNumberFormat="1" applyFont="1" applyFill="1" applyBorder="1" applyAlignment="1" applyProtection="1">
      <alignment horizontal="right" vertical="center" wrapText="1"/>
      <protection/>
    </xf>
    <xf numFmtId="3" fontId="15" fillId="38" borderId="42" xfId="86" applyNumberFormat="1" applyFont="1" applyFill="1" applyBorder="1" applyAlignment="1" applyProtection="1">
      <alignment horizontal="right" vertical="center" wrapText="1"/>
      <protection/>
    </xf>
    <xf numFmtId="0" fontId="1" fillId="38" borderId="43" xfId="86" applyFont="1" applyFill="1" applyBorder="1" applyAlignment="1" applyProtection="1">
      <alignment horizontal="left" vertical="center" wrapText="1"/>
      <protection/>
    </xf>
    <xf numFmtId="3" fontId="2" fillId="38" borderId="42" xfId="86" applyNumberFormat="1" applyFont="1" applyFill="1" applyBorder="1" applyAlignment="1" applyProtection="1">
      <alignment horizontal="right" vertical="center" wrapText="1"/>
      <protection/>
    </xf>
    <xf numFmtId="3" fontId="0" fillId="0" borderId="0" xfId="86" applyNumberFormat="1">
      <alignment/>
      <protection/>
    </xf>
    <xf numFmtId="0" fontId="2" fillId="57" borderId="47" xfId="0" applyFont="1" applyFill="1" applyBorder="1" applyAlignment="1" applyProtection="1">
      <alignment horizontal="left" vertical="center" wrapText="1"/>
      <protection/>
    </xf>
    <xf numFmtId="0" fontId="15" fillId="57" borderId="48" xfId="0" applyFont="1" applyFill="1" applyBorder="1" applyAlignment="1" applyProtection="1">
      <alignment horizontal="left" vertical="center" wrapText="1"/>
      <protection/>
    </xf>
    <xf numFmtId="3" fontId="15" fillId="57" borderId="48" xfId="0" applyNumberFormat="1" applyFont="1" applyFill="1" applyBorder="1" applyAlignment="1" applyProtection="1">
      <alignment horizontal="right" vertical="center" wrapText="1"/>
      <protection/>
    </xf>
    <xf numFmtId="3" fontId="15" fillId="13" borderId="48" xfId="0" applyNumberFormat="1" applyFont="1" applyFill="1" applyBorder="1" applyAlignment="1" applyProtection="1">
      <alignment horizontal="right" vertical="center" wrapText="1"/>
      <protection/>
    </xf>
    <xf numFmtId="0" fontId="15" fillId="57" borderId="49" xfId="86" applyFont="1" applyFill="1" applyBorder="1" applyAlignment="1" applyProtection="1">
      <alignment horizontal="left" vertical="center" wrapText="1"/>
      <protection/>
    </xf>
    <xf numFmtId="0" fontId="11" fillId="13" borderId="39" xfId="0" applyFont="1" applyFill="1" applyBorder="1" applyAlignment="1" applyProtection="1">
      <alignment horizontal="center" vertical="center" wrapText="1"/>
      <protection/>
    </xf>
    <xf numFmtId="0" fontId="0" fillId="57" borderId="0" xfId="0" applyFont="1" applyFill="1" applyBorder="1" applyAlignment="1" applyProtection="1">
      <alignment horizontal="left" vertical="top" wrapText="1"/>
      <protection/>
    </xf>
    <xf numFmtId="3" fontId="10" fillId="57" borderId="42" xfId="0" applyNumberFormat="1" applyFont="1" applyFill="1" applyBorder="1" applyAlignment="1" applyProtection="1">
      <alignment horizontal="right" vertical="center" wrapText="1"/>
      <protection/>
    </xf>
    <xf numFmtId="3" fontId="10" fillId="38" borderId="42" xfId="0" applyNumberFormat="1" applyFont="1" applyFill="1" applyBorder="1" applyAlignment="1" applyProtection="1">
      <alignment horizontal="right" vertical="center" wrapText="1"/>
      <protection/>
    </xf>
    <xf numFmtId="3" fontId="11" fillId="38" borderId="42" xfId="0" applyNumberFormat="1" applyFont="1" applyFill="1" applyBorder="1" applyAlignment="1" applyProtection="1">
      <alignment horizontal="right" vertical="center" wrapText="1"/>
      <protection/>
    </xf>
    <xf numFmtId="3" fontId="10" fillId="57" borderId="44" xfId="0" applyNumberFormat="1" applyFont="1" applyFill="1" applyBorder="1" applyAlignment="1" applyProtection="1">
      <alignment horizontal="right" vertical="center" wrapText="1"/>
      <protection/>
    </xf>
    <xf numFmtId="0" fontId="3" fillId="0" borderId="0" xfId="0" applyFont="1" applyAlignment="1">
      <alignment/>
    </xf>
    <xf numFmtId="0" fontId="0" fillId="0" borderId="0" xfId="0" applyAlignment="1">
      <alignment horizontal="center"/>
    </xf>
    <xf numFmtId="0" fontId="49" fillId="38" borderId="43" xfId="0" applyFont="1" applyFill="1" applyBorder="1" applyAlignment="1" applyProtection="1">
      <alignment horizontal="left" vertical="center" wrapText="1"/>
      <protection/>
    </xf>
    <xf numFmtId="0" fontId="2" fillId="57" borderId="50" xfId="86" applyFont="1" applyFill="1" applyBorder="1" applyAlignment="1" applyProtection="1">
      <alignment horizontal="left" vertical="center" wrapText="1"/>
      <protection/>
    </xf>
    <xf numFmtId="0" fontId="2" fillId="57" borderId="50" xfId="0" applyFont="1" applyFill="1" applyBorder="1" applyAlignment="1" applyProtection="1">
      <alignment horizontal="left" vertical="center" wrapText="1"/>
      <protection/>
    </xf>
    <xf numFmtId="0" fontId="15" fillId="57" borderId="51" xfId="0" applyFont="1" applyFill="1" applyBorder="1" applyAlignment="1" applyProtection="1">
      <alignment horizontal="left" vertical="center" wrapText="1"/>
      <protection/>
    </xf>
    <xf numFmtId="0" fontId="15" fillId="57" borderId="43" xfId="0" applyFont="1" applyFill="1" applyBorder="1" applyAlignment="1" applyProtection="1">
      <alignment horizontal="left" vertical="top" wrapText="1"/>
      <protection/>
    </xf>
    <xf numFmtId="0" fontId="17" fillId="57" borderId="41" xfId="0" applyFont="1" applyFill="1" applyBorder="1" applyAlignment="1" applyProtection="1">
      <alignment horizontal="left" vertical="center" wrapText="1"/>
      <protection/>
    </xf>
    <xf numFmtId="0" fontId="17" fillId="57" borderId="41" xfId="0" applyFont="1" applyFill="1" applyBorder="1" applyAlignment="1" applyProtection="1">
      <alignment horizontal="left" vertical="center" wrapText="1"/>
      <protection/>
    </xf>
    <xf numFmtId="4" fontId="0" fillId="0" borderId="0" xfId="0" applyNumberFormat="1" applyAlignment="1">
      <alignment/>
    </xf>
    <xf numFmtId="0" fontId="10" fillId="57" borderId="42" xfId="0" applyFont="1" applyFill="1" applyBorder="1" applyAlignment="1" applyProtection="1">
      <alignment horizontal="left" vertical="center" wrapText="1"/>
      <protection/>
    </xf>
    <xf numFmtId="3" fontId="10" fillId="13" borderId="42" xfId="0" applyNumberFormat="1" applyFont="1" applyFill="1" applyBorder="1" applyAlignment="1" applyProtection="1">
      <alignment horizontal="right" vertical="center" wrapText="1"/>
      <protection/>
    </xf>
    <xf numFmtId="0" fontId="2" fillId="13" borderId="45" xfId="0" applyFont="1" applyFill="1" applyBorder="1" applyAlignment="1" applyProtection="1">
      <alignment horizontal="center" vertical="center" wrapText="1"/>
      <protection/>
    </xf>
    <xf numFmtId="3" fontId="15" fillId="38" borderId="23" xfId="0" applyNumberFormat="1" applyFont="1" applyFill="1" applyBorder="1" applyAlignment="1" applyProtection="1">
      <alignment vertical="center" wrapText="1"/>
      <protection/>
    </xf>
    <xf numFmtId="3" fontId="15" fillId="38" borderId="44" xfId="0" applyNumberFormat="1" applyFont="1" applyFill="1" applyBorder="1" applyAlignment="1" applyProtection="1">
      <alignment horizontal="right" vertical="center" wrapText="1"/>
      <protection/>
    </xf>
    <xf numFmtId="3" fontId="15" fillId="38" borderId="46" xfId="0" applyNumberFormat="1" applyFont="1" applyFill="1" applyBorder="1" applyAlignment="1" applyProtection="1">
      <alignment horizontal="right" vertical="center" wrapText="1"/>
      <protection/>
    </xf>
    <xf numFmtId="0" fontId="2" fillId="57" borderId="23" xfId="0" applyFont="1" applyFill="1" applyBorder="1" applyAlignment="1" applyProtection="1">
      <alignment horizontal="left" vertical="center" wrapText="1"/>
      <protection/>
    </xf>
    <xf numFmtId="0" fontId="15" fillId="57" borderId="23" xfId="0" applyFont="1" applyFill="1" applyBorder="1" applyAlignment="1" applyProtection="1">
      <alignment horizontal="left" vertical="center" wrapText="1"/>
      <protection/>
    </xf>
    <xf numFmtId="3" fontId="15" fillId="57" borderId="23" xfId="0" applyNumberFormat="1" applyFont="1" applyFill="1" applyBorder="1" applyAlignment="1" applyProtection="1">
      <alignment horizontal="right" vertical="center" wrapText="1"/>
      <protection/>
    </xf>
    <xf numFmtId="3" fontId="15" fillId="13" borderId="23" xfId="0" applyNumberFormat="1" applyFont="1" applyFill="1" applyBorder="1" applyAlignment="1" applyProtection="1">
      <alignment horizontal="right" vertical="center" wrapText="1"/>
      <protection/>
    </xf>
    <xf numFmtId="3" fontId="10" fillId="57" borderId="23" xfId="0" applyNumberFormat="1" applyFont="1" applyFill="1" applyBorder="1" applyAlignment="1" applyProtection="1">
      <alignment horizontal="right" vertical="center" wrapText="1"/>
      <protection/>
    </xf>
    <xf numFmtId="3" fontId="15" fillId="38" borderId="42" xfId="0" applyNumberFormat="1" applyFont="1" applyFill="1" applyBorder="1" applyAlignment="1" applyProtection="1">
      <alignment horizontal="right" vertical="center" wrapText="1"/>
      <protection/>
    </xf>
    <xf numFmtId="0" fontId="2" fillId="57" borderId="51" xfId="0" applyFont="1" applyFill="1" applyBorder="1" applyAlignment="1" applyProtection="1">
      <alignment horizontal="left" vertical="center" wrapText="1"/>
      <protection/>
    </xf>
    <xf numFmtId="0" fontId="12" fillId="57" borderId="52" xfId="86" applyFont="1" applyFill="1" applyBorder="1" applyAlignment="1" applyProtection="1">
      <alignment horizontal="center" vertical="center" wrapText="1"/>
      <protection/>
    </xf>
    <xf numFmtId="0" fontId="12" fillId="57" borderId="52" xfId="0" applyFont="1" applyFill="1" applyBorder="1" applyAlignment="1" applyProtection="1">
      <alignment horizontal="center" vertical="center" wrapText="1"/>
      <protection/>
    </xf>
    <xf numFmtId="0" fontId="12" fillId="57" borderId="53" xfId="0" applyFont="1" applyFill="1" applyBorder="1" applyAlignment="1" applyProtection="1">
      <alignment horizontal="center" vertical="center" wrapText="1"/>
      <protection/>
    </xf>
    <xf numFmtId="0" fontId="15" fillId="57" borderId="46" xfId="86" applyFont="1" applyFill="1" applyBorder="1" applyAlignment="1" applyProtection="1">
      <alignment horizontal="left" vertical="center" wrapText="1"/>
      <protection/>
    </xf>
    <xf numFmtId="0" fontId="1" fillId="38" borderId="46" xfId="86" applyFont="1" applyFill="1" applyBorder="1" applyAlignment="1" applyProtection="1">
      <alignment horizontal="left" vertical="center" wrapText="1"/>
      <protection/>
    </xf>
    <xf numFmtId="0" fontId="15" fillId="57" borderId="46" xfId="0" applyFont="1" applyFill="1" applyBorder="1" applyAlignment="1" applyProtection="1">
      <alignment horizontal="left" vertical="center" wrapText="1"/>
      <protection/>
    </xf>
    <xf numFmtId="3" fontId="15" fillId="57" borderId="46" xfId="0" applyNumberFormat="1" applyFont="1" applyFill="1" applyBorder="1" applyAlignment="1" applyProtection="1">
      <alignment horizontal="left" vertical="center" wrapText="1"/>
      <protection/>
    </xf>
    <xf numFmtId="0" fontId="2" fillId="13" borderId="54" xfId="0" applyFont="1" applyFill="1" applyBorder="1" applyAlignment="1" applyProtection="1">
      <alignment horizontal="center" vertical="center" wrapText="1"/>
      <protection/>
    </xf>
    <xf numFmtId="0" fontId="2" fillId="13" borderId="55" xfId="0" applyFont="1" applyFill="1" applyBorder="1" applyAlignment="1" applyProtection="1">
      <alignment horizontal="center" vertical="center" wrapText="1"/>
      <protection/>
    </xf>
    <xf numFmtId="0" fontId="2" fillId="13" borderId="56" xfId="0" applyFont="1" applyFill="1" applyBorder="1" applyAlignment="1" applyProtection="1">
      <alignment horizontal="center" vertical="center" wrapText="1"/>
      <protection/>
    </xf>
    <xf numFmtId="0" fontId="2" fillId="13" borderId="57" xfId="0" applyFont="1" applyFill="1" applyBorder="1" applyAlignment="1" applyProtection="1">
      <alignment horizontal="center" vertical="center" wrapText="1"/>
      <protection/>
    </xf>
    <xf numFmtId="3" fontId="9" fillId="57" borderId="20" xfId="0" applyNumberFormat="1" applyFont="1" applyFill="1" applyBorder="1" applyAlignment="1" applyProtection="1">
      <alignment horizontal="right" vertical="center" wrapText="1"/>
      <protection/>
    </xf>
    <xf numFmtId="0" fontId="5" fillId="57" borderId="58" xfId="0" applyFont="1" applyFill="1" applyBorder="1" applyAlignment="1" applyProtection="1">
      <alignment horizontal="center" vertical="center" wrapText="1"/>
      <protection/>
    </xf>
    <xf numFmtId="3" fontId="51" fillId="57" borderId="23" xfId="0" applyNumberFormat="1" applyFont="1" applyFill="1" applyBorder="1" applyAlignment="1" applyProtection="1">
      <alignment horizontal="right" vertical="center" wrapText="1"/>
      <protection/>
    </xf>
    <xf numFmtId="3" fontId="51" fillId="57" borderId="22" xfId="0" applyNumberFormat="1" applyFont="1" applyFill="1" applyBorder="1" applyAlignment="1" applyProtection="1">
      <alignment horizontal="right" vertical="center" wrapText="1"/>
      <protection/>
    </xf>
    <xf numFmtId="0" fontId="18" fillId="57" borderId="59" xfId="0" applyFont="1" applyFill="1" applyBorder="1" applyAlignment="1" applyProtection="1">
      <alignment horizontal="left" vertical="center" wrapText="1"/>
      <protection/>
    </xf>
    <xf numFmtId="0" fontId="18" fillId="57" borderId="60" xfId="0" applyFont="1" applyFill="1" applyBorder="1" applyAlignment="1" applyProtection="1">
      <alignment horizontal="left" vertical="center" wrapText="1"/>
      <protection/>
    </xf>
    <xf numFmtId="0" fontId="18" fillId="57" borderId="61" xfId="0" applyFont="1" applyFill="1" applyBorder="1" applyAlignment="1" applyProtection="1">
      <alignment horizontal="left" vertical="center" wrapText="1"/>
      <protection/>
    </xf>
    <xf numFmtId="0" fontId="0" fillId="0" borderId="0" xfId="0" applyFont="1" applyAlignment="1">
      <alignment horizontal="center"/>
    </xf>
    <xf numFmtId="0" fontId="5" fillId="38" borderId="19"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3" fontId="5" fillId="38" borderId="56" xfId="0" applyNumberFormat="1" applyFont="1" applyFill="1" applyBorder="1" applyAlignment="1" applyProtection="1">
      <alignment horizontal="center" vertical="center" wrapText="1"/>
      <protection/>
    </xf>
    <xf numFmtId="3" fontId="6" fillId="38" borderId="27" xfId="0" applyNumberFormat="1" applyFont="1" applyFill="1" applyBorder="1" applyAlignment="1" applyProtection="1">
      <alignment horizontal="center" vertical="center" wrapText="1"/>
      <protection/>
    </xf>
    <xf numFmtId="0" fontId="6" fillId="38" borderId="21" xfId="0" applyFont="1" applyFill="1" applyBorder="1" applyAlignment="1">
      <alignment horizontal="center" vertical="center" wrapText="1"/>
    </xf>
    <xf numFmtId="3" fontId="0" fillId="57" borderId="33" xfId="0" applyNumberFormat="1" applyFont="1" applyFill="1" applyBorder="1" applyAlignment="1" applyProtection="1">
      <alignment horizontal="right" vertical="center" wrapText="1"/>
      <protection/>
    </xf>
    <xf numFmtId="0" fontId="12" fillId="38" borderId="19" xfId="0" applyFont="1" applyFill="1" applyBorder="1" applyAlignment="1" applyProtection="1">
      <alignment horizontal="left" vertical="center" wrapText="1"/>
      <protection/>
    </xf>
    <xf numFmtId="3" fontId="3" fillId="38" borderId="20" xfId="0" applyNumberFormat="1" applyFont="1" applyFill="1" applyBorder="1" applyAlignment="1" applyProtection="1">
      <alignment horizontal="right" vertical="center" wrapText="1"/>
      <protection/>
    </xf>
    <xf numFmtId="0" fontId="12" fillId="38" borderId="62" xfId="0" applyFont="1" applyFill="1" applyBorder="1" applyAlignment="1" applyProtection="1">
      <alignment horizontal="left" vertical="center" wrapText="1"/>
      <protection/>
    </xf>
    <xf numFmtId="3" fontId="3" fillId="38" borderId="63" xfId="0" applyNumberFormat="1" applyFont="1" applyFill="1" applyBorder="1" applyAlignment="1" applyProtection="1">
      <alignment horizontal="right" vertical="center" wrapText="1"/>
      <protection/>
    </xf>
    <xf numFmtId="3" fontId="0" fillId="38" borderId="64" xfId="0" applyNumberFormat="1" applyFont="1" applyFill="1" applyBorder="1" applyAlignment="1" applyProtection="1">
      <alignment horizontal="center" vertical="center" wrapText="1"/>
      <protection/>
    </xf>
    <xf numFmtId="3" fontId="12" fillId="21" borderId="20" xfId="0" applyNumberFormat="1" applyFont="1" applyFill="1" applyBorder="1" applyAlignment="1" applyProtection="1">
      <alignment horizontal="right" vertical="center" wrapText="1"/>
      <protection/>
    </xf>
    <xf numFmtId="0" fontId="3" fillId="21" borderId="21" xfId="0" applyFont="1" applyFill="1" applyBorder="1" applyAlignment="1">
      <alignment horizontal="center" vertical="center" wrapText="1"/>
    </xf>
    <xf numFmtId="3" fontId="0" fillId="38" borderId="21" xfId="0" applyNumberFormat="1" applyFont="1" applyFill="1" applyBorder="1" applyAlignment="1" applyProtection="1">
      <alignment horizontal="center" vertical="center" wrapText="1"/>
      <protection/>
    </xf>
    <xf numFmtId="0" fontId="12" fillId="38" borderId="19" xfId="100" applyFont="1" applyFill="1" applyBorder="1" applyAlignment="1" applyProtection="1">
      <alignment horizontal="left" vertical="center" wrapText="1"/>
      <protection/>
    </xf>
    <xf numFmtId="3" fontId="3" fillId="38" borderId="65" xfId="100" applyNumberFormat="1" applyFont="1" applyFill="1" applyBorder="1" applyAlignment="1" applyProtection="1">
      <alignment vertical="center" wrapText="1"/>
      <protection/>
    </xf>
    <xf numFmtId="3" fontId="3" fillId="38" borderId="21" xfId="100" applyNumberFormat="1" applyFont="1" applyFill="1" applyBorder="1" applyAlignment="1" applyProtection="1">
      <alignment horizontal="right" vertical="center" wrapText="1"/>
      <protection/>
    </xf>
    <xf numFmtId="3" fontId="0" fillId="22" borderId="22" xfId="0" applyNumberFormat="1" applyFont="1" applyFill="1" applyBorder="1" applyAlignment="1" applyProtection="1">
      <alignment horizontal="right" vertical="center" wrapText="1"/>
      <protection/>
    </xf>
    <xf numFmtId="3" fontId="0" fillId="22" borderId="25" xfId="0" applyNumberFormat="1" applyFont="1" applyFill="1" applyBorder="1" applyAlignment="1" applyProtection="1">
      <alignment horizontal="right" vertical="center" wrapText="1"/>
      <protection/>
    </xf>
    <xf numFmtId="3" fontId="0" fillId="22" borderId="23" xfId="0" applyNumberFormat="1" applyFont="1" applyFill="1" applyBorder="1" applyAlignment="1" applyProtection="1">
      <alignment horizontal="right" vertical="center" wrapText="1"/>
      <protection/>
    </xf>
    <xf numFmtId="3" fontId="3" fillId="22" borderId="20" xfId="0" applyNumberFormat="1" applyFont="1" applyFill="1" applyBorder="1" applyAlignment="1" applyProtection="1">
      <alignment horizontal="right" vertical="center" wrapText="1"/>
      <protection/>
    </xf>
    <xf numFmtId="3" fontId="3" fillId="22" borderId="63" xfId="0" applyNumberFormat="1" applyFont="1" applyFill="1" applyBorder="1" applyAlignment="1" applyProtection="1">
      <alignment horizontal="right" vertical="center" wrapText="1"/>
      <protection/>
    </xf>
    <xf numFmtId="3" fontId="3" fillId="22" borderId="65" xfId="100" applyNumberFormat="1" applyFont="1" applyFill="1" applyBorder="1" applyAlignment="1" applyProtection="1">
      <alignment vertical="center" wrapText="1"/>
      <protection/>
    </xf>
    <xf numFmtId="3" fontId="3" fillId="55" borderId="22" xfId="0" applyNumberFormat="1" applyFont="1" applyFill="1" applyBorder="1" applyAlignment="1" applyProtection="1">
      <alignment horizontal="right" vertical="center" wrapText="1"/>
      <protection/>
    </xf>
    <xf numFmtId="0" fontId="48" fillId="0" borderId="0" xfId="86" applyFont="1">
      <alignment/>
      <protection/>
    </xf>
    <xf numFmtId="3" fontId="49" fillId="57" borderId="44" xfId="86" applyNumberFormat="1" applyFont="1" applyFill="1" applyBorder="1" applyAlignment="1" applyProtection="1">
      <alignment horizontal="right" vertical="center" wrapText="1"/>
      <protection/>
    </xf>
    <xf numFmtId="0" fontId="0" fillId="0" borderId="0" xfId="86" applyAlignment="1">
      <alignment vertical="top"/>
      <protection/>
    </xf>
    <xf numFmtId="0" fontId="10" fillId="0" borderId="66" xfId="86" applyFont="1" applyBorder="1" applyAlignment="1">
      <alignment wrapText="1"/>
      <protection/>
    </xf>
    <xf numFmtId="3" fontId="3" fillId="57" borderId="67" xfId="0" applyNumberFormat="1" applyFont="1" applyFill="1" applyBorder="1" applyAlignment="1" applyProtection="1">
      <alignment horizontal="right" vertical="center" wrapText="1"/>
      <protection/>
    </xf>
    <xf numFmtId="0" fontId="1" fillId="57" borderId="68" xfId="0" applyFont="1" applyFill="1" applyBorder="1" applyAlignment="1" applyProtection="1">
      <alignment horizontal="left" vertical="center" wrapText="1"/>
      <protection/>
    </xf>
    <xf numFmtId="3" fontId="0" fillId="57" borderId="67" xfId="0" applyNumberFormat="1" applyFont="1" applyFill="1" applyBorder="1" applyAlignment="1" applyProtection="1">
      <alignment horizontal="right" vertical="center" wrapText="1"/>
      <protection/>
    </xf>
    <xf numFmtId="3" fontId="3" fillId="57" borderId="22" xfId="0" applyNumberFormat="1" applyFont="1" applyFill="1" applyBorder="1" applyAlignment="1" applyProtection="1">
      <alignment horizontal="right" vertical="center" wrapText="1"/>
      <protection/>
    </xf>
    <xf numFmtId="3" fontId="7" fillId="56" borderId="31" xfId="0" applyNumberFormat="1" applyFont="1" applyFill="1" applyBorder="1" applyAlignment="1" applyProtection="1">
      <alignment horizontal="right" vertical="center" wrapText="1"/>
      <protection/>
    </xf>
    <xf numFmtId="3" fontId="7" fillId="56" borderId="33" xfId="0" applyNumberFormat="1" applyFont="1" applyFill="1" applyBorder="1" applyAlignment="1" applyProtection="1">
      <alignment horizontal="right" vertical="center" wrapText="1"/>
      <protection/>
    </xf>
    <xf numFmtId="3" fontId="7" fillId="56" borderId="32" xfId="0" applyNumberFormat="1" applyFont="1" applyFill="1" applyBorder="1" applyAlignment="1" applyProtection="1">
      <alignment horizontal="right" vertical="center" wrapText="1"/>
      <protection/>
    </xf>
    <xf numFmtId="3" fontId="15" fillId="57" borderId="69" xfId="86" applyNumberFormat="1" applyFont="1" applyFill="1" applyBorder="1" applyAlignment="1" applyProtection="1">
      <alignment horizontal="right" vertical="center" wrapText="1"/>
      <protection/>
    </xf>
    <xf numFmtId="3" fontId="15" fillId="38" borderId="70" xfId="86" applyNumberFormat="1" applyFont="1" applyFill="1" applyBorder="1" applyAlignment="1" applyProtection="1">
      <alignment horizontal="right" vertical="center" wrapText="1"/>
      <protection/>
    </xf>
    <xf numFmtId="3" fontId="15" fillId="57" borderId="23" xfId="86" applyNumberFormat="1" applyFont="1" applyFill="1" applyBorder="1" applyAlignment="1" applyProtection="1">
      <alignment horizontal="right" vertical="center" wrapText="1"/>
      <protection/>
    </xf>
    <xf numFmtId="3" fontId="5" fillId="55" borderId="56" xfId="0" applyNumberFormat="1" applyFont="1" applyFill="1" applyBorder="1" applyAlignment="1" applyProtection="1">
      <alignment horizontal="center" vertical="center" wrapText="1"/>
      <protection/>
    </xf>
    <xf numFmtId="3" fontId="6" fillId="56" borderId="27" xfId="0" applyNumberFormat="1" applyFont="1" applyFill="1" applyBorder="1" applyAlignment="1" applyProtection="1">
      <alignment horizontal="center" vertical="center" wrapText="1"/>
      <protection/>
    </xf>
    <xf numFmtId="3" fontId="10" fillId="57" borderId="44" xfId="86" applyNumberFormat="1" applyFont="1" applyFill="1" applyBorder="1" applyAlignment="1" applyProtection="1">
      <alignment horizontal="right" vertical="center" wrapText="1"/>
      <protection/>
    </xf>
    <xf numFmtId="3" fontId="3" fillId="21" borderId="27" xfId="0" applyNumberFormat="1" applyFont="1" applyFill="1" applyBorder="1" applyAlignment="1" applyProtection="1">
      <alignment horizontal="right" vertical="center" wrapText="1"/>
      <protection/>
    </xf>
    <xf numFmtId="3" fontId="5" fillId="22" borderId="56" xfId="0" applyNumberFormat="1" applyFont="1" applyFill="1" applyBorder="1" applyAlignment="1" applyProtection="1">
      <alignment horizontal="center" vertical="center" wrapText="1"/>
      <protection/>
    </xf>
    <xf numFmtId="3" fontId="48" fillId="22" borderId="22" xfId="0" applyNumberFormat="1" applyFont="1" applyFill="1" applyBorder="1" applyAlignment="1" applyProtection="1">
      <alignment horizontal="right" vertical="center" wrapText="1"/>
      <protection/>
    </xf>
    <xf numFmtId="0" fontId="6" fillId="38" borderId="20" xfId="0" applyFont="1" applyFill="1" applyBorder="1" applyAlignment="1" applyProtection="1">
      <alignment horizontal="center" vertical="center" wrapText="1"/>
      <protection/>
    </xf>
    <xf numFmtId="3" fontId="48" fillId="57" borderId="23" xfId="0" applyNumberFormat="1" applyFont="1" applyFill="1" applyBorder="1" applyAlignment="1" applyProtection="1">
      <alignment horizontal="right" vertical="center" wrapText="1"/>
      <protection/>
    </xf>
    <xf numFmtId="0" fontId="3" fillId="42" borderId="26" xfId="93" applyFont="1" applyFill="1" applyBorder="1" applyAlignment="1">
      <alignment horizontal="center" vertical="center" wrapText="1"/>
      <protection/>
    </xf>
    <xf numFmtId="0" fontId="0" fillId="0" borderId="71" xfId="93" applyFont="1" applyFill="1" applyBorder="1" applyAlignment="1">
      <alignment horizontal="center" vertical="center"/>
      <protection/>
    </xf>
    <xf numFmtId="3" fontId="0" fillId="0" borderId="30" xfId="93" applyNumberFormat="1" applyFont="1" applyFill="1" applyBorder="1" applyAlignment="1">
      <alignment vertical="center"/>
      <protection/>
    </xf>
    <xf numFmtId="3" fontId="0" fillId="0" borderId="22" xfId="93" applyNumberFormat="1" applyFont="1" applyFill="1" applyBorder="1" applyAlignment="1">
      <alignment vertical="center"/>
      <protection/>
    </xf>
    <xf numFmtId="0" fontId="0" fillId="0" borderId="72" xfId="93" applyFont="1" applyFill="1" applyBorder="1" applyAlignment="1">
      <alignment horizontal="center" vertical="center"/>
      <protection/>
    </xf>
    <xf numFmtId="0" fontId="0" fillId="0" borderId="33" xfId="93" applyFont="1" applyFill="1" applyBorder="1" applyAlignment="1">
      <alignment vertical="center"/>
      <protection/>
    </xf>
    <xf numFmtId="3" fontId="1" fillId="57" borderId="72" xfId="91" applyNumberFormat="1" applyFont="1" applyFill="1" applyBorder="1" applyAlignment="1" applyProtection="1">
      <alignment horizontal="right" vertical="center" wrapText="1"/>
      <protection/>
    </xf>
    <xf numFmtId="3" fontId="0" fillId="0" borderId="23" xfId="93" applyNumberFormat="1" applyFont="1" applyFill="1" applyBorder="1" applyAlignment="1">
      <alignment vertical="center"/>
      <protection/>
    </xf>
    <xf numFmtId="3" fontId="0" fillId="0" borderId="23" xfId="109" applyNumberFormat="1" applyFont="1" applyFill="1" applyBorder="1" applyAlignment="1">
      <alignment vertical="center"/>
    </xf>
    <xf numFmtId="0" fontId="13" fillId="0" borderId="73" xfId="93" applyFont="1" applyFill="1" applyBorder="1" applyAlignment="1">
      <alignment vertical="center" wrapText="1"/>
      <protection/>
    </xf>
    <xf numFmtId="3" fontId="0" fillId="57" borderId="72" xfId="91" applyNumberFormat="1" applyFont="1" applyFill="1" applyBorder="1" applyAlignment="1" applyProtection="1">
      <alignment horizontal="right" vertical="center" wrapText="1"/>
      <protection/>
    </xf>
    <xf numFmtId="0" fontId="3" fillId="0" borderId="72" xfId="93" applyFont="1" applyFill="1" applyBorder="1" applyAlignment="1">
      <alignment horizontal="center" vertical="center"/>
      <protection/>
    </xf>
    <xf numFmtId="0" fontId="3" fillId="0" borderId="33" xfId="93" applyFont="1" applyFill="1" applyBorder="1" applyAlignment="1">
      <alignment vertical="center"/>
      <protection/>
    </xf>
    <xf numFmtId="3" fontId="12" fillId="57" borderId="72" xfId="91" applyNumberFormat="1" applyFont="1" applyFill="1" applyBorder="1" applyAlignment="1" applyProtection="1">
      <alignment horizontal="right" vertical="center" wrapText="1"/>
      <protection/>
    </xf>
    <xf numFmtId="3" fontId="3" fillId="0" borderId="23" xfId="93" applyNumberFormat="1" applyFont="1" applyFill="1" applyBorder="1" applyAlignment="1">
      <alignment vertical="center"/>
      <protection/>
    </xf>
    <xf numFmtId="0" fontId="0" fillId="0" borderId="74" xfId="93" applyFont="1" applyFill="1" applyBorder="1" applyAlignment="1">
      <alignment horizontal="center" vertical="center"/>
      <protection/>
    </xf>
    <xf numFmtId="0" fontId="0" fillId="0" borderId="32" xfId="93" applyFont="1" applyFill="1" applyBorder="1" applyAlignment="1">
      <alignment vertical="center"/>
      <protection/>
    </xf>
    <xf numFmtId="3" fontId="1" fillId="0" borderId="42" xfId="0" applyNumberFormat="1" applyFont="1" applyFill="1" applyBorder="1" applyAlignment="1" applyProtection="1">
      <alignment horizontal="right" vertical="center" wrapText="1"/>
      <protection/>
    </xf>
    <xf numFmtId="3" fontId="0" fillId="0" borderId="25" xfId="93" applyNumberFormat="1" applyFont="1" applyFill="1" applyBorder="1" applyAlignment="1">
      <alignment vertical="center"/>
      <protection/>
    </xf>
    <xf numFmtId="3" fontId="0" fillId="0" borderId="25" xfId="109" applyNumberFormat="1" applyFont="1" applyFill="1" applyBorder="1" applyAlignment="1">
      <alignment vertical="center"/>
    </xf>
    <xf numFmtId="0" fontId="0" fillId="0" borderId="75" xfId="93" applyFont="1" applyFill="1" applyBorder="1" applyAlignment="1">
      <alignment horizontal="center" vertical="center"/>
      <protection/>
    </xf>
    <xf numFmtId="0" fontId="0" fillId="58" borderId="27" xfId="93" applyFont="1" applyFill="1" applyBorder="1" applyAlignment="1">
      <alignment vertical="center"/>
      <protection/>
    </xf>
    <xf numFmtId="3" fontId="0" fillId="58" borderId="75" xfId="93" applyNumberFormat="1" applyFont="1" applyFill="1" applyBorder="1" applyAlignment="1">
      <alignment vertical="center"/>
      <protection/>
    </xf>
    <xf numFmtId="0" fontId="0" fillId="0" borderId="76" xfId="93" applyFont="1" applyFill="1" applyBorder="1" applyAlignment="1">
      <alignment vertical="center" wrapText="1"/>
      <protection/>
    </xf>
    <xf numFmtId="0" fontId="0" fillId="0" borderId="77" xfId="93" applyFont="1" applyFill="1" applyBorder="1" applyAlignment="1">
      <alignment horizontal="center" vertical="center"/>
      <protection/>
    </xf>
    <xf numFmtId="0" fontId="0" fillId="0" borderId="31" xfId="93" applyFont="1" applyFill="1" applyBorder="1" applyAlignment="1">
      <alignment vertical="center" wrapText="1"/>
      <protection/>
    </xf>
    <xf numFmtId="3" fontId="0" fillId="0" borderId="77" xfId="93" applyNumberFormat="1" applyFont="1" applyFill="1" applyBorder="1" applyAlignment="1">
      <alignment vertical="center"/>
      <protection/>
    </xf>
    <xf numFmtId="3" fontId="0" fillId="0" borderId="22" xfId="109" applyNumberFormat="1" applyFont="1" applyFill="1" applyBorder="1" applyAlignment="1">
      <alignment vertical="center"/>
    </xf>
    <xf numFmtId="0" fontId="0" fillId="0" borderId="78" xfId="93" applyFont="1" applyFill="1" applyBorder="1" applyAlignment="1">
      <alignment vertical="center" wrapText="1"/>
      <protection/>
    </xf>
    <xf numFmtId="3" fontId="0" fillId="0" borderId="72" xfId="93" applyNumberFormat="1" applyFont="1" applyFill="1" applyBorder="1" applyAlignment="1">
      <alignment vertical="center"/>
      <protection/>
    </xf>
    <xf numFmtId="0" fontId="0" fillId="0" borderId="73" xfId="93" applyFont="1" applyFill="1" applyBorder="1" applyAlignment="1">
      <alignment vertical="center" wrapText="1"/>
      <protection/>
    </xf>
    <xf numFmtId="0" fontId="0" fillId="55" borderId="75" xfId="93" applyFont="1" applyFill="1" applyBorder="1" applyAlignment="1">
      <alignment horizontal="center" vertical="center"/>
      <protection/>
    </xf>
    <xf numFmtId="0" fontId="0" fillId="55" borderId="27" xfId="93" applyFont="1" applyFill="1" applyBorder="1" applyAlignment="1">
      <alignment vertical="center"/>
      <protection/>
    </xf>
    <xf numFmtId="3" fontId="0" fillId="55" borderId="75" xfId="93" applyNumberFormat="1" applyFont="1" applyFill="1" applyBorder="1" applyAlignment="1">
      <alignment vertical="center"/>
      <protection/>
    </xf>
    <xf numFmtId="0" fontId="0" fillId="0" borderId="31" xfId="93" applyFont="1" applyFill="1" applyBorder="1" applyAlignment="1">
      <alignment vertical="center"/>
      <protection/>
    </xf>
    <xf numFmtId="3" fontId="48" fillId="0" borderId="23" xfId="93" applyNumberFormat="1" applyFont="1" applyFill="1" applyBorder="1" applyAlignment="1">
      <alignment vertical="center"/>
      <protection/>
    </xf>
    <xf numFmtId="0" fontId="48" fillId="0" borderId="73" xfId="93" applyFont="1" applyFill="1" applyBorder="1" applyAlignment="1">
      <alignment vertical="center" wrapText="1"/>
      <protection/>
    </xf>
    <xf numFmtId="0" fontId="0" fillId="0" borderId="73" xfId="93" applyFont="1" applyFill="1" applyBorder="1" applyAlignment="1">
      <alignment vertical="top" wrapText="1"/>
      <protection/>
    </xf>
    <xf numFmtId="3" fontId="3" fillId="0" borderId="72" xfId="93" applyNumberFormat="1" applyFont="1" applyFill="1" applyBorder="1" applyAlignment="1">
      <alignment vertical="center"/>
      <protection/>
    </xf>
    <xf numFmtId="3" fontId="0" fillId="55" borderId="19" xfId="93" applyNumberFormat="1" applyFont="1" applyFill="1" applyBorder="1" applyAlignment="1">
      <alignment vertical="center"/>
      <protection/>
    </xf>
    <xf numFmtId="3" fontId="0" fillId="55" borderId="27" xfId="109" applyNumberFormat="1" applyFont="1" applyFill="1" applyBorder="1" applyAlignment="1">
      <alignment vertical="center"/>
    </xf>
    <xf numFmtId="3" fontId="0" fillId="55" borderId="26" xfId="109" applyNumberFormat="1" applyFont="1" applyFill="1" applyBorder="1" applyAlignment="1">
      <alignment vertical="center"/>
    </xf>
    <xf numFmtId="3" fontId="0" fillId="55" borderId="36" xfId="93" applyNumberFormat="1" applyFont="1" applyFill="1" applyBorder="1" applyAlignment="1">
      <alignment vertical="center"/>
      <protection/>
    </xf>
    <xf numFmtId="3" fontId="0" fillId="55" borderId="20" xfId="93" applyNumberFormat="1" applyFont="1" applyFill="1" applyBorder="1" applyAlignment="1">
      <alignment vertical="center"/>
      <protection/>
    </xf>
    <xf numFmtId="3" fontId="13" fillId="0" borderId="22" xfId="109" applyNumberFormat="1" applyFont="1" applyFill="1" applyBorder="1" applyAlignment="1">
      <alignment vertical="center"/>
    </xf>
    <xf numFmtId="0" fontId="0" fillId="0" borderId="32" xfId="93" applyFont="1" applyFill="1" applyBorder="1" applyAlignment="1">
      <alignment vertical="center" wrapText="1"/>
      <protection/>
    </xf>
    <xf numFmtId="3" fontId="13" fillId="0" borderId="74" xfId="93" applyNumberFormat="1" applyFont="1" applyFill="1" applyBorder="1" applyAlignment="1">
      <alignment vertical="center"/>
      <protection/>
    </xf>
    <xf numFmtId="3" fontId="13" fillId="0" borderId="25" xfId="109" applyNumberFormat="1" applyFont="1" applyFill="1" applyBorder="1" applyAlignment="1">
      <alignment vertical="center"/>
    </xf>
    <xf numFmtId="0" fontId="0" fillId="13" borderId="27" xfId="93" applyFont="1" applyFill="1" applyBorder="1" applyAlignment="1">
      <alignment vertical="center" wrapText="1"/>
      <protection/>
    </xf>
    <xf numFmtId="3" fontId="0" fillId="13" borderId="75" xfId="93" applyNumberFormat="1" applyFont="1" applyFill="1" applyBorder="1" applyAlignment="1">
      <alignment vertical="center"/>
      <protection/>
    </xf>
    <xf numFmtId="3" fontId="0" fillId="13" borderId="20" xfId="93" applyNumberFormat="1" applyFont="1" applyFill="1" applyBorder="1" applyAlignment="1">
      <alignment vertical="center"/>
      <protection/>
    </xf>
    <xf numFmtId="3" fontId="0" fillId="0" borderId="79" xfId="93" applyNumberFormat="1" applyFont="1" applyFill="1" applyBorder="1" applyAlignment="1">
      <alignment vertical="center"/>
      <protection/>
    </xf>
    <xf numFmtId="3" fontId="0" fillId="0" borderId="22" xfId="97" applyNumberFormat="1" applyFont="1" applyBorder="1" applyAlignment="1">
      <alignment vertical="center"/>
      <protection/>
    </xf>
    <xf numFmtId="3" fontId="48" fillId="0" borderId="80" xfId="93" applyNumberFormat="1" applyFont="1" applyFill="1" applyBorder="1" applyAlignment="1">
      <alignment vertical="center"/>
      <protection/>
    </xf>
    <xf numFmtId="3" fontId="13" fillId="0" borderId="23" xfId="109" applyNumberFormat="1" applyFont="1" applyFill="1" applyBorder="1" applyAlignment="1">
      <alignment vertical="center"/>
    </xf>
    <xf numFmtId="3" fontId="0" fillId="0" borderId="80" xfId="93" applyNumberFormat="1" applyFont="1" applyFill="1" applyBorder="1" applyAlignment="1">
      <alignment vertical="center"/>
      <protection/>
    </xf>
    <xf numFmtId="0" fontId="0" fillId="55" borderId="72" xfId="93" applyFont="1" applyFill="1" applyBorder="1" applyAlignment="1">
      <alignment horizontal="center" vertical="center"/>
      <protection/>
    </xf>
    <xf numFmtId="3" fontId="0" fillId="55" borderId="80" xfId="93" applyNumberFormat="1" applyFont="1" applyFill="1" applyBorder="1" applyAlignment="1">
      <alignment vertical="center"/>
      <protection/>
    </xf>
    <xf numFmtId="3" fontId="0" fillId="55" borderId="23" xfId="93" applyNumberFormat="1" applyFont="1" applyFill="1" applyBorder="1" applyAlignment="1">
      <alignment vertical="center"/>
      <protection/>
    </xf>
    <xf numFmtId="0" fontId="0" fillId="0" borderId="81" xfId="93" applyFont="1" applyFill="1" applyBorder="1" applyAlignment="1">
      <alignment horizontal="center" vertical="center"/>
      <protection/>
    </xf>
    <xf numFmtId="3" fontId="0" fillId="13" borderId="82" xfId="93" applyNumberFormat="1" applyFont="1" applyFill="1" applyBorder="1" applyAlignment="1">
      <alignment vertical="center"/>
      <protection/>
    </xf>
    <xf numFmtId="3" fontId="0" fillId="13" borderId="83" xfId="93" applyNumberFormat="1" applyFont="1" applyFill="1" applyBorder="1" applyAlignment="1">
      <alignment vertical="center"/>
      <protection/>
    </xf>
    <xf numFmtId="3" fontId="13" fillId="13" borderId="83" xfId="109" applyNumberFormat="1" applyFont="1" applyFill="1" applyBorder="1" applyAlignment="1">
      <alignment vertical="center"/>
    </xf>
    <xf numFmtId="0" fontId="36" fillId="0" borderId="75" xfId="93" applyFont="1" applyFill="1" applyBorder="1" applyAlignment="1">
      <alignment horizontal="center" vertical="center"/>
      <protection/>
    </xf>
    <xf numFmtId="0" fontId="37" fillId="10" borderId="20" xfId="93" applyFont="1" applyFill="1" applyBorder="1" applyAlignment="1">
      <alignment vertical="center"/>
      <protection/>
    </xf>
    <xf numFmtId="3" fontId="37" fillId="10" borderId="20" xfId="93" applyNumberFormat="1" applyFont="1" applyFill="1" applyBorder="1" applyAlignment="1">
      <alignment vertical="center"/>
      <protection/>
    </xf>
    <xf numFmtId="0" fontId="38" fillId="0" borderId="21" xfId="93" applyFont="1" applyFill="1" applyBorder="1" applyAlignment="1">
      <alignment vertical="center" wrapText="1"/>
      <protection/>
    </xf>
    <xf numFmtId="3" fontId="15" fillId="9" borderId="42" xfId="0" applyNumberFormat="1" applyFont="1" applyFill="1" applyBorder="1" applyAlignment="1" applyProtection="1">
      <alignment horizontal="right" vertical="center" wrapText="1"/>
      <protection/>
    </xf>
    <xf numFmtId="3" fontId="2" fillId="56" borderId="42" xfId="0" applyNumberFormat="1" applyFont="1" applyFill="1" applyBorder="1" applyAlignment="1" applyProtection="1">
      <alignment horizontal="right" vertical="center" wrapText="1"/>
      <protection/>
    </xf>
    <xf numFmtId="0" fontId="1" fillId="56" borderId="43" xfId="0" applyFont="1" applyFill="1" applyBorder="1" applyAlignment="1" applyProtection="1">
      <alignment horizontal="left" vertical="center" wrapText="1"/>
      <protection/>
    </xf>
    <xf numFmtId="3" fontId="38" fillId="0" borderId="0" xfId="92" applyNumberFormat="1" applyFont="1" applyFill="1" applyAlignment="1">
      <alignment vertical="center"/>
      <protection/>
    </xf>
    <xf numFmtId="0" fontId="39" fillId="38" borderId="19" xfId="92" applyFont="1" applyFill="1" applyBorder="1" applyAlignment="1">
      <alignment vertical="center"/>
      <protection/>
    </xf>
    <xf numFmtId="3" fontId="39" fillId="38" borderId="36" xfId="92" applyNumberFormat="1" applyFont="1" applyFill="1" applyBorder="1" applyAlignment="1">
      <alignment vertical="center"/>
      <protection/>
    </xf>
    <xf numFmtId="3" fontId="39" fillId="38" borderId="26" xfId="92" applyNumberFormat="1" applyFont="1" applyFill="1" applyBorder="1" applyAlignment="1">
      <alignment vertical="center"/>
      <protection/>
    </xf>
    <xf numFmtId="0" fontId="39" fillId="55" borderId="26" xfId="92" applyFont="1" applyFill="1" applyBorder="1" applyAlignment="1">
      <alignment horizontal="center" vertical="center"/>
      <protection/>
    </xf>
    <xf numFmtId="0" fontId="39" fillId="0" borderId="36" xfId="92" applyFont="1" applyFill="1" applyBorder="1" applyAlignment="1">
      <alignment horizontal="center" vertical="center"/>
      <protection/>
    </xf>
    <xf numFmtId="0" fontId="39" fillId="0" borderId="36" xfId="92" applyFont="1" applyFill="1" applyBorder="1" applyAlignment="1">
      <alignment horizontal="center" vertical="center" wrapText="1"/>
      <protection/>
    </xf>
    <xf numFmtId="0" fontId="39" fillId="0" borderId="26" xfId="92" applyFont="1" applyFill="1" applyBorder="1" applyAlignment="1">
      <alignment horizontal="center" vertical="center" wrapText="1"/>
      <protection/>
    </xf>
    <xf numFmtId="0" fontId="40" fillId="0" borderId="0" xfId="0" applyFont="1" applyAlignment="1">
      <alignment/>
    </xf>
    <xf numFmtId="3" fontId="39" fillId="10" borderId="84" xfId="92" applyNumberFormat="1" applyFont="1" applyFill="1" applyBorder="1" applyAlignment="1">
      <alignment vertical="center"/>
      <protection/>
    </xf>
    <xf numFmtId="0" fontId="38" fillId="0" borderId="0" xfId="92" applyFont="1" applyFill="1" applyAlignment="1">
      <alignment vertical="center"/>
      <protection/>
    </xf>
    <xf numFmtId="3" fontId="38" fillId="38" borderId="0" xfId="92" applyNumberFormat="1" applyFont="1" applyFill="1" applyAlignment="1">
      <alignment horizontal="right" vertical="center"/>
      <protection/>
    </xf>
    <xf numFmtId="3" fontId="38" fillId="0" borderId="0" xfId="92" applyNumberFormat="1" applyFont="1" applyFill="1" applyAlignment="1">
      <alignment horizontal="right" vertical="center"/>
      <protection/>
    </xf>
    <xf numFmtId="0" fontId="38" fillId="0" borderId="0" xfId="92" applyFont="1" applyFill="1" applyAlignment="1">
      <alignment horizontal="right" vertical="center"/>
      <protection/>
    </xf>
    <xf numFmtId="3" fontId="42" fillId="0" borderId="0" xfId="92" applyNumberFormat="1" applyFont="1" applyFill="1" applyAlignment="1">
      <alignment horizontal="right" vertical="center"/>
      <protection/>
    </xf>
    <xf numFmtId="3" fontId="38" fillId="0" borderId="84" xfId="92" applyNumberFormat="1" applyFont="1" applyFill="1" applyBorder="1" applyAlignment="1">
      <alignment horizontal="right" vertical="center"/>
      <protection/>
    </xf>
    <xf numFmtId="3" fontId="39" fillId="0" borderId="0" xfId="92" applyNumberFormat="1" applyFont="1" applyFill="1" applyAlignment="1">
      <alignment horizontal="right" vertical="center"/>
      <protection/>
    </xf>
    <xf numFmtId="0" fontId="38" fillId="0" borderId="84" xfId="92" applyFont="1" applyFill="1" applyBorder="1" applyAlignment="1">
      <alignment horizontal="right" vertical="center"/>
      <protection/>
    </xf>
    <xf numFmtId="3" fontId="41" fillId="0" borderId="0" xfId="92" applyNumberFormat="1" applyFont="1" applyFill="1" applyAlignment="1">
      <alignment horizontal="right" vertical="center"/>
      <protection/>
    </xf>
    <xf numFmtId="0" fontId="38" fillId="38" borderId="0" xfId="92" applyFont="1" applyFill="1" applyAlignment="1">
      <alignment vertical="center"/>
      <protection/>
    </xf>
    <xf numFmtId="0" fontId="38" fillId="38" borderId="84" xfId="92" applyFont="1" applyFill="1" applyBorder="1" applyAlignment="1">
      <alignment vertical="center"/>
      <protection/>
    </xf>
    <xf numFmtId="0" fontId="38" fillId="0" borderId="84" xfId="92" applyFont="1" applyFill="1" applyBorder="1" applyAlignment="1">
      <alignment vertical="center"/>
      <protection/>
    </xf>
    <xf numFmtId="3" fontId="38" fillId="38" borderId="0" xfId="92" applyNumberFormat="1" applyFont="1" applyFill="1" applyAlignment="1">
      <alignment vertical="center"/>
      <protection/>
    </xf>
    <xf numFmtId="3" fontId="38" fillId="0" borderId="84" xfId="92" applyNumberFormat="1" applyFont="1" applyFill="1" applyBorder="1" applyAlignment="1">
      <alignment vertical="center"/>
      <protection/>
    </xf>
    <xf numFmtId="3" fontId="39" fillId="0" borderId="0" xfId="92" applyNumberFormat="1" applyFont="1" applyFill="1" applyAlignment="1">
      <alignment vertical="center"/>
      <protection/>
    </xf>
    <xf numFmtId="3" fontId="38" fillId="38" borderId="84" xfId="92" applyNumberFormat="1" applyFont="1" applyFill="1" applyBorder="1" applyAlignment="1">
      <alignment vertical="center"/>
      <protection/>
    </xf>
    <xf numFmtId="3" fontId="15" fillId="9" borderId="44" xfId="0" applyNumberFormat="1" applyFont="1" applyFill="1" applyBorder="1" applyAlignment="1" applyProtection="1">
      <alignment horizontal="right" vertical="center" wrapText="1"/>
      <protection/>
    </xf>
    <xf numFmtId="3" fontId="2" fillId="56" borderId="48" xfId="0" applyNumberFormat="1" applyFont="1" applyFill="1" applyBorder="1" applyAlignment="1" applyProtection="1">
      <alignment horizontal="right" vertical="center" wrapText="1"/>
      <protection/>
    </xf>
    <xf numFmtId="0" fontId="1" fillId="56" borderId="85" xfId="0" applyFont="1" applyFill="1" applyBorder="1" applyAlignment="1" applyProtection="1">
      <alignment horizontal="left" vertical="center" wrapText="1"/>
      <protection/>
    </xf>
    <xf numFmtId="0" fontId="0" fillId="0" borderId="23" xfId="0" applyBorder="1" applyAlignment="1">
      <alignment/>
    </xf>
    <xf numFmtId="3" fontId="0" fillId="0" borderId="23" xfId="0" applyNumberFormat="1" applyBorder="1" applyAlignment="1">
      <alignment/>
    </xf>
    <xf numFmtId="0" fontId="0" fillId="55" borderId="23" xfId="0" applyFill="1" applyBorder="1" applyAlignment="1">
      <alignment/>
    </xf>
    <xf numFmtId="0" fontId="3" fillId="55" borderId="23" xfId="0" applyFont="1" applyFill="1" applyBorder="1" applyAlignment="1">
      <alignment/>
    </xf>
    <xf numFmtId="3" fontId="3" fillId="55" borderId="23" xfId="0" applyNumberFormat="1" applyFont="1" applyFill="1" applyBorder="1" applyAlignment="1">
      <alignment/>
    </xf>
    <xf numFmtId="3" fontId="0" fillId="0" borderId="0" xfId="0" applyNumberFormat="1" applyFont="1" applyAlignment="1">
      <alignment/>
    </xf>
    <xf numFmtId="0" fontId="1" fillId="57" borderId="43" xfId="0" applyFont="1" applyFill="1" applyBorder="1" applyAlignment="1" applyProtection="1">
      <alignment horizontal="left" vertical="center" wrapText="1"/>
      <protection/>
    </xf>
    <xf numFmtId="3" fontId="15" fillId="57" borderId="69" xfId="0" applyNumberFormat="1" applyFont="1" applyFill="1" applyBorder="1" applyAlignment="1" applyProtection="1">
      <alignment horizontal="right" vertical="center" wrapText="1"/>
      <protection/>
    </xf>
    <xf numFmtId="3" fontId="15" fillId="57" borderId="86" xfId="0" applyNumberFormat="1" applyFont="1" applyFill="1" applyBorder="1" applyAlignment="1" applyProtection="1">
      <alignment horizontal="right" vertical="center" wrapText="1"/>
      <protection/>
    </xf>
    <xf numFmtId="0" fontId="48" fillId="0" borderId="0" xfId="0" applyFont="1" applyAlignment="1">
      <alignment wrapText="1"/>
    </xf>
    <xf numFmtId="0" fontId="11" fillId="57" borderId="41" xfId="0" applyFont="1" applyFill="1" applyBorder="1" applyAlignment="1" applyProtection="1">
      <alignment horizontal="left" vertical="center" wrapText="1"/>
      <protection/>
    </xf>
    <xf numFmtId="0" fontId="10" fillId="57" borderId="41" xfId="0" applyFont="1" applyFill="1" applyBorder="1" applyAlignment="1" applyProtection="1">
      <alignment horizontal="right" vertical="center" wrapText="1"/>
      <protection/>
    </xf>
    <xf numFmtId="0" fontId="15" fillId="57" borderId="49" xfId="0" applyFont="1" applyFill="1" applyBorder="1" applyAlignment="1" applyProtection="1">
      <alignment horizontal="left" vertical="center" wrapText="1"/>
      <protection/>
    </xf>
    <xf numFmtId="3" fontId="3" fillId="0" borderId="0" xfId="96" applyNumberFormat="1" applyFont="1">
      <alignment/>
      <protection/>
    </xf>
    <xf numFmtId="0" fontId="0" fillId="0" borderId="0" xfId="86" applyFont="1">
      <alignment/>
      <protection/>
    </xf>
    <xf numFmtId="3" fontId="3" fillId="0" borderId="23" xfId="95" applyNumberFormat="1" applyFont="1" applyBorder="1" applyAlignment="1">
      <alignment horizontal="right"/>
      <protection/>
    </xf>
    <xf numFmtId="3" fontId="3" fillId="0" borderId="0" xfId="95" applyNumberFormat="1" applyFont="1" applyFill="1" applyBorder="1" applyAlignment="1">
      <alignment horizontal="right"/>
      <protection/>
    </xf>
    <xf numFmtId="3" fontId="3" fillId="0" borderId="32" xfId="96" applyNumberFormat="1" applyFont="1" applyBorder="1" applyAlignment="1">
      <alignment horizontal="left"/>
      <protection/>
    </xf>
    <xf numFmtId="3" fontId="3" fillId="0" borderId="87" xfId="96" applyNumberFormat="1" applyFont="1" applyBorder="1" applyAlignment="1">
      <alignment horizontal="left"/>
      <protection/>
    </xf>
    <xf numFmtId="3" fontId="3" fillId="0" borderId="25" xfId="96" applyNumberFormat="1" applyFont="1" applyBorder="1" applyAlignment="1">
      <alignment horizontal="right"/>
      <protection/>
    </xf>
    <xf numFmtId="3" fontId="3" fillId="0" borderId="88" xfId="96" applyNumberFormat="1" applyFont="1" applyBorder="1" applyAlignment="1">
      <alignment horizontal="right"/>
      <protection/>
    </xf>
    <xf numFmtId="3" fontId="3" fillId="0" borderId="0" xfId="96" applyNumberFormat="1" applyFont="1" applyFill="1" applyBorder="1" applyAlignment="1">
      <alignment horizontal="right"/>
      <protection/>
    </xf>
    <xf numFmtId="3" fontId="0" fillId="0" borderId="89" xfId="96" applyNumberFormat="1" applyFont="1" applyBorder="1">
      <alignment/>
      <protection/>
    </xf>
    <xf numFmtId="3" fontId="0" fillId="0" borderId="0" xfId="96" applyNumberFormat="1" applyFont="1" applyBorder="1">
      <alignment/>
      <protection/>
    </xf>
    <xf numFmtId="3" fontId="0" fillId="0" borderId="90" xfId="96" applyNumberFormat="1" applyFont="1" applyBorder="1" applyAlignment="1">
      <alignment horizontal="right"/>
      <protection/>
    </xf>
    <xf numFmtId="3" fontId="0" fillId="0" borderId="0" xfId="96" applyNumberFormat="1" applyFont="1" applyFill="1" applyBorder="1" applyAlignment="1">
      <alignment horizontal="right"/>
      <protection/>
    </xf>
    <xf numFmtId="3" fontId="3" fillId="0" borderId="23" xfId="96" applyNumberFormat="1" applyFont="1" applyBorder="1" applyAlignment="1">
      <alignment horizontal="right"/>
      <protection/>
    </xf>
    <xf numFmtId="3" fontId="3" fillId="0" borderId="22" xfId="96" applyNumberFormat="1" applyFont="1" applyBorder="1" applyAlignment="1">
      <alignment horizontal="right"/>
      <protection/>
    </xf>
    <xf numFmtId="3" fontId="44" fillId="55" borderId="23" xfId="94" applyNumberFormat="1" applyFont="1" applyFill="1" applyBorder="1" applyAlignment="1">
      <alignment horizontal="right" vertical="center" wrapText="1"/>
      <protection/>
    </xf>
    <xf numFmtId="3" fontId="44" fillId="55" borderId="80" xfId="94" applyNumberFormat="1" applyFont="1" applyFill="1" applyBorder="1" applyAlignment="1">
      <alignment horizontal="right" vertical="center" wrapText="1"/>
      <protection/>
    </xf>
    <xf numFmtId="3" fontId="44" fillId="0" borderId="0" xfId="94" applyNumberFormat="1" applyFont="1" applyFill="1" applyBorder="1" applyAlignment="1">
      <alignment horizontal="right" vertical="center" wrapText="1"/>
      <protection/>
    </xf>
    <xf numFmtId="3" fontId="3" fillId="0" borderId="0" xfId="0" applyNumberFormat="1" applyFont="1" applyAlignment="1">
      <alignment/>
    </xf>
    <xf numFmtId="3" fontId="3" fillId="55" borderId="67" xfId="0" applyNumberFormat="1" applyFont="1" applyFill="1" applyBorder="1" applyAlignment="1" applyProtection="1">
      <alignment horizontal="right" vertical="center" wrapText="1"/>
      <protection/>
    </xf>
    <xf numFmtId="3" fontId="10" fillId="13" borderId="70" xfId="0" applyNumberFormat="1" applyFont="1" applyFill="1" applyBorder="1" applyAlignment="1" applyProtection="1">
      <alignment horizontal="right" vertical="center" wrapText="1"/>
      <protection/>
    </xf>
    <xf numFmtId="0" fontId="10" fillId="57" borderId="49" xfId="0" applyFont="1" applyFill="1" applyBorder="1" applyAlignment="1" applyProtection="1">
      <alignment horizontal="left" vertical="center" wrapText="1"/>
      <protection/>
    </xf>
    <xf numFmtId="0" fontId="3" fillId="0" borderId="0" xfId="86" applyFont="1">
      <alignment/>
      <protection/>
    </xf>
    <xf numFmtId="9" fontId="3" fillId="0" borderId="0" xfId="86" applyNumberFormat="1" applyFont="1">
      <alignment/>
      <protection/>
    </xf>
    <xf numFmtId="4" fontId="3" fillId="0" borderId="0" xfId="86" applyNumberFormat="1" applyFont="1">
      <alignment/>
      <protection/>
    </xf>
    <xf numFmtId="0" fontId="10" fillId="0" borderId="43" xfId="0" applyFont="1" applyFill="1" applyBorder="1" applyAlignment="1" applyProtection="1">
      <alignment horizontal="left" vertical="center" wrapText="1"/>
      <protection/>
    </xf>
    <xf numFmtId="0" fontId="45" fillId="0" borderId="0" xfId="99" applyFont="1">
      <alignment/>
      <protection/>
    </xf>
    <xf numFmtId="0" fontId="0" fillId="0" borderId="0" xfId="99">
      <alignment/>
      <protection/>
    </xf>
    <xf numFmtId="0" fontId="18" fillId="0" borderId="0" xfId="99" applyFont="1">
      <alignment/>
      <protection/>
    </xf>
    <xf numFmtId="0" fontId="46" fillId="0" borderId="0" xfId="99" applyFont="1">
      <alignment/>
      <protection/>
    </xf>
    <xf numFmtId="0" fontId="43" fillId="0" borderId="26" xfId="99" applyFont="1" applyBorder="1">
      <alignment/>
      <protection/>
    </xf>
    <xf numFmtId="0" fontId="43" fillId="0" borderId="19" xfId="99" applyFont="1" applyBorder="1">
      <alignment/>
      <protection/>
    </xf>
    <xf numFmtId="0" fontId="43" fillId="0" borderId="36" xfId="99" applyFont="1" applyBorder="1">
      <alignment/>
      <protection/>
    </xf>
    <xf numFmtId="0" fontId="9" fillId="0" borderId="26" xfId="99" applyFont="1" applyBorder="1" applyAlignment="1">
      <alignment horizontal="center"/>
      <protection/>
    </xf>
    <xf numFmtId="49" fontId="0" fillId="0" borderId="22" xfId="99" applyNumberFormat="1" applyFont="1" applyBorder="1" applyAlignment="1">
      <alignment horizontal="center"/>
      <protection/>
    </xf>
    <xf numFmtId="49" fontId="0" fillId="0" borderId="23" xfId="99" applyNumberFormat="1" applyFont="1" applyBorder="1" applyAlignment="1">
      <alignment horizontal="center"/>
      <protection/>
    </xf>
    <xf numFmtId="0" fontId="39" fillId="0" borderId="91" xfId="92" applyFont="1" applyFill="1" applyBorder="1" applyAlignment="1">
      <alignment vertical="center"/>
      <protection/>
    </xf>
    <xf numFmtId="0" fontId="38" fillId="0" borderId="91" xfId="92" applyFont="1" applyFill="1" applyBorder="1" applyAlignment="1">
      <alignment vertical="center"/>
      <protection/>
    </xf>
    <xf numFmtId="0" fontId="38" fillId="38" borderId="91" xfId="92" applyFont="1" applyFill="1" applyBorder="1" applyAlignment="1">
      <alignment vertical="center"/>
      <protection/>
    </xf>
    <xf numFmtId="3" fontId="38" fillId="38" borderId="91" xfId="92" applyNumberFormat="1" applyFont="1" applyFill="1" applyBorder="1" applyAlignment="1">
      <alignment vertical="center"/>
      <protection/>
    </xf>
    <xf numFmtId="0" fontId="47" fillId="57" borderId="0" xfId="98" applyFont="1" applyFill="1" applyBorder="1" applyAlignment="1">
      <alignment vertical="center"/>
      <protection/>
    </xf>
    <xf numFmtId="0" fontId="0" fillId="0" borderId="23" xfId="0" applyBorder="1" applyAlignment="1">
      <alignment horizontal="center"/>
    </xf>
    <xf numFmtId="0" fontId="15" fillId="57" borderId="92" xfId="0" applyFont="1" applyFill="1" applyBorder="1" applyAlignment="1" applyProtection="1">
      <alignment horizontal="left" vertical="center" wrapText="1"/>
      <protection/>
    </xf>
    <xf numFmtId="0" fontId="0" fillId="0" borderId="33" xfId="93" applyFont="1" applyFill="1" applyBorder="1" applyAlignment="1">
      <alignment vertical="center" wrapText="1"/>
      <protection/>
    </xf>
    <xf numFmtId="0" fontId="0" fillId="55" borderId="27" xfId="93" applyFont="1" applyFill="1" applyBorder="1" applyAlignment="1">
      <alignment vertical="center" wrapText="1"/>
      <protection/>
    </xf>
    <xf numFmtId="3" fontId="1" fillId="57" borderId="77" xfId="91" applyNumberFormat="1" applyFont="1" applyFill="1" applyBorder="1" applyAlignment="1" applyProtection="1">
      <alignment horizontal="right" vertical="center" wrapText="1"/>
      <protection/>
    </xf>
    <xf numFmtId="3" fontId="12" fillId="42" borderId="26" xfId="109" applyNumberFormat="1" applyFont="1" applyFill="1" applyBorder="1" applyAlignment="1" applyProtection="1">
      <alignment horizontal="center" vertical="center" wrapText="1"/>
      <protection/>
    </xf>
    <xf numFmtId="0" fontId="0" fillId="0" borderId="30" xfId="93" applyFont="1" applyFill="1" applyBorder="1" applyAlignment="1">
      <alignment vertical="center"/>
      <protection/>
    </xf>
    <xf numFmtId="0" fontId="0" fillId="0" borderId="23" xfId="93" applyFont="1" applyFill="1" applyBorder="1" applyAlignment="1">
      <alignment vertical="center" wrapText="1"/>
      <protection/>
    </xf>
    <xf numFmtId="0" fontId="0" fillId="0" borderId="23" xfId="93" applyFont="1" applyFill="1" applyBorder="1" applyAlignment="1">
      <alignment vertical="center"/>
      <protection/>
    </xf>
    <xf numFmtId="0" fontId="0" fillId="55" borderId="23" xfId="93" applyFont="1" applyFill="1" applyBorder="1" applyAlignment="1">
      <alignment vertical="center"/>
      <protection/>
    </xf>
    <xf numFmtId="0" fontId="0" fillId="13" borderId="83" xfId="93" applyFont="1" applyFill="1" applyBorder="1" applyAlignment="1">
      <alignment vertical="center" wrapText="1"/>
      <protection/>
    </xf>
    <xf numFmtId="9" fontId="0" fillId="0" borderId="0" xfId="0" applyNumberFormat="1" applyAlignment="1">
      <alignment/>
    </xf>
    <xf numFmtId="0" fontId="0" fillId="0" borderId="24" xfId="0" applyFont="1" applyBorder="1" applyAlignment="1">
      <alignment vertical="center" wrapText="1"/>
    </xf>
    <xf numFmtId="174" fontId="0" fillId="0" borderId="25" xfId="100" applyNumberFormat="1" applyFont="1" applyFill="1" applyBorder="1" applyAlignment="1" applyProtection="1">
      <alignment horizontal="center" wrapText="1"/>
      <protection/>
    </xf>
    <xf numFmtId="0" fontId="0" fillId="0" borderId="24" xfId="0" applyFont="1" applyBorder="1" applyAlignment="1">
      <alignment vertical="center"/>
    </xf>
    <xf numFmtId="3" fontId="0" fillId="57" borderId="90" xfId="0" applyNumberFormat="1" applyFont="1" applyFill="1" applyBorder="1" applyAlignment="1" applyProtection="1">
      <alignment horizontal="right" vertical="center" wrapText="1"/>
      <protection/>
    </xf>
    <xf numFmtId="0" fontId="48" fillId="0" borderId="89" xfId="86" applyFont="1" applyBorder="1" applyAlignment="1">
      <alignment wrapText="1"/>
      <protection/>
    </xf>
    <xf numFmtId="0" fontId="50" fillId="39" borderId="43" xfId="0" applyFont="1" applyFill="1" applyBorder="1" applyAlignment="1" applyProtection="1">
      <alignment horizontal="left" vertical="center" wrapText="1"/>
      <protection/>
    </xf>
    <xf numFmtId="3" fontId="2" fillId="38" borderId="93" xfId="86" applyNumberFormat="1" applyFont="1" applyFill="1" applyBorder="1" applyAlignment="1" applyProtection="1">
      <alignment horizontal="right" vertical="center" wrapText="1"/>
      <protection/>
    </xf>
    <xf numFmtId="0" fontId="1" fillId="38" borderId="94" xfId="86" applyFont="1" applyFill="1" applyBorder="1" applyAlignment="1" applyProtection="1">
      <alignment horizontal="left" vertical="center" wrapText="1"/>
      <protection/>
    </xf>
    <xf numFmtId="0" fontId="52" fillId="39" borderId="43" xfId="0" applyFont="1" applyFill="1" applyBorder="1" applyAlignment="1" applyProtection="1">
      <alignment horizontal="left" vertical="center" wrapText="1"/>
      <protection/>
    </xf>
    <xf numFmtId="3" fontId="2" fillId="33" borderId="42" xfId="0" applyNumberFormat="1" applyFont="1" applyFill="1" applyBorder="1" applyAlignment="1" applyProtection="1">
      <alignment horizontal="right" vertical="center" wrapText="1"/>
      <protection/>
    </xf>
    <xf numFmtId="3" fontId="11" fillId="33" borderId="42" xfId="0" applyNumberFormat="1" applyFont="1" applyFill="1" applyBorder="1" applyAlignment="1" applyProtection="1">
      <alignment horizontal="right" vertical="center" wrapText="1"/>
      <protection/>
    </xf>
    <xf numFmtId="0" fontId="52" fillId="33" borderId="43" xfId="0" applyFont="1" applyFill="1" applyBorder="1" applyAlignment="1" applyProtection="1">
      <alignment horizontal="left" vertical="center" wrapText="1"/>
      <protection/>
    </xf>
    <xf numFmtId="3" fontId="12" fillId="42" borderId="56" xfId="0" applyNumberFormat="1" applyFont="1" applyFill="1" applyBorder="1" applyAlignment="1" applyProtection="1">
      <alignment horizontal="center" vertical="center" wrapText="1"/>
      <protection/>
    </xf>
    <xf numFmtId="3" fontId="0" fillId="0" borderId="95" xfId="93" applyNumberFormat="1" applyFont="1" applyFill="1" applyBorder="1" applyAlignment="1">
      <alignment vertical="center"/>
      <protection/>
    </xf>
    <xf numFmtId="3" fontId="0" fillId="0" borderId="0" xfId="93" applyNumberFormat="1" applyFont="1" applyFill="1" applyBorder="1" applyAlignment="1">
      <alignment vertical="center"/>
      <protection/>
    </xf>
    <xf numFmtId="3" fontId="0" fillId="13" borderId="36" xfId="93" applyNumberFormat="1" applyFont="1" applyFill="1" applyBorder="1" applyAlignment="1">
      <alignment vertical="center"/>
      <protection/>
    </xf>
    <xf numFmtId="3" fontId="0" fillId="0" borderId="95" xfId="97" applyNumberFormat="1" applyFont="1" applyBorder="1" applyAlignment="1">
      <alignment vertical="center"/>
      <protection/>
    </xf>
    <xf numFmtId="3" fontId="0" fillId="0" borderId="96" xfId="93" applyNumberFormat="1" applyFont="1" applyFill="1" applyBorder="1" applyAlignment="1">
      <alignment vertical="center"/>
      <protection/>
    </xf>
    <xf numFmtId="3" fontId="0" fillId="55" borderId="96" xfId="93" applyNumberFormat="1" applyFont="1" applyFill="1" applyBorder="1" applyAlignment="1">
      <alignment vertical="center"/>
      <protection/>
    </xf>
    <xf numFmtId="3" fontId="0" fillId="13" borderId="0" xfId="93" applyNumberFormat="1" applyFont="1" applyFill="1" applyBorder="1" applyAlignment="1">
      <alignment vertical="center"/>
      <protection/>
    </xf>
    <xf numFmtId="0" fontId="13" fillId="0" borderId="97" xfId="93" applyFont="1" applyFill="1" applyBorder="1" applyAlignment="1">
      <alignment vertical="center" wrapText="1"/>
      <protection/>
    </xf>
    <xf numFmtId="0" fontId="0" fillId="0" borderId="29" xfId="93" applyFont="1" applyFill="1" applyBorder="1" applyAlignment="1">
      <alignment vertical="center" wrapText="1"/>
      <protection/>
    </xf>
    <xf numFmtId="0" fontId="0" fillId="0" borderId="21" xfId="93" applyFont="1" applyFill="1" applyBorder="1" applyAlignment="1">
      <alignment vertical="center" wrapText="1"/>
      <protection/>
    </xf>
    <xf numFmtId="3" fontId="0" fillId="0" borderId="83" xfId="93" applyNumberFormat="1" applyFont="1" applyFill="1" applyBorder="1" applyAlignment="1">
      <alignment vertical="center"/>
      <protection/>
    </xf>
    <xf numFmtId="3" fontId="0" fillId="55" borderId="27" xfId="93" applyNumberFormat="1" applyFont="1" applyFill="1" applyBorder="1" applyAlignment="1">
      <alignment vertical="center"/>
      <protection/>
    </xf>
    <xf numFmtId="0" fontId="0" fillId="55" borderId="98" xfId="93" applyFont="1" applyFill="1" applyBorder="1" applyAlignment="1">
      <alignment horizontal="center" vertical="center"/>
      <protection/>
    </xf>
    <xf numFmtId="0" fontId="0" fillId="55" borderId="99" xfId="93" applyFont="1" applyFill="1" applyBorder="1" applyAlignment="1">
      <alignment vertical="center"/>
      <protection/>
    </xf>
    <xf numFmtId="3" fontId="0" fillId="55" borderId="98" xfId="93" applyNumberFormat="1" applyFont="1" applyFill="1" applyBorder="1" applyAlignment="1">
      <alignment vertical="center"/>
      <protection/>
    </xf>
    <xf numFmtId="0" fontId="0" fillId="0" borderId="100" xfId="93" applyFont="1" applyFill="1" applyBorder="1" applyAlignment="1">
      <alignment vertical="center"/>
      <protection/>
    </xf>
    <xf numFmtId="3" fontId="0" fillId="0" borderId="81" xfId="93" applyNumberFormat="1" applyFont="1" applyFill="1" applyBorder="1" applyAlignment="1">
      <alignment vertical="center"/>
      <protection/>
    </xf>
    <xf numFmtId="3" fontId="0" fillId="0" borderId="101" xfId="93" applyNumberFormat="1" applyFont="1" applyFill="1" applyBorder="1" applyAlignment="1">
      <alignment vertical="center"/>
      <protection/>
    </xf>
    <xf numFmtId="0" fontId="0" fillId="0" borderId="102" xfId="93" applyFont="1" applyFill="1" applyBorder="1" applyAlignment="1">
      <alignment vertical="center" wrapText="1"/>
      <protection/>
    </xf>
    <xf numFmtId="3" fontId="0" fillId="13" borderId="27" xfId="93" applyNumberFormat="1" applyFont="1" applyFill="1" applyBorder="1" applyAlignment="1">
      <alignment vertical="center"/>
      <protection/>
    </xf>
    <xf numFmtId="3" fontId="0" fillId="0" borderId="31" xfId="97" applyNumberFormat="1" applyFont="1" applyBorder="1" applyAlignment="1">
      <alignment vertical="center"/>
      <protection/>
    </xf>
    <xf numFmtId="0" fontId="48" fillId="0" borderId="28" xfId="93" applyFont="1" applyFill="1" applyBorder="1" applyAlignment="1">
      <alignment vertical="center" wrapText="1"/>
      <protection/>
    </xf>
    <xf numFmtId="0" fontId="0" fillId="0" borderId="28" xfId="93" applyFont="1" applyFill="1" applyBorder="1" applyAlignment="1">
      <alignment vertical="center" wrapText="1"/>
      <protection/>
    </xf>
    <xf numFmtId="0" fontId="0" fillId="0" borderId="24" xfId="93" applyFont="1" applyFill="1" applyBorder="1" applyAlignment="1">
      <alignment vertical="center" wrapText="1"/>
      <protection/>
    </xf>
    <xf numFmtId="0" fontId="1" fillId="57" borderId="103" xfId="86" applyFont="1" applyFill="1" applyBorder="1" applyAlignment="1" applyProtection="1">
      <alignment horizontal="left" vertical="center" wrapText="1"/>
      <protection/>
    </xf>
    <xf numFmtId="3" fontId="3" fillId="0" borderId="22" xfId="93" applyNumberFormat="1" applyFont="1" applyFill="1" applyBorder="1" applyAlignment="1">
      <alignment vertical="center"/>
      <protection/>
    </xf>
    <xf numFmtId="3" fontId="2" fillId="9" borderId="56" xfId="0" applyNumberFormat="1" applyFont="1" applyFill="1" applyBorder="1" applyAlignment="1" applyProtection="1">
      <alignment horizontal="center" vertical="center" wrapText="1"/>
      <protection/>
    </xf>
    <xf numFmtId="3" fontId="2" fillId="56" borderId="69" xfId="0" applyNumberFormat="1" applyFont="1" applyFill="1" applyBorder="1" applyAlignment="1" applyProtection="1">
      <alignment horizontal="right" vertical="center" wrapText="1"/>
      <protection/>
    </xf>
    <xf numFmtId="0" fontId="2" fillId="9" borderId="54" xfId="0" applyFont="1" applyFill="1" applyBorder="1" applyAlignment="1" applyProtection="1">
      <alignment horizontal="center" vertical="center" wrapText="1"/>
      <protection/>
    </xf>
    <xf numFmtId="0" fontId="2" fillId="9" borderId="55" xfId="0" applyFont="1" applyFill="1" applyBorder="1" applyAlignment="1" applyProtection="1">
      <alignment horizontal="center" vertical="center" wrapText="1"/>
      <protection/>
    </xf>
    <xf numFmtId="3" fontId="2" fillId="9" borderId="55" xfId="0" applyNumberFormat="1" applyFont="1" applyFill="1" applyBorder="1" applyAlignment="1" applyProtection="1">
      <alignment horizontal="center" vertical="center" wrapText="1"/>
      <protection/>
    </xf>
    <xf numFmtId="0" fontId="11" fillId="9" borderId="20" xfId="93" applyFont="1" applyFill="1" applyBorder="1" applyAlignment="1">
      <alignment horizontal="center" vertical="center" wrapText="1"/>
      <protection/>
    </xf>
    <xf numFmtId="3" fontId="2" fillId="9" borderId="20" xfId="0" applyNumberFormat="1" applyFont="1" applyFill="1" applyBorder="1" applyAlignment="1" applyProtection="1">
      <alignment horizontal="center" vertical="center" wrapText="1"/>
      <protection/>
    </xf>
    <xf numFmtId="0" fontId="2" fillId="9" borderId="76" xfId="0" applyFont="1" applyFill="1" applyBorder="1" applyAlignment="1" applyProtection="1">
      <alignment horizontal="center" vertical="center" wrapText="1"/>
      <protection/>
    </xf>
    <xf numFmtId="3" fontId="0" fillId="0" borderId="104" xfId="93" applyNumberFormat="1" applyFont="1" applyFill="1" applyBorder="1" applyAlignment="1">
      <alignment vertical="center"/>
      <protection/>
    </xf>
    <xf numFmtId="0" fontId="0" fillId="0" borderId="97" xfId="93" applyFont="1" applyFill="1" applyBorder="1" applyAlignment="1">
      <alignment vertical="center" wrapText="1"/>
      <protection/>
    </xf>
    <xf numFmtId="3" fontId="0" fillId="0" borderId="100" xfId="93" applyNumberFormat="1" applyFont="1" applyFill="1" applyBorder="1" applyAlignment="1">
      <alignment vertical="center"/>
      <protection/>
    </xf>
    <xf numFmtId="0" fontId="0" fillId="0" borderId="105" xfId="93" applyFont="1" applyFill="1" applyBorder="1" applyAlignment="1">
      <alignment vertical="center" wrapText="1"/>
      <protection/>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center" vertical="top"/>
    </xf>
    <xf numFmtId="3" fontId="0" fillId="55" borderId="62" xfId="93" applyNumberFormat="1" applyFont="1" applyFill="1" applyBorder="1" applyAlignment="1">
      <alignment vertical="center"/>
      <protection/>
    </xf>
    <xf numFmtId="3" fontId="3" fillId="55" borderId="98" xfId="93" applyNumberFormat="1" applyFont="1" applyFill="1" applyBorder="1" applyAlignment="1">
      <alignment vertical="center"/>
      <protection/>
    </xf>
    <xf numFmtId="0" fontId="7" fillId="0" borderId="0" xfId="0" applyFont="1" applyAlignment="1">
      <alignment horizontal="center" vertical="top"/>
    </xf>
    <xf numFmtId="0" fontId="10" fillId="0" borderId="89" xfId="86" applyFont="1" applyBorder="1" applyAlignment="1">
      <alignment wrapText="1"/>
      <protection/>
    </xf>
    <xf numFmtId="3" fontId="11" fillId="9" borderId="42" xfId="0" applyNumberFormat="1" applyFont="1" applyFill="1" applyBorder="1" applyAlignment="1" applyProtection="1">
      <alignment horizontal="right" vertical="center" wrapText="1"/>
      <protection/>
    </xf>
    <xf numFmtId="3" fontId="11" fillId="9" borderId="44" xfId="0" applyNumberFormat="1" applyFont="1" applyFill="1" applyBorder="1" applyAlignment="1" applyProtection="1">
      <alignment horizontal="right" vertical="center" wrapText="1"/>
      <protection/>
    </xf>
    <xf numFmtId="0" fontId="11" fillId="57" borderId="43" xfId="0" applyFont="1" applyFill="1" applyBorder="1" applyAlignment="1" applyProtection="1">
      <alignment horizontal="left" vertical="center" wrapText="1"/>
      <protection/>
    </xf>
    <xf numFmtId="3" fontId="10" fillId="9" borderId="42" xfId="0" applyNumberFormat="1" applyFont="1" applyFill="1" applyBorder="1" applyAlignment="1" applyProtection="1">
      <alignment horizontal="right" vertical="center" wrapText="1"/>
      <protection/>
    </xf>
    <xf numFmtId="3" fontId="10" fillId="9" borderId="44" xfId="0" applyNumberFormat="1" applyFont="1" applyFill="1" applyBorder="1" applyAlignment="1" applyProtection="1">
      <alignment horizontal="right" vertical="center" wrapText="1"/>
      <protection/>
    </xf>
    <xf numFmtId="3" fontId="0" fillId="0" borderId="87" xfId="93" applyNumberFormat="1" applyFont="1" applyFill="1" applyBorder="1" applyAlignment="1">
      <alignment vertical="center"/>
      <protection/>
    </xf>
    <xf numFmtId="3" fontId="73" fillId="57" borderId="22" xfId="0" applyNumberFormat="1" applyFont="1" applyFill="1" applyBorder="1" applyAlignment="1" applyProtection="1">
      <alignment horizontal="right" vertical="center" wrapText="1"/>
      <protection/>
    </xf>
    <xf numFmtId="0" fontId="9" fillId="0" borderId="106" xfId="0" applyFont="1" applyBorder="1" applyAlignment="1">
      <alignment horizontal="center" vertical="center"/>
    </xf>
    <xf numFmtId="0" fontId="15" fillId="57" borderId="43" xfId="86" applyFont="1" applyFill="1" applyBorder="1" applyAlignment="1" applyProtection="1">
      <alignment horizontal="left" vertical="center" wrapText="1"/>
      <protection/>
    </xf>
    <xf numFmtId="0" fontId="5" fillId="59" borderId="20" xfId="0" applyFont="1" applyFill="1" applyBorder="1" applyAlignment="1" applyProtection="1">
      <alignment horizontal="center" vertical="center" wrapText="1"/>
      <protection/>
    </xf>
    <xf numFmtId="0" fontId="10" fillId="60" borderId="23" xfId="0" applyFont="1" applyFill="1" applyBorder="1" applyAlignment="1" applyProtection="1">
      <alignment horizontal="left" vertical="center" wrapText="1"/>
      <protection/>
    </xf>
    <xf numFmtId="0" fontId="15" fillId="60" borderId="43" xfId="0" applyFont="1" applyFill="1" applyBorder="1" applyAlignment="1" applyProtection="1">
      <alignment horizontal="left" vertical="center" wrapText="1"/>
      <protection/>
    </xf>
    <xf numFmtId="0" fontId="15" fillId="57" borderId="46" xfId="86" applyFont="1" applyFill="1" applyBorder="1" applyAlignment="1" applyProtection="1">
      <alignment horizontal="left" vertical="center" wrapText="1"/>
      <protection/>
    </xf>
    <xf numFmtId="3" fontId="40" fillId="0" borderId="0" xfId="0" applyNumberFormat="1" applyFont="1" applyAlignment="1">
      <alignment/>
    </xf>
    <xf numFmtId="0" fontId="15" fillId="57" borderId="85" xfId="0" applyFont="1" applyFill="1" applyBorder="1" applyAlignment="1" applyProtection="1">
      <alignment horizontal="left" vertical="center" wrapText="1"/>
      <protection/>
    </xf>
    <xf numFmtId="0" fontId="10" fillId="0" borderId="24" xfId="0" applyFont="1" applyBorder="1" applyAlignment="1">
      <alignment horizontal="left" vertical="center" wrapText="1"/>
    </xf>
    <xf numFmtId="0" fontId="53" fillId="0" borderId="24" xfId="0" applyFont="1" applyBorder="1" applyAlignment="1">
      <alignment vertical="center"/>
    </xf>
    <xf numFmtId="0" fontId="0" fillId="0" borderId="0" xfId="0" applyFont="1" applyAlignment="1">
      <alignment horizontal="center" wrapText="1"/>
    </xf>
    <xf numFmtId="3" fontId="3" fillId="55" borderId="30" xfId="0" applyNumberFormat="1" applyFont="1" applyFill="1" applyBorder="1" applyAlignment="1" applyProtection="1">
      <alignment horizontal="right" vertical="center" wrapText="1"/>
      <protection/>
    </xf>
    <xf numFmtId="3" fontId="3" fillId="22" borderId="20" xfId="100" applyNumberFormat="1" applyFont="1" applyFill="1" applyBorder="1" applyAlignment="1" applyProtection="1">
      <alignment vertical="center" wrapText="1"/>
      <protection/>
    </xf>
    <xf numFmtId="3" fontId="39" fillId="10" borderId="91" xfId="92" applyNumberFormat="1" applyFont="1" applyFill="1" applyBorder="1" applyAlignment="1">
      <alignment vertical="center"/>
      <protection/>
    </xf>
    <xf numFmtId="3" fontId="41" fillId="0" borderId="91" xfId="92" applyNumberFormat="1" applyFont="1" applyFill="1" applyBorder="1" applyAlignment="1">
      <alignment horizontal="right" vertical="center"/>
      <protection/>
    </xf>
    <xf numFmtId="0" fontId="38" fillId="0" borderId="91" xfId="92" applyFont="1" applyFill="1" applyBorder="1" applyAlignment="1">
      <alignment horizontal="right" vertical="center"/>
      <protection/>
    </xf>
    <xf numFmtId="3" fontId="38" fillId="0" borderId="91" xfId="92" applyNumberFormat="1" applyFont="1" applyFill="1" applyBorder="1" applyAlignment="1">
      <alignment vertical="center"/>
      <protection/>
    </xf>
    <xf numFmtId="3" fontId="39" fillId="0" borderId="91" xfId="92" applyNumberFormat="1" applyFont="1" applyFill="1" applyBorder="1" applyAlignment="1">
      <alignment vertical="center"/>
      <protection/>
    </xf>
    <xf numFmtId="3" fontId="39" fillId="38" borderId="19" xfId="92" applyNumberFormat="1" applyFont="1" applyFill="1" applyBorder="1" applyAlignment="1">
      <alignment vertical="center"/>
      <protection/>
    </xf>
    <xf numFmtId="0" fontId="38" fillId="0" borderId="107" xfId="92" applyFont="1" applyFill="1" applyBorder="1" applyAlignment="1">
      <alignment vertical="center" wrapText="1"/>
      <protection/>
    </xf>
    <xf numFmtId="3" fontId="38" fillId="0" borderId="108" xfId="92" applyNumberFormat="1" applyFont="1" applyFill="1" applyBorder="1" applyAlignment="1">
      <alignment vertical="center" wrapText="1"/>
      <protection/>
    </xf>
    <xf numFmtId="0" fontId="38" fillId="0" borderId="89" xfId="92" applyFont="1" applyFill="1" applyBorder="1" applyAlignment="1">
      <alignment vertical="center"/>
      <protection/>
    </xf>
    <xf numFmtId="3" fontId="38" fillId="0" borderId="0" xfId="92" applyNumberFormat="1" applyFont="1" applyFill="1" applyBorder="1" applyAlignment="1">
      <alignment horizontal="right" vertical="center"/>
      <protection/>
    </xf>
    <xf numFmtId="0" fontId="39" fillId="0" borderId="89" xfId="92" applyFont="1" applyFill="1" applyBorder="1" applyAlignment="1">
      <alignment vertical="center"/>
      <protection/>
    </xf>
    <xf numFmtId="3" fontId="39" fillId="0" borderId="0" xfId="92" applyNumberFormat="1" applyFont="1" applyFill="1" applyBorder="1" applyAlignment="1">
      <alignment horizontal="right" vertical="center"/>
      <protection/>
    </xf>
    <xf numFmtId="3" fontId="41" fillId="0" borderId="0" xfId="92" applyNumberFormat="1" applyFont="1" applyFill="1" applyBorder="1" applyAlignment="1">
      <alignment horizontal="right" vertical="center"/>
      <protection/>
    </xf>
    <xf numFmtId="0" fontId="38" fillId="38" borderId="89" xfId="92" applyFont="1" applyFill="1" applyBorder="1" applyAlignment="1">
      <alignment vertical="center"/>
      <protection/>
    </xf>
    <xf numFmtId="0" fontId="38" fillId="38" borderId="0" xfId="92" applyFont="1" applyFill="1" applyBorder="1" applyAlignment="1">
      <alignment vertical="center"/>
      <protection/>
    </xf>
    <xf numFmtId="3" fontId="38" fillId="0" borderId="0" xfId="92" applyNumberFormat="1" applyFont="1" applyFill="1" applyBorder="1" applyAlignment="1">
      <alignment vertical="center"/>
      <protection/>
    </xf>
    <xf numFmtId="3" fontId="39" fillId="0" borderId="0" xfId="92" applyNumberFormat="1" applyFont="1" applyFill="1" applyBorder="1" applyAlignment="1">
      <alignment vertical="center"/>
      <protection/>
    </xf>
    <xf numFmtId="3" fontId="38" fillId="38" borderId="89" xfId="92" applyNumberFormat="1" applyFont="1" applyFill="1" applyBorder="1" applyAlignment="1">
      <alignment vertical="center"/>
      <protection/>
    </xf>
    <xf numFmtId="3" fontId="38" fillId="38" borderId="0" xfId="92" applyNumberFormat="1" applyFont="1" applyFill="1" applyBorder="1" applyAlignment="1">
      <alignment vertical="center"/>
      <protection/>
    </xf>
    <xf numFmtId="0" fontId="38" fillId="0" borderId="0" xfId="92" applyFont="1" applyFill="1" applyBorder="1" applyAlignment="1">
      <alignment horizontal="right" vertical="center"/>
      <protection/>
    </xf>
    <xf numFmtId="0" fontId="38" fillId="0" borderId="0" xfId="92" applyFont="1" applyFill="1" applyBorder="1" applyAlignment="1">
      <alignment vertical="center"/>
      <protection/>
    </xf>
    <xf numFmtId="0" fontId="39" fillId="38" borderId="27" xfId="92" applyFont="1" applyFill="1" applyBorder="1" applyAlignment="1">
      <alignment vertical="center"/>
      <protection/>
    </xf>
    <xf numFmtId="0" fontId="9" fillId="0" borderId="0" xfId="0" applyFont="1" applyBorder="1" applyAlignment="1">
      <alignment horizontal="center" vertical="center"/>
    </xf>
    <xf numFmtId="0" fontId="9" fillId="0" borderId="106" xfId="0" applyFont="1" applyBorder="1" applyAlignment="1">
      <alignment horizontal="center" vertical="center"/>
    </xf>
    <xf numFmtId="0" fontId="2" fillId="57" borderId="109" xfId="0" applyFont="1" applyFill="1" applyBorder="1" applyAlignment="1" applyProtection="1">
      <alignment horizontal="left" vertical="center" wrapText="1"/>
      <protection/>
    </xf>
    <xf numFmtId="0" fontId="2" fillId="56" borderId="41" xfId="0" applyFont="1" applyFill="1" applyBorder="1" applyAlignment="1" applyProtection="1">
      <alignment horizontal="left" vertical="center" wrapText="1"/>
      <protection/>
    </xf>
    <xf numFmtId="0" fontId="2" fillId="38" borderId="109" xfId="0" applyFont="1" applyFill="1" applyBorder="1" applyAlignment="1" applyProtection="1">
      <alignment horizontal="left" vertical="center" wrapText="1"/>
      <protection/>
    </xf>
    <xf numFmtId="0" fontId="2" fillId="38" borderId="110" xfId="0" applyFont="1" applyFill="1" applyBorder="1" applyAlignment="1" applyProtection="1">
      <alignment horizontal="left" vertical="center" wrapText="1"/>
      <protection/>
    </xf>
    <xf numFmtId="0" fontId="2" fillId="38" borderId="41" xfId="0" applyFont="1" applyFill="1" applyBorder="1" applyAlignment="1" applyProtection="1">
      <alignment horizontal="left" vertical="center" wrapText="1"/>
      <protection/>
    </xf>
    <xf numFmtId="0" fontId="2" fillId="56" borderId="47" xfId="0" applyFont="1" applyFill="1" applyBorder="1" applyAlignment="1" applyProtection="1">
      <alignment horizontal="left" vertical="center" wrapText="1"/>
      <protection/>
    </xf>
    <xf numFmtId="0" fontId="2" fillId="38" borderId="50" xfId="0" applyFont="1" applyFill="1" applyBorder="1" applyAlignment="1" applyProtection="1">
      <alignment horizontal="left" vertical="center" wrapText="1"/>
      <protection/>
    </xf>
    <xf numFmtId="0" fontId="2" fillId="38" borderId="111" xfId="0" applyFont="1" applyFill="1" applyBorder="1" applyAlignment="1" applyProtection="1">
      <alignment horizontal="left" vertical="center" wrapText="1"/>
      <protection/>
    </xf>
    <xf numFmtId="0" fontId="2" fillId="38" borderId="112" xfId="0" applyFont="1" applyFill="1" applyBorder="1" applyAlignment="1" applyProtection="1">
      <alignment horizontal="left" vertical="center" wrapText="1"/>
      <protection/>
    </xf>
    <xf numFmtId="0" fontId="2" fillId="57" borderId="50" xfId="0" applyFont="1" applyFill="1" applyBorder="1" applyAlignment="1" applyProtection="1">
      <alignment horizontal="left" vertical="center" wrapText="1"/>
      <protection/>
    </xf>
    <xf numFmtId="0" fontId="2" fillId="57" borderId="111" xfId="0" applyFont="1" applyFill="1" applyBorder="1" applyAlignment="1" applyProtection="1">
      <alignment horizontal="left" vertical="center" wrapText="1"/>
      <protection/>
    </xf>
    <xf numFmtId="0" fontId="2" fillId="57" borderId="112" xfId="0" applyFont="1" applyFill="1" applyBorder="1" applyAlignment="1" applyProtection="1">
      <alignment horizontal="left" vertical="center" wrapText="1"/>
      <protection/>
    </xf>
    <xf numFmtId="0" fontId="2" fillId="38" borderId="49" xfId="0" applyFont="1" applyFill="1" applyBorder="1" applyAlignment="1" applyProtection="1">
      <alignment horizontal="left" vertical="center" wrapText="1"/>
      <protection/>
    </xf>
    <xf numFmtId="0" fontId="2" fillId="57" borderId="49" xfId="0" applyFont="1" applyFill="1" applyBorder="1" applyAlignment="1" applyProtection="1">
      <alignment horizontal="left" vertical="center" wrapText="1"/>
      <protection/>
    </xf>
    <xf numFmtId="0" fontId="14" fillId="57" borderId="0" xfId="0" applyFont="1" applyFill="1" applyBorder="1" applyAlignment="1" applyProtection="1">
      <alignment horizontal="center" vertical="center" wrapText="1"/>
      <protection/>
    </xf>
    <xf numFmtId="0" fontId="14" fillId="57" borderId="0" xfId="0" applyFont="1" applyFill="1" applyBorder="1" applyAlignment="1" applyProtection="1">
      <alignment horizontal="center" vertical="center" wrapText="1"/>
      <protection/>
    </xf>
    <xf numFmtId="0" fontId="15" fillId="57" borderId="52" xfId="0" applyFont="1" applyFill="1" applyBorder="1" applyAlignment="1" applyProtection="1">
      <alignment horizontal="left" wrapText="1"/>
      <protection/>
    </xf>
    <xf numFmtId="0" fontId="2" fillId="33" borderId="50" xfId="0" applyFont="1" applyFill="1" applyBorder="1" applyAlignment="1" applyProtection="1">
      <alignment horizontal="left" vertical="center" wrapText="1"/>
      <protection/>
    </xf>
    <xf numFmtId="0" fontId="2" fillId="33" borderId="49" xfId="0" applyFont="1" applyFill="1" applyBorder="1" applyAlignment="1" applyProtection="1">
      <alignment horizontal="left" vertical="center" wrapText="1"/>
      <protection/>
    </xf>
    <xf numFmtId="0" fontId="2" fillId="38" borderId="113" xfId="0" applyFont="1" applyFill="1" applyBorder="1" applyAlignment="1" applyProtection="1">
      <alignment horizontal="left" vertical="center" wrapText="1"/>
      <protection/>
    </xf>
    <xf numFmtId="0" fontId="2" fillId="38" borderId="114" xfId="0" applyFont="1" applyFill="1" applyBorder="1" applyAlignment="1" applyProtection="1">
      <alignment horizontal="left" vertical="center" wrapText="1"/>
      <protection/>
    </xf>
    <xf numFmtId="0" fontId="2" fillId="38" borderId="115" xfId="0" applyFont="1" applyFill="1" applyBorder="1" applyAlignment="1" applyProtection="1">
      <alignment horizontal="left" vertical="center" wrapText="1"/>
      <protection/>
    </xf>
    <xf numFmtId="0" fontId="15" fillId="57" borderId="115" xfId="0" applyFont="1" applyFill="1" applyBorder="1" applyAlignment="1" applyProtection="1">
      <alignment horizontal="left" vertical="center" wrapText="1"/>
      <protection/>
    </xf>
    <xf numFmtId="0" fontId="15" fillId="57" borderId="116" xfId="0" applyFont="1" applyFill="1" applyBorder="1" applyAlignment="1" applyProtection="1">
      <alignment horizontal="left" vertical="center" wrapText="1"/>
      <protection/>
    </xf>
    <xf numFmtId="3" fontId="15" fillId="57" borderId="48" xfId="0" applyNumberFormat="1" applyFont="1" applyFill="1" applyBorder="1" applyAlignment="1" applyProtection="1">
      <alignment horizontal="right" vertical="center" wrapText="1"/>
      <protection/>
    </xf>
    <xf numFmtId="3" fontId="15" fillId="57" borderId="70" xfId="0" applyNumberFormat="1" applyFont="1" applyFill="1" applyBorder="1" applyAlignment="1" applyProtection="1">
      <alignment horizontal="right" vertical="center" wrapText="1"/>
      <protection/>
    </xf>
    <xf numFmtId="3" fontId="15" fillId="13" borderId="48" xfId="0" applyNumberFormat="1" applyFont="1" applyFill="1" applyBorder="1" applyAlignment="1" applyProtection="1">
      <alignment horizontal="right" vertical="center" wrapText="1"/>
      <protection/>
    </xf>
    <xf numFmtId="3" fontId="15" fillId="13" borderId="70" xfId="0" applyNumberFormat="1" applyFont="1" applyFill="1" applyBorder="1" applyAlignment="1" applyProtection="1">
      <alignment horizontal="right" vertical="center" wrapText="1"/>
      <protection/>
    </xf>
    <xf numFmtId="0" fontId="11" fillId="57" borderId="50" xfId="0" applyFont="1" applyFill="1" applyBorder="1" applyAlignment="1" applyProtection="1">
      <alignment horizontal="left" vertical="center" wrapText="1"/>
      <protection/>
    </xf>
    <xf numFmtId="0" fontId="11" fillId="57" borderId="111" xfId="0" applyFont="1" applyFill="1" applyBorder="1" applyAlignment="1" applyProtection="1">
      <alignment horizontal="left" vertical="center" wrapText="1"/>
      <protection/>
    </xf>
    <xf numFmtId="0" fontId="11" fillId="57" borderId="112" xfId="0" applyFont="1" applyFill="1" applyBorder="1" applyAlignment="1" applyProtection="1">
      <alignment horizontal="left" vertical="center" wrapText="1"/>
      <protection/>
    </xf>
    <xf numFmtId="3" fontId="10" fillId="13" borderId="48" xfId="0" applyNumberFormat="1" applyFont="1" applyFill="1" applyBorder="1" applyAlignment="1" applyProtection="1">
      <alignment horizontal="right" vertical="center" wrapText="1"/>
      <protection/>
    </xf>
    <xf numFmtId="3" fontId="10" fillId="13" borderId="117" xfId="0" applyNumberFormat="1" applyFont="1" applyFill="1" applyBorder="1" applyAlignment="1" applyProtection="1">
      <alignment horizontal="right" vertical="center" wrapText="1"/>
      <protection/>
    </xf>
    <xf numFmtId="3" fontId="10" fillId="13" borderId="70" xfId="0" applyNumberFormat="1" applyFont="1" applyFill="1" applyBorder="1" applyAlignment="1" applyProtection="1">
      <alignment horizontal="right" vertical="center" wrapText="1"/>
      <protection/>
    </xf>
    <xf numFmtId="3" fontId="10" fillId="57" borderId="48" xfId="0" applyNumberFormat="1" applyFont="1" applyFill="1" applyBorder="1" applyAlignment="1" applyProtection="1">
      <alignment horizontal="right" vertical="center" wrapText="1"/>
      <protection/>
    </xf>
    <xf numFmtId="3" fontId="10" fillId="57" borderId="117" xfId="0" applyNumberFormat="1" applyFont="1" applyFill="1" applyBorder="1" applyAlignment="1" applyProtection="1">
      <alignment horizontal="right" vertical="center" wrapText="1"/>
      <protection/>
    </xf>
    <xf numFmtId="3" fontId="10" fillId="57" borderId="70" xfId="0" applyNumberFormat="1" applyFont="1" applyFill="1" applyBorder="1" applyAlignment="1" applyProtection="1">
      <alignment horizontal="right" vertical="center" wrapText="1"/>
      <protection/>
    </xf>
    <xf numFmtId="0" fontId="14" fillId="57" borderId="118" xfId="0" applyFont="1" applyFill="1" applyBorder="1" applyAlignment="1" applyProtection="1">
      <alignment horizontal="center" vertical="center" wrapText="1"/>
      <protection/>
    </xf>
    <xf numFmtId="0" fontId="14" fillId="57" borderId="118" xfId="0" applyFont="1" applyFill="1" applyBorder="1" applyAlignment="1" applyProtection="1">
      <alignment horizontal="center" vertical="center" wrapText="1"/>
      <protection/>
    </xf>
    <xf numFmtId="0" fontId="15" fillId="57" borderId="0" xfId="0" applyFont="1" applyFill="1" applyBorder="1" applyAlignment="1" applyProtection="1">
      <alignment horizontal="left" wrapText="1"/>
      <protection/>
    </xf>
    <xf numFmtId="0" fontId="2" fillId="57" borderId="41" xfId="0" applyFont="1" applyFill="1" applyBorder="1" applyAlignment="1" applyProtection="1">
      <alignment horizontal="left" vertical="center" wrapText="1"/>
      <protection/>
    </xf>
    <xf numFmtId="3" fontId="44" fillId="55" borderId="33" xfId="94" applyNumberFormat="1" applyFont="1" applyFill="1" applyBorder="1" applyAlignment="1">
      <alignment horizontal="left" vertical="center" wrapText="1"/>
      <protection/>
    </xf>
    <xf numFmtId="3" fontId="44" fillId="55" borderId="96" xfId="94" applyNumberFormat="1" applyFont="1" applyFill="1" applyBorder="1" applyAlignment="1">
      <alignment horizontal="left" vertical="center" wrapText="1"/>
      <protection/>
    </xf>
    <xf numFmtId="3" fontId="44" fillId="57" borderId="33" xfId="94" applyNumberFormat="1" applyFont="1" applyFill="1" applyBorder="1" applyAlignment="1">
      <alignment horizontal="left"/>
      <protection/>
    </xf>
    <xf numFmtId="3" fontId="44" fillId="57" borderId="96" xfId="94" applyNumberFormat="1" applyFont="1" applyFill="1" applyBorder="1" applyAlignment="1">
      <alignment horizontal="left"/>
      <protection/>
    </xf>
    <xf numFmtId="3" fontId="0" fillId="0" borderId="31" xfId="96" applyNumberFormat="1" applyFont="1" applyBorder="1" applyAlignment="1">
      <alignment horizontal="left"/>
      <protection/>
    </xf>
    <xf numFmtId="3" fontId="0" fillId="0" borderId="95" xfId="96" applyNumberFormat="1" applyFont="1" applyBorder="1" applyAlignment="1">
      <alignment horizontal="left"/>
      <protection/>
    </xf>
    <xf numFmtId="3" fontId="3" fillId="0" borderId="33" xfId="96" applyNumberFormat="1" applyFont="1" applyBorder="1" applyAlignment="1">
      <alignment horizontal="left"/>
      <protection/>
    </xf>
    <xf numFmtId="3" fontId="3" fillId="0" borderId="96" xfId="96" applyNumberFormat="1" applyFont="1" applyBorder="1" applyAlignment="1">
      <alignment horizontal="left"/>
      <protection/>
    </xf>
    <xf numFmtId="0" fontId="9" fillId="0" borderId="0" xfId="0" applyFont="1" applyAlignment="1">
      <alignment horizontal="center" vertical="center"/>
    </xf>
    <xf numFmtId="0" fontId="2" fillId="38" borderId="119" xfId="86" applyFont="1" applyFill="1" applyBorder="1" applyAlignment="1" applyProtection="1">
      <alignment horizontal="left" vertical="center" wrapText="1"/>
      <protection/>
    </xf>
    <xf numFmtId="0" fontId="2" fillId="57" borderId="109" xfId="86" applyFont="1" applyFill="1" applyBorder="1" applyAlignment="1" applyProtection="1">
      <alignment horizontal="left" vertical="center" wrapText="1"/>
      <protection/>
    </xf>
    <xf numFmtId="0" fontId="2" fillId="57" borderId="50" xfId="86" applyFont="1" applyFill="1" applyBorder="1" applyAlignment="1" applyProtection="1">
      <alignment horizontal="left" vertical="center" wrapText="1"/>
      <protection/>
    </xf>
    <xf numFmtId="0" fontId="2" fillId="57" borderId="120" xfId="86" applyFont="1" applyFill="1" applyBorder="1" applyAlignment="1" applyProtection="1">
      <alignment horizontal="left" vertical="center" wrapText="1"/>
      <protection/>
    </xf>
    <xf numFmtId="0" fontId="2" fillId="38" borderId="41" xfId="86" applyFont="1" applyFill="1" applyBorder="1" applyAlignment="1" applyProtection="1">
      <alignment horizontal="left" vertical="center" wrapText="1"/>
      <protection/>
    </xf>
    <xf numFmtId="0" fontId="2" fillId="38" borderId="109" xfId="86" applyFont="1" applyFill="1" applyBorder="1" applyAlignment="1" applyProtection="1">
      <alignment horizontal="left" vertical="center" wrapText="1"/>
      <protection/>
    </xf>
    <xf numFmtId="0" fontId="2" fillId="38" borderId="50" xfId="86" applyFont="1" applyFill="1" applyBorder="1" applyAlignment="1" applyProtection="1">
      <alignment horizontal="left" vertical="center" wrapText="1"/>
      <protection/>
    </xf>
    <xf numFmtId="0" fontId="2" fillId="38" borderId="120" xfId="86" applyFont="1" applyFill="1" applyBorder="1" applyAlignment="1" applyProtection="1">
      <alignment horizontal="left" vertical="center" wrapText="1"/>
      <protection/>
    </xf>
    <xf numFmtId="0" fontId="14" fillId="57" borderId="118" xfId="86" applyFont="1" applyFill="1" applyBorder="1" applyAlignment="1" applyProtection="1">
      <alignment horizontal="center" vertical="center" wrapText="1"/>
      <protection/>
    </xf>
    <xf numFmtId="0" fontId="14" fillId="57" borderId="118" xfId="86" applyFont="1" applyFill="1" applyBorder="1" applyAlignment="1" applyProtection="1">
      <alignment horizontal="center" vertical="center" wrapText="1"/>
      <protection/>
    </xf>
    <xf numFmtId="0" fontId="15" fillId="57" borderId="0" xfId="86" applyFont="1" applyFill="1" applyBorder="1" applyAlignment="1" applyProtection="1">
      <alignment horizontal="left" wrapText="1"/>
      <protection/>
    </xf>
    <xf numFmtId="0" fontId="2" fillId="38" borderId="111" xfId="86" applyFont="1" applyFill="1" applyBorder="1" applyAlignment="1" applyProtection="1">
      <alignment horizontal="left" vertical="center" wrapText="1"/>
      <protection/>
    </xf>
    <xf numFmtId="0" fontId="2" fillId="38" borderId="121" xfId="86" applyFont="1" applyFill="1" applyBorder="1" applyAlignment="1" applyProtection="1">
      <alignment horizontal="left" vertical="center" wrapText="1"/>
      <protection/>
    </xf>
    <xf numFmtId="0" fontId="2" fillId="38" borderId="41" xfId="0" applyFont="1" applyFill="1" applyBorder="1" applyAlignment="1" applyProtection="1">
      <alignment horizontal="left" vertical="center" wrapText="1"/>
      <protection/>
    </xf>
    <xf numFmtId="0" fontId="2" fillId="38" borderId="109" xfId="0" applyFont="1" applyFill="1" applyBorder="1" applyAlignment="1" applyProtection="1">
      <alignment horizontal="left" vertical="center" wrapText="1"/>
      <protection/>
    </xf>
    <xf numFmtId="0" fontId="15" fillId="57" borderId="0" xfId="0" applyFont="1" applyFill="1" applyBorder="1" applyAlignment="1" applyProtection="1">
      <alignment horizontal="left" wrapText="1"/>
      <protection/>
    </xf>
    <xf numFmtId="0" fontId="2" fillId="57" borderId="109" xfId="0" applyFont="1" applyFill="1" applyBorder="1" applyAlignment="1" applyProtection="1">
      <alignment horizontal="left" vertical="center" wrapText="1"/>
      <protection/>
    </xf>
    <xf numFmtId="0" fontId="2" fillId="38" borderId="50" xfId="0" applyFont="1" applyFill="1" applyBorder="1" applyAlignment="1" applyProtection="1">
      <alignment horizontal="left" vertical="center" wrapText="1"/>
      <protection/>
    </xf>
    <xf numFmtId="0" fontId="2" fillId="38" borderId="49" xfId="0" applyFont="1" applyFill="1" applyBorder="1" applyAlignment="1" applyProtection="1">
      <alignment horizontal="left" vertical="center" wrapText="1"/>
      <protection/>
    </xf>
    <xf numFmtId="0" fontId="2" fillId="57" borderId="50" xfId="0" applyFont="1" applyFill="1" applyBorder="1" applyAlignment="1" applyProtection="1">
      <alignment horizontal="left" vertical="center" wrapText="1"/>
      <protection/>
    </xf>
    <xf numFmtId="0" fontId="2" fillId="57" borderId="111" xfId="0" applyFont="1" applyFill="1" applyBorder="1" applyAlignment="1" applyProtection="1">
      <alignment horizontal="left" vertical="center" wrapText="1"/>
      <protection/>
    </xf>
    <xf numFmtId="0" fontId="2" fillId="38" borderId="111" xfId="0" applyFont="1" applyFill="1" applyBorder="1" applyAlignment="1" applyProtection="1">
      <alignment horizontal="left" vertical="center" wrapText="1"/>
      <protection/>
    </xf>
    <xf numFmtId="0" fontId="48" fillId="0" borderId="89" xfId="86" applyFont="1" applyBorder="1" applyAlignment="1">
      <alignment horizontal="center" vertical="top" wrapText="1"/>
      <protection/>
    </xf>
    <xf numFmtId="0" fontId="2" fillId="38" borderId="49" xfId="86" applyFont="1" applyFill="1" applyBorder="1" applyAlignment="1" applyProtection="1">
      <alignment horizontal="left" vertical="center" wrapText="1"/>
      <protection/>
    </xf>
    <xf numFmtId="0" fontId="2" fillId="57" borderId="111" xfId="86" applyFont="1" applyFill="1" applyBorder="1" applyAlignment="1" applyProtection="1">
      <alignment horizontal="left" vertical="center" wrapText="1"/>
      <protection/>
    </xf>
    <xf numFmtId="0" fontId="2" fillId="57" borderId="121" xfId="86" applyFont="1" applyFill="1" applyBorder="1" applyAlignment="1" applyProtection="1">
      <alignment horizontal="left" vertical="center" wrapText="1"/>
      <protection/>
    </xf>
    <xf numFmtId="0" fontId="2" fillId="38" borderId="51" xfId="0" applyFont="1" applyFill="1" applyBorder="1" applyAlignment="1" applyProtection="1">
      <alignment horizontal="left" vertical="center" wrapText="1"/>
      <protection/>
    </xf>
    <xf numFmtId="0" fontId="2" fillId="38" borderId="34" xfId="0" applyFont="1" applyFill="1" applyBorder="1" applyAlignment="1" applyProtection="1">
      <alignment horizontal="left" vertical="center" wrapText="1"/>
      <protection/>
    </xf>
    <xf numFmtId="0" fontId="11" fillId="57" borderId="122" xfId="0" applyFont="1" applyFill="1" applyBorder="1" applyAlignment="1" applyProtection="1">
      <alignment horizontal="left" vertical="center" wrapText="1"/>
      <protection/>
    </xf>
    <xf numFmtId="0" fontId="11" fillId="57" borderId="109" xfId="0" applyFont="1" applyFill="1" applyBorder="1" applyAlignment="1" applyProtection="1">
      <alignment horizontal="left" vertical="center" wrapText="1"/>
      <protection/>
    </xf>
    <xf numFmtId="0" fontId="11" fillId="57" borderId="120" xfId="0" applyFont="1" applyFill="1" applyBorder="1" applyAlignment="1" applyProtection="1">
      <alignment horizontal="left" vertical="center" wrapText="1"/>
      <protection/>
    </xf>
    <xf numFmtId="0" fontId="2" fillId="57" borderId="122" xfId="0" applyFont="1" applyFill="1" applyBorder="1" applyAlignment="1" applyProtection="1">
      <alignment horizontal="left" vertical="center" wrapText="1"/>
      <protection/>
    </xf>
    <xf numFmtId="0" fontId="2" fillId="57" borderId="120" xfId="0" applyFont="1" applyFill="1" applyBorder="1" applyAlignment="1" applyProtection="1">
      <alignment horizontal="left" vertical="center" wrapText="1"/>
      <protection/>
    </xf>
    <xf numFmtId="0" fontId="2" fillId="38" borderId="121" xfId="0" applyFont="1" applyFill="1" applyBorder="1" applyAlignment="1" applyProtection="1">
      <alignment horizontal="left" vertical="center" wrapText="1"/>
      <protection/>
    </xf>
    <xf numFmtId="0" fontId="11" fillId="57" borderId="89" xfId="0" applyFont="1" applyFill="1" applyBorder="1" applyAlignment="1" applyProtection="1">
      <alignment horizontal="left" vertical="center" wrapText="1"/>
      <protection/>
    </xf>
    <xf numFmtId="0" fontId="11" fillId="57" borderId="0" xfId="0" applyFont="1" applyFill="1" applyBorder="1" applyAlignment="1" applyProtection="1">
      <alignment horizontal="left" vertical="center" wrapText="1"/>
      <protection/>
    </xf>
    <xf numFmtId="0" fontId="11" fillId="57" borderId="123" xfId="0" applyFont="1" applyFill="1" applyBorder="1" applyAlignment="1" applyProtection="1">
      <alignment horizontal="left" vertical="center" wrapText="1"/>
      <protection/>
    </xf>
    <xf numFmtId="0" fontId="2" fillId="57" borderId="124" xfId="0" applyFont="1" applyFill="1" applyBorder="1" applyAlignment="1" applyProtection="1">
      <alignment horizontal="left" vertical="center" wrapText="1"/>
      <protection/>
    </xf>
    <xf numFmtId="0" fontId="2" fillId="57" borderId="110" xfId="0" applyFont="1" applyFill="1" applyBorder="1" applyAlignment="1" applyProtection="1">
      <alignment horizontal="left" vertical="center" wrapText="1"/>
      <protection/>
    </xf>
    <xf numFmtId="0" fontId="2" fillId="57" borderId="125" xfId="0" applyFont="1" applyFill="1" applyBorder="1" applyAlignment="1" applyProtection="1">
      <alignment horizontal="left" vertical="center" wrapText="1"/>
      <protection/>
    </xf>
    <xf numFmtId="0" fontId="2" fillId="57" borderId="126" xfId="0" applyFont="1" applyFill="1" applyBorder="1" applyAlignment="1" applyProtection="1">
      <alignment horizontal="left" vertical="center" wrapText="1"/>
      <protection/>
    </xf>
    <xf numFmtId="0" fontId="2" fillId="38" borderId="122" xfId="0" applyFont="1" applyFill="1" applyBorder="1" applyAlignment="1" applyProtection="1">
      <alignment horizontal="left" vertical="center" wrapText="1"/>
      <protection/>
    </xf>
    <xf numFmtId="0" fontId="2" fillId="38" borderId="120" xfId="0" applyFont="1" applyFill="1" applyBorder="1" applyAlignment="1" applyProtection="1">
      <alignment horizontal="left" vertical="center" wrapText="1"/>
      <protection/>
    </xf>
    <xf numFmtId="0" fontId="2" fillId="38" borderId="127" xfId="0" applyFont="1" applyFill="1" applyBorder="1" applyAlignment="1" applyProtection="1">
      <alignment horizontal="left" vertical="center" wrapText="1"/>
      <protection/>
    </xf>
    <xf numFmtId="0" fontId="2" fillId="38" borderId="128" xfId="0" applyFont="1" applyFill="1" applyBorder="1" applyAlignment="1" applyProtection="1">
      <alignment horizontal="left" vertical="center" wrapText="1"/>
      <protection/>
    </xf>
    <xf numFmtId="0" fontId="2" fillId="38" borderId="129" xfId="0" applyFont="1" applyFill="1" applyBorder="1" applyAlignment="1" applyProtection="1">
      <alignment horizontal="left" vertical="center" wrapText="1"/>
      <protection/>
    </xf>
    <xf numFmtId="0" fontId="2" fillId="38" borderId="130" xfId="0" applyFont="1" applyFill="1" applyBorder="1" applyAlignment="1" applyProtection="1">
      <alignment horizontal="left" vertical="center" wrapText="1"/>
      <protection/>
    </xf>
    <xf numFmtId="0" fontId="2" fillId="38" borderId="131" xfId="0" applyFont="1" applyFill="1" applyBorder="1" applyAlignment="1" applyProtection="1">
      <alignment horizontal="left" vertical="center" wrapText="1"/>
      <protection/>
    </xf>
    <xf numFmtId="0" fontId="54" fillId="57" borderId="22" xfId="98" applyFont="1" applyFill="1" applyBorder="1" applyAlignment="1">
      <alignment vertical="center"/>
      <protection/>
    </xf>
    <xf numFmtId="0" fontId="0" fillId="0" borderId="22" xfId="99" applyFont="1" applyBorder="1" applyAlignment="1">
      <alignment/>
      <protection/>
    </xf>
    <xf numFmtId="0" fontId="0" fillId="0" borderId="31" xfId="99" applyFont="1" applyBorder="1" applyAlignment="1">
      <alignment/>
      <protection/>
    </xf>
    <xf numFmtId="0" fontId="0" fillId="0" borderId="132" xfId="99" applyFont="1" applyBorder="1" applyAlignment="1">
      <alignment/>
      <protection/>
    </xf>
    <xf numFmtId="0" fontId="54" fillId="57" borderId="23" xfId="98" applyFont="1" applyFill="1" applyBorder="1" applyAlignment="1">
      <alignment vertical="center"/>
      <protection/>
    </xf>
    <xf numFmtId="0" fontId="0" fillId="0" borderId="33" xfId="99" applyFont="1" applyBorder="1" applyAlignment="1">
      <alignment/>
      <protection/>
    </xf>
    <xf numFmtId="0" fontId="0" fillId="0" borderId="96" xfId="99" applyFont="1" applyBorder="1" applyAlignment="1">
      <alignment/>
      <protection/>
    </xf>
    <xf numFmtId="0" fontId="0" fillId="0" borderId="23" xfId="99" applyFont="1" applyBorder="1" applyAlignment="1">
      <alignment/>
      <protection/>
    </xf>
    <xf numFmtId="0" fontId="54" fillId="57" borderId="33" xfId="98" applyFont="1" applyFill="1" applyBorder="1" applyAlignment="1">
      <alignment vertical="center"/>
      <protection/>
    </xf>
    <xf numFmtId="0" fontId="54" fillId="57" borderId="25" xfId="98" applyFont="1" applyFill="1" applyBorder="1" applyAlignment="1">
      <alignment vertical="center"/>
      <protection/>
    </xf>
    <xf numFmtId="0" fontId="7" fillId="0" borderId="0" xfId="0" applyFont="1" applyAlignment="1">
      <alignment/>
    </xf>
    <xf numFmtId="0" fontId="55" fillId="57" borderId="0" xfId="98" applyFont="1" applyFill="1" applyBorder="1" applyAlignment="1">
      <alignment vertical="center"/>
      <protection/>
    </xf>
    <xf numFmtId="3" fontId="0" fillId="57" borderId="97" xfId="0" applyNumberFormat="1" applyFont="1" applyFill="1" applyBorder="1" applyAlignment="1" applyProtection="1">
      <alignment horizontal="left" vertical="center" wrapText="1"/>
      <protection/>
    </xf>
    <xf numFmtId="0" fontId="0" fillId="0" borderId="73" xfId="93" applyFont="1" applyFill="1" applyBorder="1" applyAlignment="1">
      <alignment horizontal="left" vertical="center" wrapText="1"/>
      <protection/>
    </xf>
    <xf numFmtId="0" fontId="54" fillId="57" borderId="33" xfId="98" applyFont="1" applyFill="1" applyBorder="1" applyAlignment="1">
      <alignment vertical="center"/>
      <protection/>
    </xf>
    <xf numFmtId="0" fontId="0" fillId="0" borderId="96" xfId="0" applyBorder="1" applyAlignment="1">
      <alignment/>
    </xf>
    <xf numFmtId="0" fontId="0" fillId="0" borderId="80" xfId="0" applyBorder="1" applyAlignment="1">
      <alignment/>
    </xf>
  </cellXfs>
  <cellStyles count="11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Čárka 2" xfId="61"/>
    <cellStyle name="Comma [0]" xfId="62"/>
    <cellStyle name="Explanatory Text" xfId="63"/>
    <cellStyle name="Good" xfId="64"/>
    <cellStyle name="Heading 1" xfId="65"/>
    <cellStyle name="Heading 2" xfId="66"/>
    <cellStyle name="Heading 3" xfId="67"/>
    <cellStyle name="Heading 4" xfId="68"/>
    <cellStyle name="Check Cell" xfId="69"/>
    <cellStyle name="Chybně" xfId="70"/>
    <cellStyle name="Input" xfId="71"/>
    <cellStyle name="Kontrolní buňka" xfId="72"/>
    <cellStyle name="Linked Cell" xfId="73"/>
    <cellStyle name="Currency" xfId="74"/>
    <cellStyle name="Currency [0]" xfId="75"/>
    <cellStyle name="Nadpis 1" xfId="76"/>
    <cellStyle name="Nadpis 2" xfId="77"/>
    <cellStyle name="Nadpis 3" xfId="78"/>
    <cellStyle name="Nadpis 4" xfId="79"/>
    <cellStyle name="Název" xfId="80"/>
    <cellStyle name="Neutral" xfId="81"/>
    <cellStyle name="Neutrální" xfId="82"/>
    <cellStyle name="Normální 2" xfId="83"/>
    <cellStyle name="normální 2 2" xfId="84"/>
    <cellStyle name="normální 2 2 2" xfId="85"/>
    <cellStyle name="Normální 2 3" xfId="86"/>
    <cellStyle name="Normální 2 4" xfId="87"/>
    <cellStyle name="normální 3" xfId="88"/>
    <cellStyle name="Normální 3 2" xfId="89"/>
    <cellStyle name="Normální 4" xfId="90"/>
    <cellStyle name="Normální 5" xfId="91"/>
    <cellStyle name="Normální 6" xfId="92"/>
    <cellStyle name="normální_Konečný - Upravený rozpočtový výhled RMO 20110628 2" xfId="93"/>
    <cellStyle name="normální_List1" xfId="94"/>
    <cellStyle name="normální_Objednávky veřejných služeb" xfId="95"/>
    <cellStyle name="normální_Objednávky VS 2012" xfId="96"/>
    <cellStyle name="normální_rek" xfId="97"/>
    <cellStyle name="normální_soupis příloh pro II.čtení" xfId="98"/>
    <cellStyle name="normální_Soupis příloha návrhu rozpočtu 2012" xfId="99"/>
    <cellStyle name="normální_výhled rekapitulace  2012" xfId="100"/>
    <cellStyle name="Note" xfId="101"/>
    <cellStyle name="Output" xfId="102"/>
    <cellStyle name="Poznámka" xfId="103"/>
    <cellStyle name="procent 2" xfId="104"/>
    <cellStyle name="procent 2 2" xfId="105"/>
    <cellStyle name="procent 3" xfId="106"/>
    <cellStyle name="procent 3 2" xfId="107"/>
    <cellStyle name="Percent" xfId="108"/>
    <cellStyle name="Procenta 2" xfId="109"/>
    <cellStyle name="Procenta 2 2" xfId="110"/>
    <cellStyle name="Procenta 3" xfId="111"/>
    <cellStyle name="Propojená buňka" xfId="112"/>
    <cellStyle name="Správně" xfId="113"/>
    <cellStyle name="Text upozornění" xfId="114"/>
    <cellStyle name="Title" xfId="115"/>
    <cellStyle name="Total" xfId="116"/>
    <cellStyle name="Vstup" xfId="117"/>
    <cellStyle name="Výpočet" xfId="118"/>
    <cellStyle name="Výstup" xfId="119"/>
    <cellStyle name="Vysvětlující text" xfId="120"/>
    <cellStyle name="Warning Text" xfId="121"/>
    <cellStyle name="Zvýraznění 1" xfId="122"/>
    <cellStyle name="Zvýraznění 2" xfId="123"/>
    <cellStyle name="Zvýraznění 3" xfId="124"/>
    <cellStyle name="Zvýraznění 4" xfId="125"/>
    <cellStyle name="Zvýraznění 5" xfId="126"/>
    <cellStyle name="Zvýraznění 6"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undi_pc\petra\Petra\Fond%20hospod&#225;&#345;sk&#233;ho%20rozvoj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ZMO%2019.%2012.%202016\N&#225;vrh%20rozpo&#269;tu%20SMOl%20na%20rok%202017\Users\kotja\Desktop\Dotace%202017%20-%20n&#225;vr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H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ávrh do RMO dot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G58"/>
  <sheetViews>
    <sheetView zoomScalePageLayoutView="0" workbookViewId="0" topLeftCell="A28">
      <selection activeCell="I44" sqref="I44"/>
    </sheetView>
  </sheetViews>
  <sheetFormatPr defaultColWidth="9.140625" defaultRowHeight="12.75"/>
  <cols>
    <col min="6" max="6" width="15.140625" style="0" customWidth="1"/>
  </cols>
  <sheetData>
    <row r="5" spans="1:7" ht="15.75">
      <c r="A5" s="349" t="s">
        <v>1059</v>
      </c>
      <c r="B5" s="350"/>
      <c r="C5" s="350"/>
      <c r="D5" s="350"/>
      <c r="E5" s="350"/>
      <c r="F5" s="350"/>
      <c r="G5" s="350"/>
    </row>
    <row r="6" spans="1:7" ht="14.25">
      <c r="A6" s="351"/>
      <c r="B6" s="351" t="s">
        <v>1534</v>
      </c>
      <c r="C6" s="351"/>
      <c r="D6" s="351"/>
      <c r="E6" s="351"/>
      <c r="F6" s="351"/>
      <c r="G6" s="350"/>
    </row>
    <row r="7" spans="1:7" ht="14.25">
      <c r="A7" s="351"/>
      <c r="B7" s="351" t="s">
        <v>1060</v>
      </c>
      <c r="C7" s="351"/>
      <c r="D7" s="351"/>
      <c r="E7" s="351"/>
      <c r="F7" s="351"/>
      <c r="G7" s="350"/>
    </row>
    <row r="8" spans="1:7" ht="14.25">
      <c r="A8" s="351"/>
      <c r="B8" s="351" t="s">
        <v>1535</v>
      </c>
      <c r="C8" s="351"/>
      <c r="D8" s="351"/>
      <c r="E8" s="351"/>
      <c r="F8" s="351"/>
      <c r="G8" s="350"/>
    </row>
    <row r="9" spans="1:7" ht="14.25">
      <c r="A9" s="351"/>
      <c r="B9" s="351" t="s">
        <v>1536</v>
      </c>
      <c r="C9" s="351"/>
      <c r="D9" s="351"/>
      <c r="E9" s="351"/>
      <c r="F9" s="351"/>
      <c r="G9" s="350"/>
    </row>
    <row r="10" spans="1:7" ht="14.25">
      <c r="A10" s="351"/>
      <c r="B10" s="351" t="s">
        <v>1537</v>
      </c>
      <c r="C10" s="351"/>
      <c r="D10" s="351"/>
      <c r="E10" s="351"/>
      <c r="F10" s="351"/>
      <c r="G10" s="351"/>
    </row>
    <row r="11" spans="1:7" ht="14.25">
      <c r="A11" s="351"/>
      <c r="B11" s="351" t="s">
        <v>1490</v>
      </c>
      <c r="C11" s="351"/>
      <c r="D11" s="351"/>
      <c r="E11" s="351"/>
      <c r="F11" s="351"/>
      <c r="G11" s="351"/>
    </row>
    <row r="12" spans="1:7" ht="14.25">
      <c r="A12" s="351"/>
      <c r="B12" s="351" t="s">
        <v>1538</v>
      </c>
      <c r="C12" s="351"/>
      <c r="D12" s="351"/>
      <c r="E12" s="351"/>
      <c r="F12" s="351"/>
      <c r="G12" s="351"/>
    </row>
    <row r="13" spans="1:7" ht="14.25">
      <c r="A13" s="351"/>
      <c r="B13" s="351" t="s">
        <v>1491</v>
      </c>
      <c r="C13" s="351"/>
      <c r="D13" s="351"/>
      <c r="E13" s="351"/>
      <c r="F13" s="351"/>
      <c r="G13" s="351"/>
    </row>
    <row r="14" spans="1:7" ht="14.25">
      <c r="A14" s="351"/>
      <c r="B14" s="351" t="s">
        <v>1539</v>
      </c>
      <c r="C14" s="351"/>
      <c r="D14" s="351"/>
      <c r="E14" s="351"/>
      <c r="F14" s="351"/>
      <c r="G14" s="351"/>
    </row>
    <row r="15" spans="1:7" ht="14.25">
      <c r="A15" s="351"/>
      <c r="B15" s="351" t="s">
        <v>1492</v>
      </c>
      <c r="C15" s="351"/>
      <c r="D15" s="351"/>
      <c r="E15" s="351"/>
      <c r="F15" s="351"/>
      <c r="G15" s="351"/>
    </row>
    <row r="16" spans="1:7" ht="14.25">
      <c r="A16" s="351"/>
      <c r="B16" s="351" t="s">
        <v>1540</v>
      </c>
      <c r="C16" s="351"/>
      <c r="D16" s="351"/>
      <c r="E16" s="351"/>
      <c r="F16" s="351"/>
      <c r="G16" s="351"/>
    </row>
    <row r="17" spans="1:7" ht="14.25">
      <c r="A17" s="351"/>
      <c r="B17" s="351" t="s">
        <v>1088</v>
      </c>
      <c r="C17" s="351"/>
      <c r="D17" s="351"/>
      <c r="E17" s="351"/>
      <c r="F17" s="351"/>
      <c r="G17" s="351"/>
    </row>
    <row r="18" spans="1:7" ht="14.25">
      <c r="A18" s="351"/>
      <c r="B18" s="351" t="s">
        <v>1541</v>
      </c>
      <c r="C18" s="351"/>
      <c r="D18" s="351"/>
      <c r="E18" s="351"/>
      <c r="F18" s="351"/>
      <c r="G18" s="351"/>
    </row>
    <row r="19" spans="1:7" ht="14.25">
      <c r="A19" s="351"/>
      <c r="B19" s="351" t="s">
        <v>1493</v>
      </c>
      <c r="C19" s="351"/>
      <c r="D19" s="351"/>
      <c r="E19" s="351"/>
      <c r="F19" s="351"/>
      <c r="G19" s="351"/>
    </row>
    <row r="20" spans="1:7" ht="14.25">
      <c r="A20" s="351"/>
      <c r="B20" s="351" t="s">
        <v>1542</v>
      </c>
      <c r="C20" s="351"/>
      <c r="D20" s="351"/>
      <c r="E20" s="351"/>
      <c r="F20" s="351"/>
      <c r="G20" s="351"/>
    </row>
    <row r="21" spans="1:7" ht="14.25">
      <c r="A21" s="351"/>
      <c r="B21" s="351" t="s">
        <v>1494</v>
      </c>
      <c r="C21" s="351"/>
      <c r="D21" s="351"/>
      <c r="E21" s="351"/>
      <c r="F21" s="351"/>
      <c r="G21" s="351"/>
    </row>
    <row r="22" spans="1:7" ht="14.25">
      <c r="A22" s="351"/>
      <c r="B22" s="351" t="s">
        <v>1543</v>
      </c>
      <c r="C22" s="351"/>
      <c r="D22" s="351"/>
      <c r="E22" s="351"/>
      <c r="F22" s="351"/>
      <c r="G22" s="351"/>
    </row>
    <row r="23" spans="1:7" ht="14.25">
      <c r="A23" s="351"/>
      <c r="B23" s="351" t="s">
        <v>1495</v>
      </c>
      <c r="C23" s="351"/>
      <c r="D23" s="351"/>
      <c r="E23" s="351"/>
      <c r="F23" s="351"/>
      <c r="G23" s="351"/>
    </row>
    <row r="24" spans="1:7" ht="14.25">
      <c r="A24" s="351"/>
      <c r="B24" s="351" t="s">
        <v>1544</v>
      </c>
      <c r="C24" s="351"/>
      <c r="D24" s="351"/>
      <c r="E24" s="351"/>
      <c r="F24" s="351"/>
      <c r="G24" s="351"/>
    </row>
    <row r="25" spans="1:7" ht="14.25">
      <c r="A25" s="351"/>
      <c r="B25" s="351" t="s">
        <v>1496</v>
      </c>
      <c r="C25" s="351"/>
      <c r="D25" s="351"/>
      <c r="E25" s="351"/>
      <c r="F25" s="351"/>
      <c r="G25" s="351"/>
    </row>
    <row r="26" spans="1:7" ht="14.25">
      <c r="A26" s="351"/>
      <c r="B26" s="351" t="s">
        <v>1545</v>
      </c>
      <c r="C26" s="351"/>
      <c r="D26" s="351"/>
      <c r="E26" s="351"/>
      <c r="F26" s="351"/>
      <c r="G26" s="351"/>
    </row>
    <row r="27" spans="1:7" ht="14.25">
      <c r="A27" s="351"/>
      <c r="B27" s="351" t="s">
        <v>1497</v>
      </c>
      <c r="C27" s="351"/>
      <c r="D27" s="351"/>
      <c r="E27" s="351"/>
      <c r="F27" s="351"/>
      <c r="G27" s="351"/>
    </row>
    <row r="28" spans="1:7" ht="15">
      <c r="A28" s="352" t="s">
        <v>1363</v>
      </c>
      <c r="B28" s="351"/>
      <c r="C28" s="351"/>
      <c r="D28" s="351"/>
      <c r="E28" s="351"/>
      <c r="F28" s="351"/>
      <c r="G28" s="351"/>
    </row>
    <row r="29" spans="1:7" ht="14.25">
      <c r="A29" s="351"/>
      <c r="B29" s="351" t="s">
        <v>1546</v>
      </c>
      <c r="C29" s="351"/>
      <c r="D29" s="351"/>
      <c r="E29" s="351"/>
      <c r="F29" s="351"/>
      <c r="G29" s="350"/>
    </row>
    <row r="30" spans="1:7" ht="14.25">
      <c r="A30" s="351"/>
      <c r="B30" s="351" t="s">
        <v>1498</v>
      </c>
      <c r="C30" s="351"/>
      <c r="D30" s="351"/>
      <c r="E30" s="351"/>
      <c r="F30" s="351"/>
      <c r="G30" s="350"/>
    </row>
    <row r="31" spans="1:7" ht="15.75" thickBot="1">
      <c r="A31" s="352"/>
      <c r="B31" s="351"/>
      <c r="C31" s="351"/>
      <c r="D31" s="351"/>
      <c r="E31" s="351"/>
      <c r="F31" s="351"/>
      <c r="G31" s="350"/>
    </row>
    <row r="32" spans="1:7" ht="16.5" thickBot="1">
      <c r="A32" s="349"/>
      <c r="B32" s="353" t="s">
        <v>1061</v>
      </c>
      <c r="C32" s="354"/>
      <c r="D32" s="355"/>
      <c r="E32" s="355"/>
      <c r="F32" s="355"/>
      <c r="G32" s="356" t="s">
        <v>1062</v>
      </c>
    </row>
    <row r="33" spans="1:7" ht="14.25">
      <c r="A33" s="351"/>
      <c r="B33" s="576" t="s">
        <v>1063</v>
      </c>
      <c r="C33" s="577"/>
      <c r="D33" s="578"/>
      <c r="E33" s="579"/>
      <c r="F33" s="579"/>
      <c r="G33" s="357" t="s">
        <v>1499</v>
      </c>
    </row>
    <row r="34" spans="1:7" ht="14.25">
      <c r="A34" s="351"/>
      <c r="B34" s="580" t="s">
        <v>1064</v>
      </c>
      <c r="C34" s="581"/>
      <c r="D34" s="582"/>
      <c r="E34" s="582"/>
      <c r="F34" s="582"/>
      <c r="G34" s="358" t="s">
        <v>1500</v>
      </c>
    </row>
    <row r="35" spans="1:7" ht="12.75">
      <c r="A35" s="350"/>
      <c r="B35" s="580" t="s">
        <v>1065</v>
      </c>
      <c r="C35" s="583"/>
      <c r="D35" s="581"/>
      <c r="E35" s="582"/>
      <c r="F35" s="582"/>
      <c r="G35" s="358" t="s">
        <v>1501</v>
      </c>
    </row>
    <row r="36" spans="1:7" ht="12.75">
      <c r="A36" s="350"/>
      <c r="B36" s="580" t="s">
        <v>1066</v>
      </c>
      <c r="C36" s="583"/>
      <c r="D36" s="581"/>
      <c r="E36" s="582"/>
      <c r="F36" s="582"/>
      <c r="G36" s="358" t="s">
        <v>1502</v>
      </c>
    </row>
    <row r="37" spans="2:7" ht="12.75">
      <c r="B37" s="580" t="s">
        <v>1067</v>
      </c>
      <c r="C37" s="583"/>
      <c r="D37" s="581"/>
      <c r="E37" s="582"/>
      <c r="F37" s="582"/>
      <c r="G37" s="358" t="s">
        <v>1503</v>
      </c>
    </row>
    <row r="38" spans="2:7" ht="12.75">
      <c r="B38" s="580" t="s">
        <v>1068</v>
      </c>
      <c r="C38" s="583"/>
      <c r="D38" s="581"/>
      <c r="E38" s="582"/>
      <c r="F38" s="582"/>
      <c r="G38" s="358" t="s">
        <v>1504</v>
      </c>
    </row>
    <row r="39" spans="2:7" ht="12.75">
      <c r="B39" s="580" t="s">
        <v>1092</v>
      </c>
      <c r="C39" s="583"/>
      <c r="D39" s="581"/>
      <c r="E39" s="582"/>
      <c r="F39" s="582"/>
      <c r="G39" s="358" t="s">
        <v>1505</v>
      </c>
    </row>
    <row r="40" spans="2:7" ht="12.75">
      <c r="B40" s="580" t="s">
        <v>1069</v>
      </c>
      <c r="C40" s="583"/>
      <c r="D40" s="581"/>
      <c r="E40" s="582"/>
      <c r="F40" s="582"/>
      <c r="G40" s="358" t="s">
        <v>1506</v>
      </c>
    </row>
    <row r="41" spans="2:7" ht="12.75">
      <c r="B41" s="584" t="s">
        <v>1070</v>
      </c>
      <c r="C41" s="582"/>
      <c r="D41" s="582"/>
      <c r="E41" s="582"/>
      <c r="F41" s="582"/>
      <c r="G41" s="358" t="s">
        <v>1507</v>
      </c>
    </row>
    <row r="42" spans="2:7" ht="12.75">
      <c r="B42" s="590" t="s">
        <v>1071</v>
      </c>
      <c r="C42" s="591"/>
      <c r="D42" s="591"/>
      <c r="E42" s="591"/>
      <c r="F42" s="592"/>
      <c r="G42" s="358" t="s">
        <v>1508</v>
      </c>
    </row>
    <row r="43" spans="2:7" ht="12.75">
      <c r="B43" s="580" t="s">
        <v>1072</v>
      </c>
      <c r="C43" s="583"/>
      <c r="D43" s="581"/>
      <c r="E43" s="582"/>
      <c r="F43" s="582"/>
      <c r="G43" s="358" t="s">
        <v>1509</v>
      </c>
    </row>
    <row r="44" spans="2:7" ht="12.75">
      <c r="B44" s="580" t="s">
        <v>1073</v>
      </c>
      <c r="C44" s="583"/>
      <c r="D44" s="581"/>
      <c r="E44" s="582"/>
      <c r="F44" s="582"/>
      <c r="G44" s="358" t="s">
        <v>1074</v>
      </c>
    </row>
    <row r="45" spans="2:7" ht="12.75">
      <c r="B45" s="590" t="s">
        <v>1075</v>
      </c>
      <c r="C45" s="591"/>
      <c r="D45" s="591"/>
      <c r="E45" s="591"/>
      <c r="F45" s="592"/>
      <c r="G45" s="358" t="s">
        <v>1076</v>
      </c>
    </row>
    <row r="46" spans="2:7" ht="12.75">
      <c r="B46" s="590" t="s">
        <v>1077</v>
      </c>
      <c r="C46" s="591"/>
      <c r="D46" s="591"/>
      <c r="E46" s="591"/>
      <c r="F46" s="592"/>
      <c r="G46" s="358" t="s">
        <v>1510</v>
      </c>
    </row>
    <row r="47" spans="2:7" ht="12.75">
      <c r="B47" s="585" t="s">
        <v>1078</v>
      </c>
      <c r="C47" s="583"/>
      <c r="D47" s="581"/>
      <c r="E47" s="582"/>
      <c r="F47" s="582"/>
      <c r="G47" s="358" t="s">
        <v>1511</v>
      </c>
    </row>
    <row r="48" spans="2:7" ht="12.75">
      <c r="B48" s="580" t="s">
        <v>1079</v>
      </c>
      <c r="C48" s="582"/>
      <c r="D48" s="582"/>
      <c r="E48" s="582"/>
      <c r="F48" s="582"/>
      <c r="G48" s="358" t="s">
        <v>1512</v>
      </c>
    </row>
    <row r="49" spans="2:7" ht="12.75">
      <c r="B49" s="590" t="s">
        <v>1080</v>
      </c>
      <c r="C49" s="591"/>
      <c r="D49" s="591"/>
      <c r="E49" s="591"/>
      <c r="F49" s="592"/>
      <c r="G49" s="358" t="s">
        <v>1513</v>
      </c>
    </row>
    <row r="50" spans="2:7" ht="12.75">
      <c r="B50" s="576" t="s">
        <v>1081</v>
      </c>
      <c r="C50" s="577"/>
      <c r="D50" s="581"/>
      <c r="E50" s="582"/>
      <c r="F50" s="582"/>
      <c r="G50" s="358" t="s">
        <v>1082</v>
      </c>
    </row>
    <row r="51" spans="2:7" ht="12.75">
      <c r="B51" s="580" t="s">
        <v>1083</v>
      </c>
      <c r="C51" s="583"/>
      <c r="D51" s="581"/>
      <c r="E51" s="582"/>
      <c r="F51" s="582"/>
      <c r="G51" s="358" t="s">
        <v>1514</v>
      </c>
    </row>
    <row r="52" spans="2:7" ht="12.75">
      <c r="B52" s="580" t="s">
        <v>1084</v>
      </c>
      <c r="C52" s="583"/>
      <c r="D52" s="581"/>
      <c r="E52" s="582"/>
      <c r="F52" s="582"/>
      <c r="G52" s="358" t="s">
        <v>1515</v>
      </c>
    </row>
    <row r="53" spans="2:7" ht="12.75">
      <c r="B53" s="590" t="s">
        <v>1085</v>
      </c>
      <c r="C53" s="591"/>
      <c r="D53" s="591"/>
      <c r="E53" s="591"/>
      <c r="F53" s="592"/>
      <c r="G53" s="358" t="s">
        <v>1516</v>
      </c>
    </row>
    <row r="54" spans="2:7" ht="12.75">
      <c r="B54" s="580" t="s">
        <v>1086</v>
      </c>
      <c r="C54" s="583"/>
      <c r="D54" s="581"/>
      <c r="E54" s="582"/>
      <c r="F54" s="582"/>
      <c r="G54" s="358" t="s">
        <v>1087</v>
      </c>
    </row>
    <row r="55" spans="2:7" ht="12.75">
      <c r="B55" s="590" t="s">
        <v>1089</v>
      </c>
      <c r="C55" s="591"/>
      <c r="D55" s="591"/>
      <c r="E55" s="591"/>
      <c r="F55" s="592"/>
      <c r="G55" s="364">
        <v>50</v>
      </c>
    </row>
    <row r="56" spans="2:7" ht="15">
      <c r="B56" s="363"/>
      <c r="C56" s="22"/>
      <c r="D56" s="22"/>
      <c r="E56" s="22"/>
      <c r="F56" s="22"/>
      <c r="G56" s="22"/>
    </row>
    <row r="57" spans="1:6" ht="15.75">
      <c r="A57" s="349" t="s">
        <v>1090</v>
      </c>
      <c r="B57" s="586" t="s">
        <v>1547</v>
      </c>
      <c r="C57" s="586"/>
      <c r="D57" s="586"/>
      <c r="E57" s="586"/>
      <c r="F57" s="586"/>
    </row>
    <row r="58" spans="2:6" ht="15">
      <c r="B58" s="587" t="s">
        <v>1518</v>
      </c>
      <c r="C58" s="586"/>
      <c r="D58" s="586"/>
      <c r="E58" s="586"/>
      <c r="F58" s="586"/>
    </row>
  </sheetData>
  <sheetProtection/>
  <mergeCells count="6">
    <mergeCell ref="B42:F42"/>
    <mergeCell ref="B45:F45"/>
    <mergeCell ref="B46:F46"/>
    <mergeCell ref="B49:F49"/>
    <mergeCell ref="B53:F53"/>
    <mergeCell ref="B55:F55"/>
  </mergeCells>
  <printOptions/>
  <pageMargins left="0.7086614173228347" right="0.7086614173228347" top="0.7874015748031497" bottom="0.7874015748031497" header="0.5118110236220472" footer="0.31496062992125984"/>
  <pageSetup horizontalDpi="600" verticalDpi="600" orientation="portrait" paperSize="9" scale="85" r:id="rId1"/>
  <headerFooter>
    <oddHeader>&amp;C&amp;"Arial,Tučné"&amp;14Statutární město Olomouc - rozpočet  na rok 2017 schválený Zastupitelstvem města Olomouce dne 19. 12. 2016</oddHeader>
  </headerFooter>
</worksheet>
</file>

<file path=xl/worksheets/sheet10.xml><?xml version="1.0" encoding="utf-8"?>
<worksheet xmlns="http://schemas.openxmlformats.org/spreadsheetml/2006/main" xmlns:r="http://schemas.openxmlformats.org/officeDocument/2006/relationships">
  <sheetPr>
    <tabColor rgb="FFFFFF00"/>
  </sheetPr>
  <dimension ref="A1:O93"/>
  <sheetViews>
    <sheetView view="pageBreakPreview" zoomScaleSheetLayoutView="100" zoomScalePageLayoutView="0" workbookViewId="0" topLeftCell="A1">
      <selection activeCell="I54" sqref="I54"/>
    </sheetView>
  </sheetViews>
  <sheetFormatPr defaultColWidth="9.140625" defaultRowHeight="12.75"/>
  <cols>
    <col min="1" max="1" width="9.57421875" style="0" customWidth="1"/>
    <col min="2" max="2" width="40.57421875" style="0" customWidth="1"/>
    <col min="3" max="3" width="9.57421875" style="0" hidden="1" customWidth="1"/>
    <col min="4" max="4" width="9.8515625" style="0" hidden="1" customWidth="1"/>
    <col min="5" max="5" width="0" style="0" hidden="1" customWidth="1"/>
    <col min="6" max="6" width="6.8515625" style="0" hidden="1" customWidth="1"/>
    <col min="7" max="7" width="7.8515625" style="0" hidden="1" customWidth="1"/>
    <col min="8" max="8" width="7.00390625" style="0" hidden="1" customWidth="1"/>
    <col min="9" max="9" width="13.7109375" style="0" customWidth="1"/>
    <col min="10" max="10" width="53.28125" style="0" customWidth="1"/>
  </cols>
  <sheetData>
    <row r="1" spans="1:10" ht="30.75" customHeight="1" thickBot="1">
      <c r="A1" s="515" t="s">
        <v>1528</v>
      </c>
      <c r="B1" s="516"/>
      <c r="C1" s="516"/>
      <c r="D1" s="516"/>
      <c r="E1" s="516"/>
      <c r="F1" s="516"/>
      <c r="G1" s="516"/>
      <c r="H1" s="516"/>
      <c r="I1" s="516"/>
      <c r="J1" s="516"/>
    </row>
    <row r="2" spans="1:10" ht="63" customHeight="1" thickBot="1">
      <c r="A2" s="76" t="s">
        <v>21</v>
      </c>
      <c r="B2" s="77" t="s">
        <v>22</v>
      </c>
      <c r="C2" s="77" t="s">
        <v>23</v>
      </c>
      <c r="D2" s="77" t="s">
        <v>24</v>
      </c>
      <c r="E2" s="77" t="s">
        <v>25</v>
      </c>
      <c r="F2" s="135" t="s">
        <v>772</v>
      </c>
      <c r="G2" s="135" t="s">
        <v>771</v>
      </c>
      <c r="H2" s="135" t="s">
        <v>543</v>
      </c>
      <c r="I2" s="3" t="s">
        <v>1522</v>
      </c>
      <c r="J2" s="63" t="s">
        <v>26</v>
      </c>
    </row>
    <row r="3" spans="1:10" ht="19.5" customHeight="1">
      <c r="A3" s="517" t="s">
        <v>906</v>
      </c>
      <c r="B3" s="517"/>
      <c r="C3" s="78"/>
      <c r="D3" s="78"/>
      <c r="E3" s="78"/>
      <c r="F3" s="78"/>
      <c r="G3" s="78"/>
      <c r="H3" s="78"/>
      <c r="I3" s="78"/>
      <c r="J3" s="147"/>
    </row>
    <row r="4" spans="1:10" ht="15" customHeight="1">
      <c r="A4" s="480" t="s">
        <v>1422</v>
      </c>
      <c r="B4" s="480"/>
      <c r="C4" s="480"/>
      <c r="D4" s="480"/>
      <c r="E4" s="480"/>
      <c r="F4" s="480"/>
      <c r="G4" s="480"/>
      <c r="H4" s="480"/>
      <c r="I4" s="480"/>
      <c r="J4" s="480"/>
    </row>
    <row r="5" spans="1:10" ht="15" customHeight="1">
      <c r="A5" s="478" t="s">
        <v>374</v>
      </c>
      <c r="B5" s="478"/>
      <c r="C5" s="478"/>
      <c r="D5" s="478"/>
      <c r="E5" s="478"/>
      <c r="F5" s="478"/>
      <c r="G5" s="478"/>
      <c r="H5" s="478"/>
      <c r="I5" s="478"/>
      <c r="J5" s="478"/>
    </row>
    <row r="6" spans="1:10" ht="15" customHeight="1">
      <c r="A6" s="79" t="s">
        <v>30</v>
      </c>
      <c r="B6" s="80" t="s">
        <v>35</v>
      </c>
      <c r="C6" s="81">
        <v>22739</v>
      </c>
      <c r="D6" s="82">
        <v>13582.7383</v>
      </c>
      <c r="E6" s="81">
        <v>22666</v>
      </c>
      <c r="F6" s="87"/>
      <c r="G6" s="87">
        <v>22666</v>
      </c>
      <c r="H6" s="87"/>
      <c r="I6" s="87">
        <v>22666</v>
      </c>
      <c r="J6" s="83" t="s">
        <v>1423</v>
      </c>
    </row>
    <row r="7" spans="1:10" ht="30" customHeight="1">
      <c r="A7" s="79" t="s">
        <v>30</v>
      </c>
      <c r="B7" s="80" t="s">
        <v>35</v>
      </c>
      <c r="C7" s="81">
        <v>37185</v>
      </c>
      <c r="D7" s="82">
        <v>16934.54345</v>
      </c>
      <c r="E7" s="81">
        <v>39434</v>
      </c>
      <c r="F7" s="87">
        <v>-2000</v>
      </c>
      <c r="G7" s="87">
        <v>37434</v>
      </c>
      <c r="H7" s="87"/>
      <c r="I7" s="87">
        <v>37434</v>
      </c>
      <c r="J7" s="83" t="s">
        <v>1424</v>
      </c>
    </row>
    <row r="8" spans="1:10" ht="15" customHeight="1">
      <c r="A8" s="79" t="s">
        <v>30</v>
      </c>
      <c r="B8" s="80" t="s">
        <v>35</v>
      </c>
      <c r="C8" s="81">
        <v>230</v>
      </c>
      <c r="D8" s="82">
        <v>134.1669</v>
      </c>
      <c r="E8" s="81">
        <v>230</v>
      </c>
      <c r="F8" s="87"/>
      <c r="G8" s="87">
        <v>230</v>
      </c>
      <c r="H8" s="87"/>
      <c r="I8" s="87">
        <v>230</v>
      </c>
      <c r="J8" s="83" t="s">
        <v>1425</v>
      </c>
    </row>
    <row r="9" spans="1:10" ht="15" customHeight="1">
      <c r="A9" s="79" t="s">
        <v>30</v>
      </c>
      <c r="B9" s="80" t="s">
        <v>35</v>
      </c>
      <c r="C9" s="81">
        <v>283</v>
      </c>
      <c r="D9" s="82">
        <v>102.971</v>
      </c>
      <c r="E9" s="81">
        <v>283</v>
      </c>
      <c r="F9" s="87"/>
      <c r="G9" s="87">
        <v>283</v>
      </c>
      <c r="H9" s="87"/>
      <c r="I9" s="87">
        <v>283</v>
      </c>
      <c r="J9" s="83" t="s">
        <v>1426</v>
      </c>
    </row>
    <row r="10" spans="1:10" ht="17.25" customHeight="1">
      <c r="A10" s="79" t="s">
        <v>30</v>
      </c>
      <c r="B10" s="80" t="s">
        <v>35</v>
      </c>
      <c r="C10" s="81">
        <v>4998</v>
      </c>
      <c r="D10" s="82">
        <v>2690.6413</v>
      </c>
      <c r="E10" s="81">
        <v>4998</v>
      </c>
      <c r="F10" s="87"/>
      <c r="G10" s="87">
        <v>4998</v>
      </c>
      <c r="H10" s="87"/>
      <c r="I10" s="87">
        <v>4998</v>
      </c>
      <c r="J10" s="83" t="s">
        <v>1427</v>
      </c>
    </row>
    <row r="11" spans="1:10" ht="15" customHeight="1">
      <c r="A11" s="79" t="s">
        <v>30</v>
      </c>
      <c r="B11" s="80" t="s">
        <v>35</v>
      </c>
      <c r="C11" s="81">
        <v>454</v>
      </c>
      <c r="D11" s="82">
        <v>264.83366</v>
      </c>
      <c r="E11" s="81">
        <v>454</v>
      </c>
      <c r="F11" s="87"/>
      <c r="G11" s="87">
        <v>454</v>
      </c>
      <c r="H11" s="87"/>
      <c r="I11" s="87">
        <v>454</v>
      </c>
      <c r="J11" s="83" t="s">
        <v>1428</v>
      </c>
    </row>
    <row r="12" spans="1:10" ht="15" customHeight="1">
      <c r="A12" s="79" t="s">
        <v>30</v>
      </c>
      <c r="B12" s="80" t="s">
        <v>35</v>
      </c>
      <c r="C12" s="81">
        <v>1234</v>
      </c>
      <c r="D12" s="82">
        <v>719</v>
      </c>
      <c r="E12" s="81">
        <v>1234</v>
      </c>
      <c r="F12" s="87"/>
      <c r="G12" s="87">
        <v>1234</v>
      </c>
      <c r="H12" s="87"/>
      <c r="I12" s="87">
        <v>1234</v>
      </c>
      <c r="J12" s="83" t="s">
        <v>1429</v>
      </c>
    </row>
    <row r="13" spans="1:10" ht="17.25" customHeight="1">
      <c r="A13" s="79" t="s">
        <v>30</v>
      </c>
      <c r="B13" s="80" t="s">
        <v>35</v>
      </c>
      <c r="C13" s="81">
        <v>72</v>
      </c>
      <c r="D13" s="82">
        <v>42</v>
      </c>
      <c r="E13" s="81">
        <v>72</v>
      </c>
      <c r="F13" s="87"/>
      <c r="G13" s="87">
        <v>72</v>
      </c>
      <c r="H13" s="87"/>
      <c r="I13" s="87">
        <v>72</v>
      </c>
      <c r="J13" s="83" t="s">
        <v>1430</v>
      </c>
    </row>
    <row r="14" spans="1:10" ht="15" customHeight="1">
      <c r="A14" s="518" t="s">
        <v>1431</v>
      </c>
      <c r="B14" s="518"/>
      <c r="C14" s="81">
        <v>67195</v>
      </c>
      <c r="D14" s="82">
        <v>34471.72771</v>
      </c>
      <c r="E14" s="81">
        <v>69371</v>
      </c>
      <c r="F14" s="81">
        <v>-2000</v>
      </c>
      <c r="G14" s="81">
        <v>67371</v>
      </c>
      <c r="H14" s="81">
        <v>0</v>
      </c>
      <c r="I14" s="81">
        <v>67371</v>
      </c>
      <c r="J14" s="316" t="s">
        <v>30</v>
      </c>
    </row>
    <row r="15" spans="1:10" ht="15" customHeight="1">
      <c r="A15" s="478" t="s">
        <v>1355</v>
      </c>
      <c r="B15" s="478"/>
      <c r="C15" s="478"/>
      <c r="D15" s="478"/>
      <c r="E15" s="478"/>
      <c r="F15" s="478"/>
      <c r="G15" s="478"/>
      <c r="H15" s="478"/>
      <c r="I15" s="478"/>
      <c r="J15" s="478"/>
    </row>
    <row r="16" spans="1:10" ht="36" customHeight="1">
      <c r="A16" s="79" t="s">
        <v>30</v>
      </c>
      <c r="B16" s="80" t="s">
        <v>35</v>
      </c>
      <c r="C16" s="81">
        <v>44617</v>
      </c>
      <c r="D16" s="82">
        <v>25044.781</v>
      </c>
      <c r="E16" s="81">
        <v>46800</v>
      </c>
      <c r="F16" s="87"/>
      <c r="G16" s="87">
        <v>46800</v>
      </c>
      <c r="H16" s="87"/>
      <c r="I16" s="87">
        <v>46800</v>
      </c>
      <c r="J16" s="83" t="s">
        <v>1050</v>
      </c>
    </row>
    <row r="17" spans="1:10" ht="15.75" customHeight="1">
      <c r="A17" s="79" t="s">
        <v>30</v>
      </c>
      <c r="B17" s="80" t="s">
        <v>35</v>
      </c>
      <c r="C17" s="81">
        <v>460</v>
      </c>
      <c r="D17" s="82">
        <v>268.33324</v>
      </c>
      <c r="E17" s="81">
        <v>520</v>
      </c>
      <c r="F17" s="87"/>
      <c r="G17" s="87">
        <v>520</v>
      </c>
      <c r="H17" s="87"/>
      <c r="I17" s="87">
        <v>520</v>
      </c>
      <c r="J17" s="83" t="s">
        <v>1432</v>
      </c>
    </row>
    <row r="18" spans="1:10" ht="15" customHeight="1">
      <c r="A18" s="518" t="s">
        <v>1433</v>
      </c>
      <c r="B18" s="518"/>
      <c r="C18" s="81">
        <v>45077</v>
      </c>
      <c r="D18" s="82">
        <v>25313.11424</v>
      </c>
      <c r="E18" s="81">
        <v>47320</v>
      </c>
      <c r="F18" s="81">
        <v>0</v>
      </c>
      <c r="G18" s="81">
        <v>47320</v>
      </c>
      <c r="H18" s="81">
        <v>0</v>
      </c>
      <c r="I18" s="81">
        <v>47320</v>
      </c>
      <c r="J18" s="316" t="s">
        <v>30</v>
      </c>
    </row>
    <row r="19" spans="1:10" ht="15" customHeight="1">
      <c r="A19" s="478" t="s">
        <v>481</v>
      </c>
      <c r="B19" s="478"/>
      <c r="C19" s="478"/>
      <c r="D19" s="478"/>
      <c r="E19" s="478"/>
      <c r="F19" s="478"/>
      <c r="G19" s="478"/>
      <c r="H19" s="478"/>
      <c r="I19" s="478"/>
      <c r="J19" s="478"/>
    </row>
    <row r="20" spans="1:10" ht="15" customHeight="1">
      <c r="A20" s="79" t="s">
        <v>30</v>
      </c>
      <c r="B20" s="80" t="s">
        <v>1434</v>
      </c>
      <c r="C20" s="81">
        <v>226676</v>
      </c>
      <c r="D20" s="82">
        <v>132227.662</v>
      </c>
      <c r="E20" s="81">
        <v>300000</v>
      </c>
      <c r="F20" s="87">
        <v>-12000</v>
      </c>
      <c r="G20" s="87">
        <v>288000</v>
      </c>
      <c r="H20" s="87">
        <v>-10000</v>
      </c>
      <c r="I20" s="87">
        <v>278000</v>
      </c>
      <c r="J20" s="83" t="s">
        <v>1435</v>
      </c>
    </row>
    <row r="21" spans="1:10" ht="15" customHeight="1">
      <c r="A21" s="79" t="s">
        <v>30</v>
      </c>
      <c r="B21" s="80" t="s">
        <v>1434</v>
      </c>
      <c r="C21" s="81">
        <v>1600</v>
      </c>
      <c r="D21" s="82">
        <v>926.24</v>
      </c>
      <c r="E21" s="81">
        <v>1600</v>
      </c>
      <c r="F21" s="87"/>
      <c r="G21" s="87">
        <v>1600</v>
      </c>
      <c r="H21" s="87"/>
      <c r="I21" s="87">
        <v>1600</v>
      </c>
      <c r="J21" s="83" t="s">
        <v>1436</v>
      </c>
    </row>
    <row r="22" spans="1:10" ht="24.75" customHeight="1">
      <c r="A22" s="79" t="s">
        <v>30</v>
      </c>
      <c r="B22" s="80" t="s">
        <v>1434</v>
      </c>
      <c r="C22" s="81">
        <v>451</v>
      </c>
      <c r="D22" s="82">
        <v>231</v>
      </c>
      <c r="E22" s="81">
        <v>456</v>
      </c>
      <c r="F22" s="87">
        <v>5</v>
      </c>
      <c r="G22" s="87">
        <v>461</v>
      </c>
      <c r="H22" s="87"/>
      <c r="I22" s="87">
        <v>461</v>
      </c>
      <c r="J22" s="83" t="s">
        <v>1437</v>
      </c>
    </row>
    <row r="23" spans="1:10" ht="16.5" customHeight="1">
      <c r="A23" s="79" t="s">
        <v>30</v>
      </c>
      <c r="B23" s="80" t="s">
        <v>1434</v>
      </c>
      <c r="C23" s="81">
        <v>400</v>
      </c>
      <c r="D23" s="82">
        <v>0</v>
      </c>
      <c r="E23" s="81">
        <v>400</v>
      </c>
      <c r="F23" s="87"/>
      <c r="G23" s="87">
        <v>400</v>
      </c>
      <c r="H23" s="87"/>
      <c r="I23" s="87">
        <v>400</v>
      </c>
      <c r="J23" s="83" t="s">
        <v>1438</v>
      </c>
    </row>
    <row r="24" spans="1:10" ht="52.5" customHeight="1">
      <c r="A24" s="79" t="s">
        <v>30</v>
      </c>
      <c r="B24" s="133" t="s">
        <v>1434</v>
      </c>
      <c r="C24" s="119">
        <v>0</v>
      </c>
      <c r="D24" s="134">
        <v>0</v>
      </c>
      <c r="E24" s="119">
        <v>9920</v>
      </c>
      <c r="F24" s="122"/>
      <c r="G24" s="87">
        <v>9920</v>
      </c>
      <c r="H24" s="87"/>
      <c r="I24" s="87">
        <v>9920</v>
      </c>
      <c r="J24" s="83" t="s">
        <v>936</v>
      </c>
    </row>
    <row r="25" spans="1:10" ht="27.75" customHeight="1">
      <c r="A25" s="482" t="s">
        <v>937</v>
      </c>
      <c r="B25" s="482"/>
      <c r="C25" s="144">
        <v>341399</v>
      </c>
      <c r="D25" s="144">
        <v>193170.33995</v>
      </c>
      <c r="E25" s="144">
        <v>429067</v>
      </c>
      <c r="F25" s="144">
        <v>-13995</v>
      </c>
      <c r="G25" s="144">
        <v>415072</v>
      </c>
      <c r="H25" s="144">
        <v>-10000</v>
      </c>
      <c r="I25" s="144">
        <v>405072</v>
      </c>
      <c r="J25" s="85" t="s">
        <v>30</v>
      </c>
    </row>
    <row r="26" spans="1:10" ht="15" customHeight="1">
      <c r="A26" s="480" t="s">
        <v>938</v>
      </c>
      <c r="B26" s="480"/>
      <c r="C26" s="480"/>
      <c r="D26" s="480"/>
      <c r="E26" s="480"/>
      <c r="F26" s="480"/>
      <c r="G26" s="480"/>
      <c r="H26" s="480"/>
      <c r="I26" s="480"/>
      <c r="J26" s="480"/>
    </row>
    <row r="27" spans="1:10" ht="15" customHeight="1">
      <c r="A27" s="478" t="s">
        <v>235</v>
      </c>
      <c r="B27" s="478"/>
      <c r="C27" s="478"/>
      <c r="D27" s="478"/>
      <c r="E27" s="478"/>
      <c r="F27" s="478"/>
      <c r="G27" s="478"/>
      <c r="H27" s="478"/>
      <c r="I27" s="478"/>
      <c r="J27" s="478"/>
    </row>
    <row r="28" spans="1:10" ht="23.25" customHeight="1">
      <c r="A28" s="79" t="s">
        <v>30</v>
      </c>
      <c r="B28" s="80" t="s">
        <v>35</v>
      </c>
      <c r="C28" s="81">
        <v>46</v>
      </c>
      <c r="D28" s="82">
        <v>0</v>
      </c>
      <c r="E28" s="81">
        <v>46</v>
      </c>
      <c r="F28" s="87"/>
      <c r="G28" s="87">
        <v>46</v>
      </c>
      <c r="H28" s="87"/>
      <c r="I28" s="87">
        <v>46</v>
      </c>
      <c r="J28" s="83" t="s">
        <v>939</v>
      </c>
    </row>
    <row r="29" spans="1:10" ht="18" customHeight="1">
      <c r="A29" s="482" t="s">
        <v>940</v>
      </c>
      <c r="B29" s="482"/>
      <c r="C29" s="144">
        <v>46</v>
      </c>
      <c r="D29" s="144">
        <v>0</v>
      </c>
      <c r="E29" s="144">
        <v>46</v>
      </c>
      <c r="F29" s="144">
        <v>0</v>
      </c>
      <c r="G29" s="144">
        <v>46</v>
      </c>
      <c r="H29" s="144">
        <v>0</v>
      </c>
      <c r="I29" s="144">
        <v>46</v>
      </c>
      <c r="J29" s="85" t="s">
        <v>30</v>
      </c>
    </row>
    <row r="30" spans="1:10" ht="15" customHeight="1">
      <c r="A30" s="480" t="s">
        <v>941</v>
      </c>
      <c r="B30" s="480"/>
      <c r="C30" s="480"/>
      <c r="D30" s="480"/>
      <c r="E30" s="480"/>
      <c r="F30" s="480"/>
      <c r="G30" s="480"/>
      <c r="H30" s="480"/>
      <c r="I30" s="480"/>
      <c r="J30" s="480"/>
    </row>
    <row r="31" spans="1:10" ht="15" customHeight="1">
      <c r="A31" s="478" t="s">
        <v>389</v>
      </c>
      <c r="B31" s="478"/>
      <c r="C31" s="478"/>
      <c r="D31" s="478"/>
      <c r="E31" s="478"/>
      <c r="F31" s="478"/>
      <c r="G31" s="478"/>
      <c r="H31" s="478"/>
      <c r="I31" s="478"/>
      <c r="J31" s="478"/>
    </row>
    <row r="32" spans="1:10" ht="18.75" customHeight="1">
      <c r="A32" s="79" t="s">
        <v>30</v>
      </c>
      <c r="B32" s="80" t="s">
        <v>35</v>
      </c>
      <c r="C32" s="81">
        <v>260</v>
      </c>
      <c r="D32" s="82">
        <v>129.9996</v>
      </c>
      <c r="E32" s="81">
        <v>260</v>
      </c>
      <c r="F32" s="87"/>
      <c r="G32" s="87">
        <v>260</v>
      </c>
      <c r="H32" s="87"/>
      <c r="I32" s="87">
        <v>260</v>
      </c>
      <c r="J32" s="83" t="s">
        <v>942</v>
      </c>
    </row>
    <row r="33" spans="1:10" ht="21.75" customHeight="1">
      <c r="A33" s="79" t="s">
        <v>30</v>
      </c>
      <c r="B33" s="80" t="s">
        <v>35</v>
      </c>
      <c r="C33" s="81">
        <v>26</v>
      </c>
      <c r="D33" s="82">
        <v>13.0002</v>
      </c>
      <c r="E33" s="81">
        <v>26</v>
      </c>
      <c r="F33" s="87"/>
      <c r="G33" s="87">
        <v>26</v>
      </c>
      <c r="H33" s="87"/>
      <c r="I33" s="87">
        <v>26</v>
      </c>
      <c r="J33" s="83" t="s">
        <v>943</v>
      </c>
    </row>
    <row r="34" spans="1:10" ht="17.25" customHeight="1">
      <c r="A34" s="79" t="s">
        <v>30</v>
      </c>
      <c r="B34" s="80" t="s">
        <v>35</v>
      </c>
      <c r="C34" s="81">
        <v>150</v>
      </c>
      <c r="D34" s="82">
        <v>75</v>
      </c>
      <c r="E34" s="81">
        <v>150</v>
      </c>
      <c r="F34" s="87"/>
      <c r="G34" s="87">
        <v>150</v>
      </c>
      <c r="H34" s="87"/>
      <c r="I34" s="87">
        <v>150</v>
      </c>
      <c r="J34" s="83" t="s">
        <v>944</v>
      </c>
    </row>
    <row r="35" spans="1:10" ht="15" customHeight="1">
      <c r="A35" s="478" t="s">
        <v>280</v>
      </c>
      <c r="B35" s="478"/>
      <c r="C35" s="478"/>
      <c r="D35" s="478"/>
      <c r="E35" s="478"/>
      <c r="F35" s="478"/>
      <c r="G35" s="478"/>
      <c r="H35" s="478"/>
      <c r="I35" s="478"/>
      <c r="J35" s="478"/>
    </row>
    <row r="36" spans="1:10" ht="30.75" customHeight="1">
      <c r="A36" s="79" t="s">
        <v>30</v>
      </c>
      <c r="B36" s="80" t="s">
        <v>35</v>
      </c>
      <c r="C36" s="81">
        <v>702</v>
      </c>
      <c r="D36" s="82">
        <v>350.9998</v>
      </c>
      <c r="E36" s="81">
        <v>702</v>
      </c>
      <c r="F36" s="87"/>
      <c r="G36" s="87">
        <v>702</v>
      </c>
      <c r="H36" s="87"/>
      <c r="I36" s="87">
        <v>702</v>
      </c>
      <c r="J36" s="83" t="s">
        <v>945</v>
      </c>
    </row>
    <row r="37" spans="1:10" ht="15" customHeight="1">
      <c r="A37" s="482" t="s">
        <v>946</v>
      </c>
      <c r="B37" s="482"/>
      <c r="C37" s="144">
        <v>1138</v>
      </c>
      <c r="D37" s="144">
        <v>568.9996</v>
      </c>
      <c r="E37" s="144">
        <v>1138</v>
      </c>
      <c r="F37" s="144">
        <v>0</v>
      </c>
      <c r="G37" s="144">
        <v>1138</v>
      </c>
      <c r="H37" s="144">
        <v>0</v>
      </c>
      <c r="I37" s="144">
        <v>1138</v>
      </c>
      <c r="J37" s="85" t="s">
        <v>30</v>
      </c>
    </row>
    <row r="38" spans="1:10" ht="15" customHeight="1">
      <c r="A38" s="480" t="s">
        <v>947</v>
      </c>
      <c r="B38" s="480"/>
      <c r="C38" s="480"/>
      <c r="D38" s="480"/>
      <c r="E38" s="480"/>
      <c r="F38" s="480"/>
      <c r="G38" s="480"/>
      <c r="H38" s="480"/>
      <c r="I38" s="480"/>
      <c r="J38" s="480"/>
    </row>
    <row r="39" spans="1:10" ht="15" customHeight="1">
      <c r="A39" s="478" t="s">
        <v>948</v>
      </c>
      <c r="B39" s="478"/>
      <c r="C39" s="478"/>
      <c r="D39" s="478"/>
      <c r="E39" s="478"/>
      <c r="F39" s="478"/>
      <c r="G39" s="478"/>
      <c r="H39" s="478"/>
      <c r="I39" s="478"/>
      <c r="J39" s="478"/>
    </row>
    <row r="40" spans="1:10" ht="23.25" customHeight="1">
      <c r="A40" s="79" t="s">
        <v>30</v>
      </c>
      <c r="B40" s="80" t="s">
        <v>35</v>
      </c>
      <c r="C40" s="81">
        <v>200</v>
      </c>
      <c r="D40" s="82">
        <v>45</v>
      </c>
      <c r="E40" s="81">
        <v>200</v>
      </c>
      <c r="F40" s="87"/>
      <c r="G40" s="87">
        <v>200</v>
      </c>
      <c r="H40" s="87"/>
      <c r="I40" s="87">
        <v>200</v>
      </c>
      <c r="J40" s="83" t="s">
        <v>949</v>
      </c>
    </row>
    <row r="41" spans="1:10" ht="15.75" customHeight="1">
      <c r="A41" s="79" t="s">
        <v>30</v>
      </c>
      <c r="B41" s="80" t="s">
        <v>35</v>
      </c>
      <c r="C41" s="81">
        <v>25</v>
      </c>
      <c r="D41" s="82">
        <v>12.5</v>
      </c>
      <c r="E41" s="81">
        <v>30</v>
      </c>
      <c r="F41" s="87"/>
      <c r="G41" s="87">
        <v>30</v>
      </c>
      <c r="H41" s="87"/>
      <c r="I41" s="87">
        <v>30</v>
      </c>
      <c r="J41" s="83" t="s">
        <v>950</v>
      </c>
    </row>
    <row r="42" spans="1:10" ht="15" customHeight="1">
      <c r="A42" s="478" t="s">
        <v>235</v>
      </c>
      <c r="B42" s="478"/>
      <c r="C42" s="478"/>
      <c r="D42" s="478"/>
      <c r="E42" s="478"/>
      <c r="F42" s="478"/>
      <c r="G42" s="478"/>
      <c r="H42" s="478"/>
      <c r="I42" s="478"/>
      <c r="J42" s="478"/>
    </row>
    <row r="43" spans="1:10" ht="18" customHeight="1">
      <c r="A43" s="79" t="s">
        <v>30</v>
      </c>
      <c r="B43" s="80" t="s">
        <v>35</v>
      </c>
      <c r="C43" s="81">
        <v>300</v>
      </c>
      <c r="D43" s="82">
        <v>135.9899</v>
      </c>
      <c r="E43" s="81">
        <v>300</v>
      </c>
      <c r="F43" s="87"/>
      <c r="G43" s="87">
        <v>300</v>
      </c>
      <c r="H43" s="87"/>
      <c r="I43" s="87">
        <v>300</v>
      </c>
      <c r="J43" s="83" t="s">
        <v>951</v>
      </c>
    </row>
    <row r="44" spans="1:10" ht="15" customHeight="1">
      <c r="A44" s="482" t="s">
        <v>952</v>
      </c>
      <c r="B44" s="482"/>
      <c r="C44" s="144">
        <v>525</v>
      </c>
      <c r="D44" s="144">
        <v>194</v>
      </c>
      <c r="E44" s="144">
        <v>530</v>
      </c>
      <c r="F44" s="144">
        <v>0</v>
      </c>
      <c r="G44" s="144">
        <v>530</v>
      </c>
      <c r="H44" s="144">
        <v>0</v>
      </c>
      <c r="I44" s="144">
        <v>530</v>
      </c>
      <c r="J44" s="85" t="s">
        <v>30</v>
      </c>
    </row>
    <row r="45" spans="1:10" ht="15" customHeight="1">
      <c r="A45" s="480" t="s">
        <v>953</v>
      </c>
      <c r="B45" s="480"/>
      <c r="C45" s="480"/>
      <c r="D45" s="480"/>
      <c r="E45" s="480"/>
      <c r="F45" s="480"/>
      <c r="G45" s="480"/>
      <c r="H45" s="480"/>
      <c r="I45" s="480"/>
      <c r="J45" s="480"/>
    </row>
    <row r="46" spans="1:10" ht="15" customHeight="1">
      <c r="A46" s="478" t="s">
        <v>241</v>
      </c>
      <c r="B46" s="478"/>
      <c r="C46" s="478"/>
      <c r="D46" s="478"/>
      <c r="E46" s="478"/>
      <c r="F46" s="478"/>
      <c r="G46" s="478"/>
      <c r="H46" s="478"/>
      <c r="I46" s="478"/>
      <c r="J46" s="478"/>
    </row>
    <row r="47" spans="1:10" ht="21.75" customHeight="1">
      <c r="A47" s="79" t="s">
        <v>30</v>
      </c>
      <c r="B47" s="80" t="s">
        <v>35</v>
      </c>
      <c r="C47" s="81">
        <v>26786</v>
      </c>
      <c r="D47" s="82">
        <v>13580.544</v>
      </c>
      <c r="E47" s="81">
        <v>29200</v>
      </c>
      <c r="F47" s="87">
        <v>-1000</v>
      </c>
      <c r="G47" s="87">
        <v>28200</v>
      </c>
      <c r="H47" s="87"/>
      <c r="I47" s="87">
        <v>28200</v>
      </c>
      <c r="J47" s="83" t="s">
        <v>954</v>
      </c>
    </row>
    <row r="48" spans="1:10" ht="15" customHeight="1">
      <c r="A48" s="478" t="s">
        <v>955</v>
      </c>
      <c r="B48" s="478"/>
      <c r="C48" s="478"/>
      <c r="D48" s="478"/>
      <c r="E48" s="478"/>
      <c r="F48" s="478"/>
      <c r="G48" s="478"/>
      <c r="H48" s="478"/>
      <c r="I48" s="478"/>
      <c r="J48" s="478"/>
    </row>
    <row r="49" spans="1:10" ht="22.5" customHeight="1">
      <c r="A49" s="79" t="s">
        <v>30</v>
      </c>
      <c r="B49" s="80" t="s">
        <v>35</v>
      </c>
      <c r="C49" s="81">
        <v>57755</v>
      </c>
      <c r="D49" s="82">
        <v>28761.9754</v>
      </c>
      <c r="E49" s="81">
        <v>67500</v>
      </c>
      <c r="F49" s="87"/>
      <c r="G49" s="87">
        <v>67500</v>
      </c>
      <c r="H49" s="87"/>
      <c r="I49" s="87">
        <v>67500</v>
      </c>
      <c r="J49" s="83" t="s">
        <v>956</v>
      </c>
    </row>
    <row r="50" spans="1:10" ht="21.75" customHeight="1">
      <c r="A50" s="79" t="s">
        <v>30</v>
      </c>
      <c r="B50" s="80" t="s">
        <v>35</v>
      </c>
      <c r="C50" s="81">
        <v>30860</v>
      </c>
      <c r="D50" s="82">
        <v>16235.9727</v>
      </c>
      <c r="E50" s="81">
        <v>31340</v>
      </c>
      <c r="F50" s="87"/>
      <c r="G50" s="87">
        <v>31340</v>
      </c>
      <c r="H50" s="87"/>
      <c r="I50" s="87">
        <v>31340</v>
      </c>
      <c r="J50" s="83" t="s">
        <v>957</v>
      </c>
    </row>
    <row r="51" spans="1:10" ht="31.5" customHeight="1">
      <c r="A51" s="79" t="s">
        <v>30</v>
      </c>
      <c r="B51" s="80" t="s">
        <v>35</v>
      </c>
      <c r="C51" s="81">
        <v>145</v>
      </c>
      <c r="D51" s="82">
        <v>74.3084</v>
      </c>
      <c r="E51" s="81">
        <v>145</v>
      </c>
      <c r="F51" s="87"/>
      <c r="G51" s="87">
        <v>145</v>
      </c>
      <c r="H51" s="87"/>
      <c r="I51" s="87">
        <v>145</v>
      </c>
      <c r="J51" s="83" t="s">
        <v>958</v>
      </c>
    </row>
    <row r="52" spans="1:10" ht="32.25" customHeight="1">
      <c r="A52" s="79" t="s">
        <v>30</v>
      </c>
      <c r="B52" s="80" t="s">
        <v>35</v>
      </c>
      <c r="C52" s="81">
        <v>182</v>
      </c>
      <c r="D52" s="82">
        <v>81.3371</v>
      </c>
      <c r="E52" s="81">
        <v>182</v>
      </c>
      <c r="F52" s="87"/>
      <c r="G52" s="87">
        <v>182</v>
      </c>
      <c r="H52" s="87"/>
      <c r="I52" s="87">
        <v>182</v>
      </c>
      <c r="J52" s="83" t="s">
        <v>959</v>
      </c>
    </row>
    <row r="53" spans="1:10" ht="31.5" customHeight="1">
      <c r="A53" s="79" t="s">
        <v>30</v>
      </c>
      <c r="B53" s="80" t="s">
        <v>35</v>
      </c>
      <c r="C53" s="81">
        <v>673</v>
      </c>
      <c r="D53" s="82">
        <v>328.7057</v>
      </c>
      <c r="E53" s="81">
        <v>673</v>
      </c>
      <c r="F53" s="87"/>
      <c r="G53" s="87">
        <v>673</v>
      </c>
      <c r="H53" s="87"/>
      <c r="I53" s="87">
        <v>673</v>
      </c>
      <c r="J53" s="83" t="s">
        <v>960</v>
      </c>
    </row>
    <row r="54" spans="1:10" ht="29.25" customHeight="1">
      <c r="A54" s="79" t="s">
        <v>30</v>
      </c>
      <c r="B54" s="80" t="s">
        <v>35</v>
      </c>
      <c r="C54" s="81">
        <v>2900</v>
      </c>
      <c r="D54" s="82">
        <v>1450.0002</v>
      </c>
      <c r="E54" s="81">
        <v>2900</v>
      </c>
      <c r="F54" s="87"/>
      <c r="G54" s="87">
        <v>2900</v>
      </c>
      <c r="H54" s="87"/>
      <c r="I54" s="87">
        <v>2900</v>
      </c>
      <c r="J54" s="83" t="s">
        <v>961</v>
      </c>
    </row>
    <row r="55" spans="1:10" ht="15" customHeight="1">
      <c r="A55" s="518" t="s">
        <v>962</v>
      </c>
      <c r="B55" s="518"/>
      <c r="C55" s="81">
        <v>92995</v>
      </c>
      <c r="D55" s="82">
        <v>47138.2463</v>
      </c>
      <c r="E55" s="81">
        <v>102740</v>
      </c>
      <c r="F55" s="81">
        <v>0</v>
      </c>
      <c r="G55" s="81">
        <v>102740</v>
      </c>
      <c r="H55" s="81">
        <v>0</v>
      </c>
      <c r="I55" s="81">
        <v>102740</v>
      </c>
      <c r="J55" s="316" t="s">
        <v>30</v>
      </c>
    </row>
    <row r="56" spans="1:10" ht="15" customHeight="1">
      <c r="A56" s="478" t="s">
        <v>389</v>
      </c>
      <c r="B56" s="478"/>
      <c r="C56" s="478"/>
      <c r="D56" s="478"/>
      <c r="E56" s="478"/>
      <c r="F56" s="478"/>
      <c r="G56" s="478"/>
      <c r="H56" s="478"/>
      <c r="I56" s="478"/>
      <c r="J56" s="478"/>
    </row>
    <row r="57" spans="1:10" ht="23.25" customHeight="1">
      <c r="A57" s="79" t="s">
        <v>30</v>
      </c>
      <c r="B57" s="80" t="s">
        <v>35</v>
      </c>
      <c r="C57" s="81">
        <v>45260</v>
      </c>
      <c r="D57" s="82">
        <v>19021.5063</v>
      </c>
      <c r="E57" s="81">
        <v>47260</v>
      </c>
      <c r="F57" s="87"/>
      <c r="G57" s="87">
        <v>47260</v>
      </c>
      <c r="H57" s="87"/>
      <c r="I57" s="87">
        <v>47260</v>
      </c>
      <c r="J57" s="83" t="s">
        <v>963</v>
      </c>
    </row>
    <row r="58" spans="1:10" ht="15" customHeight="1">
      <c r="A58" s="79" t="s">
        <v>30</v>
      </c>
      <c r="B58" s="80" t="s">
        <v>35</v>
      </c>
      <c r="C58" s="81">
        <v>454</v>
      </c>
      <c r="D58" s="82">
        <v>227.0004</v>
      </c>
      <c r="E58" s="81">
        <v>454</v>
      </c>
      <c r="F58" s="87"/>
      <c r="G58" s="87">
        <v>454</v>
      </c>
      <c r="H58" s="87"/>
      <c r="I58" s="87">
        <v>454</v>
      </c>
      <c r="J58" s="83" t="s">
        <v>964</v>
      </c>
    </row>
    <row r="59" spans="1:10" ht="15" customHeight="1">
      <c r="A59" s="518" t="s">
        <v>965</v>
      </c>
      <c r="B59" s="518"/>
      <c r="C59" s="81">
        <v>45714</v>
      </c>
      <c r="D59" s="82">
        <v>19248.5067</v>
      </c>
      <c r="E59" s="81">
        <v>47714</v>
      </c>
      <c r="F59" s="81">
        <v>0</v>
      </c>
      <c r="G59" s="81">
        <v>47714</v>
      </c>
      <c r="H59" s="81">
        <v>0</v>
      </c>
      <c r="I59" s="81">
        <v>47714</v>
      </c>
      <c r="J59" s="316" t="s">
        <v>30</v>
      </c>
    </row>
    <row r="60" spans="1:10" ht="15" customHeight="1">
      <c r="A60" s="478" t="s">
        <v>280</v>
      </c>
      <c r="B60" s="478"/>
      <c r="C60" s="478"/>
      <c r="D60" s="478"/>
      <c r="E60" s="478"/>
      <c r="F60" s="478"/>
      <c r="G60" s="478"/>
      <c r="H60" s="478"/>
      <c r="I60" s="478"/>
      <c r="J60" s="478"/>
    </row>
    <row r="61" spans="1:10" ht="21.75" customHeight="1">
      <c r="A61" s="79" t="s">
        <v>30</v>
      </c>
      <c r="B61" s="80" t="s">
        <v>35</v>
      </c>
      <c r="C61" s="81">
        <v>912.45</v>
      </c>
      <c r="D61" s="82">
        <v>250</v>
      </c>
      <c r="E61" s="81">
        <v>500</v>
      </c>
      <c r="F61" s="87"/>
      <c r="G61" s="87">
        <v>500</v>
      </c>
      <c r="H61" s="87"/>
      <c r="I61" s="87">
        <v>500</v>
      </c>
      <c r="J61" s="83" t="s">
        <v>966</v>
      </c>
    </row>
    <row r="62" spans="1:10" ht="15" customHeight="1">
      <c r="A62" s="482" t="s">
        <v>967</v>
      </c>
      <c r="B62" s="482"/>
      <c r="C62" s="144">
        <v>166407.45</v>
      </c>
      <c r="D62" s="144">
        <v>80217.297</v>
      </c>
      <c r="E62" s="144">
        <v>180154</v>
      </c>
      <c r="F62" s="144">
        <v>-1000</v>
      </c>
      <c r="G62" s="144">
        <v>179154</v>
      </c>
      <c r="H62" s="144">
        <v>0</v>
      </c>
      <c r="I62" s="144">
        <v>179154</v>
      </c>
      <c r="J62" s="85" t="s">
        <v>30</v>
      </c>
    </row>
    <row r="63" spans="1:10" ht="15" customHeight="1">
      <c r="A63" s="480" t="s">
        <v>968</v>
      </c>
      <c r="B63" s="480"/>
      <c r="C63" s="480"/>
      <c r="D63" s="480"/>
      <c r="E63" s="480"/>
      <c r="F63" s="480"/>
      <c r="G63" s="480"/>
      <c r="H63" s="480"/>
      <c r="I63" s="480"/>
      <c r="J63" s="480"/>
    </row>
    <row r="64" spans="1:10" ht="15" customHeight="1">
      <c r="A64" s="478" t="s">
        <v>216</v>
      </c>
      <c r="B64" s="478"/>
      <c r="C64" s="478"/>
      <c r="D64" s="478"/>
      <c r="E64" s="478"/>
      <c r="F64" s="478"/>
      <c r="G64" s="478"/>
      <c r="H64" s="478"/>
      <c r="I64" s="478"/>
      <c r="J64" s="478"/>
    </row>
    <row r="65" spans="1:10" ht="15.75" customHeight="1">
      <c r="A65" s="79" t="s">
        <v>30</v>
      </c>
      <c r="B65" s="80" t="s">
        <v>35</v>
      </c>
      <c r="C65" s="81">
        <v>301</v>
      </c>
      <c r="D65" s="82">
        <v>176.1328</v>
      </c>
      <c r="E65" s="81">
        <v>301</v>
      </c>
      <c r="F65" s="87"/>
      <c r="G65" s="87">
        <v>301</v>
      </c>
      <c r="H65" s="87"/>
      <c r="I65" s="87">
        <v>301</v>
      </c>
      <c r="J65" s="83" t="s">
        <v>969</v>
      </c>
    </row>
    <row r="66" spans="1:10" ht="15" customHeight="1">
      <c r="A66" s="478" t="s">
        <v>449</v>
      </c>
      <c r="B66" s="478"/>
      <c r="C66" s="478"/>
      <c r="D66" s="478"/>
      <c r="E66" s="478"/>
      <c r="F66" s="478"/>
      <c r="G66" s="478"/>
      <c r="H66" s="478"/>
      <c r="I66" s="478"/>
      <c r="J66" s="478"/>
    </row>
    <row r="67" spans="1:10" ht="27.75" customHeight="1">
      <c r="A67" s="79" t="s">
        <v>30</v>
      </c>
      <c r="B67" s="80" t="s">
        <v>35</v>
      </c>
      <c r="C67" s="81">
        <v>318</v>
      </c>
      <c r="D67" s="82">
        <v>162.8804</v>
      </c>
      <c r="E67" s="81">
        <v>318</v>
      </c>
      <c r="F67" s="87"/>
      <c r="G67" s="87">
        <v>318</v>
      </c>
      <c r="H67" s="87"/>
      <c r="I67" s="87">
        <v>318</v>
      </c>
      <c r="J67" s="83" t="s">
        <v>970</v>
      </c>
    </row>
    <row r="68" spans="1:10" ht="15" customHeight="1">
      <c r="A68" s="478" t="s">
        <v>280</v>
      </c>
      <c r="B68" s="478"/>
      <c r="C68" s="478"/>
      <c r="D68" s="478"/>
      <c r="E68" s="478"/>
      <c r="F68" s="478"/>
      <c r="G68" s="478"/>
      <c r="H68" s="478"/>
      <c r="I68" s="478"/>
      <c r="J68" s="478"/>
    </row>
    <row r="69" spans="1:10" ht="15" customHeight="1">
      <c r="A69" s="79" t="s">
        <v>30</v>
      </c>
      <c r="B69" s="80" t="s">
        <v>35</v>
      </c>
      <c r="C69" s="81">
        <v>448</v>
      </c>
      <c r="D69" s="82">
        <v>261.723</v>
      </c>
      <c r="E69" s="81">
        <v>448</v>
      </c>
      <c r="F69" s="87"/>
      <c r="G69" s="87">
        <v>448</v>
      </c>
      <c r="H69" s="87"/>
      <c r="I69" s="87">
        <v>448</v>
      </c>
      <c r="J69" s="83" t="s">
        <v>971</v>
      </c>
    </row>
    <row r="70" spans="1:10" ht="22.5" customHeight="1">
      <c r="A70" s="79" t="s">
        <v>30</v>
      </c>
      <c r="B70" s="80" t="s">
        <v>35</v>
      </c>
      <c r="C70" s="81">
        <v>13</v>
      </c>
      <c r="D70" s="82">
        <v>0</v>
      </c>
      <c r="E70" s="81">
        <v>13</v>
      </c>
      <c r="F70" s="87"/>
      <c r="G70" s="87">
        <v>13</v>
      </c>
      <c r="H70" s="87"/>
      <c r="I70" s="87">
        <v>13</v>
      </c>
      <c r="J70" s="83" t="s">
        <v>972</v>
      </c>
    </row>
    <row r="71" spans="1:10" ht="27" customHeight="1">
      <c r="A71" s="79" t="s">
        <v>30</v>
      </c>
      <c r="B71" s="80" t="s">
        <v>35</v>
      </c>
      <c r="C71" s="81">
        <v>266</v>
      </c>
      <c r="D71" s="82">
        <v>169.3735</v>
      </c>
      <c r="E71" s="81">
        <v>266</v>
      </c>
      <c r="F71" s="87"/>
      <c r="G71" s="87">
        <v>266</v>
      </c>
      <c r="H71" s="87"/>
      <c r="I71" s="87">
        <v>266</v>
      </c>
      <c r="J71" s="83" t="s">
        <v>973</v>
      </c>
    </row>
    <row r="72" spans="1:10" ht="28.5" customHeight="1">
      <c r="A72" s="79" t="s">
        <v>30</v>
      </c>
      <c r="B72" s="80" t="s">
        <v>35</v>
      </c>
      <c r="C72" s="81">
        <v>603</v>
      </c>
      <c r="D72" s="82">
        <v>175.1498</v>
      </c>
      <c r="E72" s="81">
        <v>603</v>
      </c>
      <c r="F72" s="87"/>
      <c r="G72" s="87">
        <v>603</v>
      </c>
      <c r="H72" s="87"/>
      <c r="I72" s="87">
        <v>603</v>
      </c>
      <c r="J72" s="83" t="s">
        <v>974</v>
      </c>
    </row>
    <row r="73" spans="1:10" ht="24" customHeight="1">
      <c r="A73" s="79" t="s">
        <v>30</v>
      </c>
      <c r="B73" s="80" t="s">
        <v>35</v>
      </c>
      <c r="C73" s="81">
        <v>24</v>
      </c>
      <c r="D73" s="82">
        <v>0</v>
      </c>
      <c r="E73" s="81">
        <v>24</v>
      </c>
      <c r="F73" s="87"/>
      <c r="G73" s="87">
        <v>24</v>
      </c>
      <c r="H73" s="87"/>
      <c r="I73" s="87">
        <v>24</v>
      </c>
      <c r="J73" s="83" t="s">
        <v>975</v>
      </c>
    </row>
    <row r="74" spans="1:10" ht="15" customHeight="1">
      <c r="A74" s="518" t="s">
        <v>976</v>
      </c>
      <c r="B74" s="518"/>
      <c r="C74" s="81">
        <v>1354</v>
      </c>
      <c r="D74" s="82">
        <v>606.2463</v>
      </c>
      <c r="E74" s="81">
        <v>1354</v>
      </c>
      <c r="F74" s="81">
        <v>0</v>
      </c>
      <c r="G74" s="81">
        <v>1354</v>
      </c>
      <c r="H74" s="81">
        <v>0</v>
      </c>
      <c r="I74" s="81">
        <v>1354</v>
      </c>
      <c r="J74" s="316" t="s">
        <v>30</v>
      </c>
    </row>
    <row r="75" spans="1:10" ht="15" customHeight="1">
      <c r="A75" s="478" t="s">
        <v>977</v>
      </c>
      <c r="B75" s="478"/>
      <c r="C75" s="478"/>
      <c r="D75" s="478"/>
      <c r="E75" s="478"/>
      <c r="F75" s="478"/>
      <c r="G75" s="478"/>
      <c r="H75" s="478"/>
      <c r="I75" s="478"/>
      <c r="J75" s="478"/>
    </row>
    <row r="76" spans="1:10" ht="18.75" customHeight="1">
      <c r="A76" s="79" t="s">
        <v>30</v>
      </c>
      <c r="B76" s="80" t="s">
        <v>35</v>
      </c>
      <c r="C76" s="81">
        <v>15800</v>
      </c>
      <c r="D76" s="82">
        <v>7499.1685</v>
      </c>
      <c r="E76" s="81">
        <v>15800</v>
      </c>
      <c r="F76" s="87"/>
      <c r="G76" s="87">
        <v>15800</v>
      </c>
      <c r="H76" s="87"/>
      <c r="I76" s="87">
        <v>15800</v>
      </c>
      <c r="J76" s="83" t="s">
        <v>978</v>
      </c>
    </row>
    <row r="77" spans="1:10" ht="15" customHeight="1">
      <c r="A77" s="482" t="s">
        <v>979</v>
      </c>
      <c r="B77" s="482"/>
      <c r="C77" s="144">
        <v>17773</v>
      </c>
      <c r="D77" s="144">
        <v>8444.428</v>
      </c>
      <c r="E77" s="144">
        <v>17773</v>
      </c>
      <c r="F77" s="144">
        <v>0</v>
      </c>
      <c r="G77" s="144">
        <v>17773</v>
      </c>
      <c r="H77" s="144">
        <v>0</v>
      </c>
      <c r="I77" s="144">
        <v>17773</v>
      </c>
      <c r="J77" s="85" t="s">
        <v>30</v>
      </c>
    </row>
    <row r="78" spans="1:10" ht="15" customHeight="1">
      <c r="A78" s="480" t="s">
        <v>980</v>
      </c>
      <c r="B78" s="480"/>
      <c r="C78" s="480"/>
      <c r="D78" s="480"/>
      <c r="E78" s="480"/>
      <c r="F78" s="480"/>
      <c r="G78" s="480"/>
      <c r="H78" s="480"/>
      <c r="I78" s="480"/>
      <c r="J78" s="480"/>
    </row>
    <row r="79" spans="1:10" ht="82.5" customHeight="1">
      <c r="A79" s="79" t="s">
        <v>30</v>
      </c>
      <c r="B79" s="80" t="s">
        <v>35</v>
      </c>
      <c r="C79" s="81">
        <v>250</v>
      </c>
      <c r="D79" s="82">
        <v>91.781</v>
      </c>
      <c r="E79" s="81">
        <v>250</v>
      </c>
      <c r="F79" s="87"/>
      <c r="G79" s="87">
        <v>250</v>
      </c>
      <c r="H79" s="87"/>
      <c r="I79" s="87">
        <v>250</v>
      </c>
      <c r="J79" s="83" t="s">
        <v>981</v>
      </c>
    </row>
    <row r="80" spans="1:10" ht="15" customHeight="1">
      <c r="A80" s="482" t="s">
        <v>982</v>
      </c>
      <c r="B80" s="482"/>
      <c r="C80" s="144">
        <v>250</v>
      </c>
      <c r="D80" s="144">
        <v>91.781</v>
      </c>
      <c r="E80" s="144">
        <v>250</v>
      </c>
      <c r="F80" s="144">
        <v>0</v>
      </c>
      <c r="G80" s="144">
        <v>250</v>
      </c>
      <c r="H80" s="144">
        <v>0</v>
      </c>
      <c r="I80" s="144">
        <v>250</v>
      </c>
      <c r="J80" s="85" t="s">
        <v>30</v>
      </c>
    </row>
    <row r="81" spans="1:15" ht="30" customHeight="1">
      <c r="A81" s="482" t="s">
        <v>983</v>
      </c>
      <c r="B81" s="482"/>
      <c r="C81" s="84">
        <v>527538.45</v>
      </c>
      <c r="D81" s="84">
        <v>282686.33545</v>
      </c>
      <c r="E81" s="84">
        <v>628958</v>
      </c>
      <c r="F81" s="84">
        <v>-14995</v>
      </c>
      <c r="G81" s="84">
        <v>613963</v>
      </c>
      <c r="H81" s="84">
        <v>-10000</v>
      </c>
      <c r="I81" s="84">
        <v>603963</v>
      </c>
      <c r="J81" s="85" t="s">
        <v>30</v>
      </c>
      <c r="L81" s="1"/>
      <c r="M81" s="1"/>
      <c r="N81" s="1"/>
      <c r="O81" s="1"/>
    </row>
    <row r="84" spans="1:10" ht="12.75">
      <c r="A84" s="323" t="s">
        <v>984</v>
      </c>
      <c r="B84" s="324"/>
      <c r="C84" s="324"/>
      <c r="D84" s="324"/>
      <c r="E84" s="324"/>
      <c r="F84" s="324"/>
      <c r="G84" s="324"/>
      <c r="H84" s="324"/>
      <c r="I84" s="324"/>
      <c r="J84" s="324"/>
    </row>
    <row r="85" spans="1:10" ht="12.75">
      <c r="A85" s="324"/>
      <c r="B85" s="324"/>
      <c r="C85" s="324"/>
      <c r="D85" s="324"/>
      <c r="E85" s="324"/>
      <c r="F85" s="324"/>
      <c r="G85" s="324"/>
      <c r="H85" s="324"/>
      <c r="I85" s="324"/>
      <c r="J85" s="324"/>
    </row>
    <row r="86" spans="1:10" ht="12.75">
      <c r="A86" s="521" t="s">
        <v>985</v>
      </c>
      <c r="B86" s="522"/>
      <c r="C86" s="325">
        <v>255825.45</v>
      </c>
      <c r="D86" s="325">
        <v>128221.63505000001</v>
      </c>
      <c r="E86" s="325">
        <v>271582</v>
      </c>
      <c r="F86" s="325">
        <v>-2000</v>
      </c>
      <c r="G86" s="325">
        <v>269582</v>
      </c>
      <c r="H86" s="325">
        <v>0</v>
      </c>
      <c r="I86" s="325">
        <v>269582</v>
      </c>
      <c r="J86" s="326"/>
    </row>
    <row r="87" spans="1:10" ht="12.75">
      <c r="A87" s="327" t="s">
        <v>986</v>
      </c>
      <c r="B87" s="328"/>
      <c r="C87" s="330">
        <v>229127</v>
      </c>
      <c r="D87" s="330">
        <v>133384.902</v>
      </c>
      <c r="E87" s="329">
        <v>312376</v>
      </c>
      <c r="F87" s="329">
        <v>-11995</v>
      </c>
      <c r="G87" s="329">
        <v>300381</v>
      </c>
      <c r="H87" s="329">
        <v>-10000</v>
      </c>
      <c r="I87" s="329">
        <v>290381</v>
      </c>
      <c r="J87" s="331"/>
    </row>
    <row r="88" spans="1:10" ht="12.75">
      <c r="A88" s="332" t="s">
        <v>987</v>
      </c>
      <c r="B88" s="333"/>
      <c r="C88" s="334">
        <v>227076</v>
      </c>
      <c r="D88" s="334">
        <v>132227.662</v>
      </c>
      <c r="E88" s="334">
        <v>310320</v>
      </c>
      <c r="F88" s="334">
        <v>-12000</v>
      </c>
      <c r="G88" s="334">
        <v>298320</v>
      </c>
      <c r="H88" s="334">
        <v>-10000</v>
      </c>
      <c r="I88" s="334">
        <v>288320</v>
      </c>
      <c r="J88" s="335"/>
    </row>
    <row r="89" spans="1:10" ht="12.75">
      <c r="A89" s="332" t="s">
        <v>988</v>
      </c>
      <c r="B89" s="333"/>
      <c r="C89" s="334">
        <v>1600</v>
      </c>
      <c r="D89" s="334">
        <v>926.24</v>
      </c>
      <c r="E89" s="334">
        <v>1600</v>
      </c>
      <c r="F89" s="334">
        <v>0</v>
      </c>
      <c r="G89" s="334">
        <v>1600</v>
      </c>
      <c r="H89" s="334">
        <v>0</v>
      </c>
      <c r="I89" s="334">
        <v>1600</v>
      </c>
      <c r="J89" s="335"/>
    </row>
    <row r="90" spans="1:10" ht="12.75">
      <c r="A90" s="523" t="s">
        <v>989</v>
      </c>
      <c r="B90" s="524"/>
      <c r="C90" s="334">
        <v>451</v>
      </c>
      <c r="D90" s="334">
        <v>231</v>
      </c>
      <c r="E90" s="334">
        <v>456</v>
      </c>
      <c r="F90" s="334">
        <v>5</v>
      </c>
      <c r="G90" s="334">
        <v>461</v>
      </c>
      <c r="H90" s="334">
        <v>0</v>
      </c>
      <c r="I90" s="334">
        <v>461</v>
      </c>
      <c r="J90" s="335"/>
    </row>
    <row r="91" spans="1:10" ht="12.75">
      <c r="A91" s="525" t="s">
        <v>990</v>
      </c>
      <c r="B91" s="526"/>
      <c r="C91" s="336">
        <v>26786</v>
      </c>
      <c r="D91" s="336">
        <v>13580.544</v>
      </c>
      <c r="E91" s="336">
        <v>29200</v>
      </c>
      <c r="F91" s="336">
        <v>-1000</v>
      </c>
      <c r="G91" s="336">
        <v>28200</v>
      </c>
      <c r="H91" s="336">
        <v>0</v>
      </c>
      <c r="I91" s="336">
        <v>28200</v>
      </c>
      <c r="J91" s="331"/>
    </row>
    <row r="92" spans="1:10" ht="12.75">
      <c r="A92" s="525" t="s">
        <v>991</v>
      </c>
      <c r="B92" s="526"/>
      <c r="C92" s="337">
        <v>15800</v>
      </c>
      <c r="D92" s="337">
        <v>7499.1685</v>
      </c>
      <c r="E92" s="337">
        <v>15800</v>
      </c>
      <c r="F92" s="337">
        <v>0</v>
      </c>
      <c r="G92" s="337">
        <v>15800</v>
      </c>
      <c r="H92" s="337">
        <v>0</v>
      </c>
      <c r="I92" s="337">
        <v>15800</v>
      </c>
      <c r="J92" s="331"/>
    </row>
    <row r="93" spans="1:10" ht="12.75">
      <c r="A93" s="519" t="s">
        <v>992</v>
      </c>
      <c r="B93" s="520"/>
      <c r="C93" s="339">
        <v>527538.45</v>
      </c>
      <c r="D93" s="338">
        <v>282686.24955000007</v>
      </c>
      <c r="E93" s="338">
        <v>628958</v>
      </c>
      <c r="F93" s="338">
        <v>-14995</v>
      </c>
      <c r="G93" s="338">
        <v>613963</v>
      </c>
      <c r="H93" s="338">
        <v>-10000</v>
      </c>
      <c r="I93" s="338">
        <v>603963</v>
      </c>
      <c r="J93" s="340"/>
    </row>
  </sheetData>
  <sheetProtection/>
  <mergeCells count="43">
    <mergeCell ref="A93:B93"/>
    <mergeCell ref="A80:B80"/>
    <mergeCell ref="A81:B81"/>
    <mergeCell ref="A86:B86"/>
    <mergeCell ref="A90:B90"/>
    <mergeCell ref="A91:B91"/>
    <mergeCell ref="A92:B92"/>
    <mergeCell ref="A42:J42"/>
    <mergeCell ref="A44:B44"/>
    <mergeCell ref="A45:J45"/>
    <mergeCell ref="A46:J46"/>
    <mergeCell ref="A63:J63"/>
    <mergeCell ref="A64:J64"/>
    <mergeCell ref="A77:B77"/>
    <mergeCell ref="A78:J78"/>
    <mergeCell ref="A56:J56"/>
    <mergeCell ref="A59:B59"/>
    <mergeCell ref="A60:J60"/>
    <mergeCell ref="A62:B62"/>
    <mergeCell ref="A74:B74"/>
    <mergeCell ref="A75:J75"/>
    <mergeCell ref="A66:J66"/>
    <mergeCell ref="A68:J68"/>
    <mergeCell ref="A25:B25"/>
    <mergeCell ref="A26:J26"/>
    <mergeCell ref="A48:J48"/>
    <mergeCell ref="A55:B55"/>
    <mergeCell ref="A30:J30"/>
    <mergeCell ref="A31:J31"/>
    <mergeCell ref="A35:J35"/>
    <mergeCell ref="A37:B37"/>
    <mergeCell ref="A38:J38"/>
    <mergeCell ref="A39:J39"/>
    <mergeCell ref="A27:J27"/>
    <mergeCell ref="A29:B29"/>
    <mergeCell ref="A1:J1"/>
    <mergeCell ref="A3:B3"/>
    <mergeCell ref="A4:J4"/>
    <mergeCell ref="A5:J5"/>
    <mergeCell ref="A14:B14"/>
    <mergeCell ref="A15:J15"/>
    <mergeCell ref="A18:B18"/>
    <mergeCell ref="A19:J19"/>
  </mergeCells>
  <printOptions/>
  <pageMargins left="0.8267716535433072" right="0.2362204724409449" top="0.2755905511811024" bottom="0.4724409448818898" header="0.7086614173228347" footer="0.31496062992125984"/>
  <pageSetup firstPageNumber="14" useFirstPageNumber="1" fitToHeight="0" horizontalDpi="300" verticalDpi="300" orientation="portrait" pageOrder="overThenDown" paperSize="9" scale="70" r:id="rId1"/>
  <headerFooter alignWithMargins="0">
    <oddFooter>&amp;C&amp;P</oddFooter>
  </headerFooter>
  <rowBreaks count="1" manualBreakCount="1">
    <brk id="55" max="9" man="1"/>
  </rowBreaks>
</worksheet>
</file>

<file path=xl/worksheets/sheet11.xml><?xml version="1.0" encoding="utf-8"?>
<worksheet xmlns="http://schemas.openxmlformats.org/spreadsheetml/2006/main" xmlns:r="http://schemas.openxmlformats.org/officeDocument/2006/relationships">
  <sheetPr>
    <tabColor rgb="FFFFFF00"/>
  </sheetPr>
  <dimension ref="A1:L8"/>
  <sheetViews>
    <sheetView zoomScaleSheetLayoutView="100" zoomScalePageLayoutView="0" workbookViewId="0" topLeftCell="A1">
      <selection activeCell="W6" sqref="W6"/>
    </sheetView>
  </sheetViews>
  <sheetFormatPr defaultColWidth="9.140625" defaultRowHeight="12.75"/>
  <cols>
    <col min="1" max="1" width="9.57421875" style="0" customWidth="1"/>
    <col min="2" max="2" width="32.7109375" style="0" customWidth="1"/>
    <col min="3" max="3" width="10.140625" style="0" hidden="1" customWidth="1"/>
    <col min="4" max="4" width="10.421875" style="0" hidden="1" customWidth="1"/>
    <col min="5" max="5" width="9.00390625" style="0" hidden="1" customWidth="1"/>
    <col min="6" max="6" width="7.57421875" style="0" hidden="1" customWidth="1"/>
    <col min="7" max="7" width="8.421875" style="0" hidden="1" customWidth="1"/>
    <col min="8" max="8" width="7.140625" style="0" hidden="1" customWidth="1"/>
    <col min="9" max="9" width="7.8515625" style="0" hidden="1" customWidth="1"/>
    <col min="10" max="10" width="7.28125" style="0" hidden="1" customWidth="1"/>
    <col min="11" max="11" width="14.8515625" style="0" customWidth="1"/>
    <col min="12" max="12" width="53.00390625" style="0" customWidth="1"/>
  </cols>
  <sheetData>
    <row r="1" spans="1:12" ht="30.75" customHeight="1" thickBot="1">
      <c r="A1" s="515" t="s">
        <v>1529</v>
      </c>
      <c r="B1" s="516"/>
      <c r="C1" s="516"/>
      <c r="D1" s="516"/>
      <c r="E1" s="516"/>
      <c r="F1" s="516"/>
      <c r="G1" s="516"/>
      <c r="H1" s="516"/>
      <c r="I1" s="516"/>
      <c r="J1" s="516"/>
      <c r="K1" s="516"/>
      <c r="L1" s="516"/>
    </row>
    <row r="2" spans="1:12" ht="63" customHeight="1" thickBot="1">
      <c r="A2" s="76" t="s">
        <v>21</v>
      </c>
      <c r="B2" s="77" t="s">
        <v>22</v>
      </c>
      <c r="C2" s="77" t="s">
        <v>23</v>
      </c>
      <c r="D2" s="77" t="s">
        <v>24</v>
      </c>
      <c r="E2" s="77" t="s">
        <v>25</v>
      </c>
      <c r="F2" s="135" t="s">
        <v>590</v>
      </c>
      <c r="G2" s="135" t="s">
        <v>895</v>
      </c>
      <c r="H2" s="135" t="s">
        <v>772</v>
      </c>
      <c r="I2" s="135" t="s">
        <v>771</v>
      </c>
      <c r="J2" s="135" t="s">
        <v>543</v>
      </c>
      <c r="K2" s="3" t="s">
        <v>1522</v>
      </c>
      <c r="L2" s="63" t="s">
        <v>26</v>
      </c>
    </row>
    <row r="3" spans="1:12" ht="24" customHeight="1">
      <c r="A3" s="517" t="s">
        <v>906</v>
      </c>
      <c r="B3" s="517"/>
      <c r="C3" s="78"/>
      <c r="D3" s="78"/>
      <c r="E3" s="78"/>
      <c r="F3" s="78"/>
      <c r="G3" s="78"/>
      <c r="H3" s="78"/>
      <c r="I3" s="78"/>
      <c r="J3" s="78"/>
      <c r="K3" s="78"/>
      <c r="L3" s="147"/>
    </row>
    <row r="4" spans="1:12" ht="15" customHeight="1">
      <c r="A4" s="478" t="s">
        <v>179</v>
      </c>
      <c r="B4" s="478"/>
      <c r="C4" s="478"/>
      <c r="D4" s="478"/>
      <c r="E4" s="478"/>
      <c r="F4" s="478"/>
      <c r="G4" s="478"/>
      <c r="H4" s="478"/>
      <c r="I4" s="478"/>
      <c r="J4" s="478"/>
      <c r="K4" s="478"/>
      <c r="L4" s="478"/>
    </row>
    <row r="5" spans="1:12" ht="60" customHeight="1">
      <c r="A5" s="79" t="s">
        <v>30</v>
      </c>
      <c r="B5" s="80" t="s">
        <v>35</v>
      </c>
      <c r="C5" s="81">
        <v>250</v>
      </c>
      <c r="D5" s="82">
        <v>242</v>
      </c>
      <c r="E5" s="81">
        <v>250</v>
      </c>
      <c r="F5" s="87"/>
      <c r="G5" s="87">
        <v>250</v>
      </c>
      <c r="H5" s="87"/>
      <c r="I5" s="87">
        <v>250</v>
      </c>
      <c r="J5" s="87"/>
      <c r="K5" s="87">
        <v>250</v>
      </c>
      <c r="L5" s="83" t="s">
        <v>993</v>
      </c>
    </row>
    <row r="6" spans="1:12" ht="37.5" customHeight="1">
      <c r="A6" s="79" t="s">
        <v>30</v>
      </c>
      <c r="B6" s="80" t="s">
        <v>35</v>
      </c>
      <c r="C6" s="81">
        <v>150</v>
      </c>
      <c r="D6" s="82">
        <v>0</v>
      </c>
      <c r="E6" s="81">
        <v>150</v>
      </c>
      <c r="F6" s="87"/>
      <c r="G6" s="87">
        <v>150</v>
      </c>
      <c r="H6" s="87"/>
      <c r="I6" s="87">
        <v>150</v>
      </c>
      <c r="J6" s="87"/>
      <c r="K6" s="87">
        <v>150</v>
      </c>
      <c r="L6" s="83" t="s">
        <v>994</v>
      </c>
    </row>
    <row r="7" spans="1:12" ht="77.25" customHeight="1">
      <c r="A7" s="79" t="s">
        <v>30</v>
      </c>
      <c r="B7" s="80" t="s">
        <v>35</v>
      </c>
      <c r="C7" s="81">
        <v>170</v>
      </c>
      <c r="D7" s="82">
        <v>0</v>
      </c>
      <c r="E7" s="81">
        <v>300</v>
      </c>
      <c r="F7" s="87"/>
      <c r="G7" s="87">
        <v>300</v>
      </c>
      <c r="H7" s="87">
        <v>700</v>
      </c>
      <c r="I7" s="87">
        <v>1000</v>
      </c>
      <c r="J7" s="87"/>
      <c r="K7" s="87">
        <v>1000</v>
      </c>
      <c r="L7" s="92" t="s">
        <v>1450</v>
      </c>
    </row>
    <row r="8" spans="1:12" ht="30" customHeight="1">
      <c r="A8" s="482" t="s">
        <v>995</v>
      </c>
      <c r="B8" s="482"/>
      <c r="C8" s="84">
        <v>570</v>
      </c>
      <c r="D8" s="84">
        <v>242</v>
      </c>
      <c r="E8" s="84">
        <v>700</v>
      </c>
      <c r="F8" s="84">
        <v>0</v>
      </c>
      <c r="G8" s="84">
        <v>700</v>
      </c>
      <c r="H8" s="84">
        <v>700</v>
      </c>
      <c r="I8" s="84">
        <v>1400</v>
      </c>
      <c r="J8" s="84">
        <v>0</v>
      </c>
      <c r="K8" s="84">
        <v>1400</v>
      </c>
      <c r="L8" s="85" t="s">
        <v>30</v>
      </c>
    </row>
  </sheetData>
  <sheetProtection/>
  <mergeCells count="4">
    <mergeCell ref="A1:L1"/>
    <mergeCell ref="A3:B3"/>
    <mergeCell ref="A4:L4"/>
    <mergeCell ref="A8:B8"/>
  </mergeCells>
  <printOptions/>
  <pageMargins left="0.8267716535433072" right="0.4330708661417323" top="0.4724409448818898" bottom="0.4724409448818898" header="0.7086614173228347" footer="0.31496062992125984"/>
  <pageSetup firstPageNumber="16" useFirstPageNumber="1" fitToHeight="0" horizontalDpi="300" verticalDpi="300" orientation="portrait" pageOrder="overThenDown" paperSize="9" scale="75"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tabColor rgb="FFFFFF00"/>
  </sheetPr>
  <dimension ref="A1:L43"/>
  <sheetViews>
    <sheetView zoomScaleSheetLayoutView="100" zoomScalePageLayoutView="0" workbookViewId="0" topLeftCell="A1">
      <selection activeCell="Q5" sqref="Q5"/>
    </sheetView>
  </sheetViews>
  <sheetFormatPr defaultColWidth="9.140625" defaultRowHeight="12.75"/>
  <cols>
    <col min="1" max="1" width="8.00390625" style="0" customWidth="1"/>
    <col min="2" max="2" width="33.57421875" style="0" customWidth="1"/>
    <col min="3" max="3" width="10.140625" style="0" hidden="1" customWidth="1"/>
    <col min="4" max="4" width="10.421875" style="0" hidden="1" customWidth="1"/>
    <col min="5" max="5" width="8.8515625" style="0" hidden="1" customWidth="1"/>
    <col min="6" max="6" width="7.7109375" style="0" hidden="1" customWidth="1"/>
    <col min="7" max="7" width="7.8515625" style="0" hidden="1" customWidth="1"/>
    <col min="8" max="8" width="7.00390625" style="0" hidden="1" customWidth="1"/>
    <col min="9" max="9" width="7.8515625" style="0" hidden="1" customWidth="1"/>
    <col min="10" max="10" width="7.00390625" style="0" hidden="1" customWidth="1"/>
    <col min="11" max="11" width="13.28125" style="0" customWidth="1"/>
    <col min="12" max="12" width="57.8515625" style="0" customWidth="1"/>
  </cols>
  <sheetData>
    <row r="1" spans="1:12" ht="30.75" customHeight="1" thickBot="1">
      <c r="A1" s="515" t="s">
        <v>1530</v>
      </c>
      <c r="B1" s="516"/>
      <c r="C1" s="516"/>
      <c r="D1" s="516"/>
      <c r="E1" s="516"/>
      <c r="F1" s="516"/>
      <c r="G1" s="516"/>
      <c r="H1" s="516"/>
      <c r="I1" s="516"/>
      <c r="J1" s="516"/>
      <c r="K1" s="516"/>
      <c r="L1" s="516"/>
    </row>
    <row r="2" spans="1:12" ht="63" customHeight="1" thickBot="1">
      <c r="A2" s="76" t="s">
        <v>21</v>
      </c>
      <c r="B2" s="77" t="s">
        <v>22</v>
      </c>
      <c r="C2" s="77" t="s">
        <v>23</v>
      </c>
      <c r="D2" s="77" t="s">
        <v>24</v>
      </c>
      <c r="E2" s="77" t="s">
        <v>25</v>
      </c>
      <c r="F2" s="135" t="s">
        <v>590</v>
      </c>
      <c r="G2" s="135" t="s">
        <v>895</v>
      </c>
      <c r="H2" s="135" t="s">
        <v>772</v>
      </c>
      <c r="I2" s="135" t="s">
        <v>771</v>
      </c>
      <c r="J2" s="135" t="s">
        <v>543</v>
      </c>
      <c r="K2" s="3" t="s">
        <v>1522</v>
      </c>
      <c r="L2" s="63" t="s">
        <v>26</v>
      </c>
    </row>
    <row r="3" spans="1:12" ht="24" customHeight="1">
      <c r="A3" s="517" t="s">
        <v>906</v>
      </c>
      <c r="B3" s="517"/>
      <c r="C3" s="78"/>
      <c r="D3" s="78"/>
      <c r="E3" s="78"/>
      <c r="F3" s="78"/>
      <c r="G3" s="78"/>
      <c r="H3" s="78"/>
      <c r="I3" s="78"/>
      <c r="J3" s="78"/>
      <c r="K3" s="78"/>
      <c r="L3" s="147"/>
    </row>
    <row r="4" spans="1:12" ht="15" customHeight="1">
      <c r="A4" s="480" t="s">
        <v>996</v>
      </c>
      <c r="B4" s="480"/>
      <c r="C4" s="480"/>
      <c r="D4" s="480"/>
      <c r="E4" s="480"/>
      <c r="F4" s="480"/>
      <c r="G4" s="480"/>
      <c r="H4" s="480"/>
      <c r="I4" s="480"/>
      <c r="J4" s="480"/>
      <c r="K4" s="480"/>
      <c r="L4" s="480"/>
    </row>
    <row r="5" spans="1:12" ht="15" customHeight="1">
      <c r="A5" s="478" t="s">
        <v>1109</v>
      </c>
      <c r="B5" s="478"/>
      <c r="C5" s="478"/>
      <c r="D5" s="478"/>
      <c r="E5" s="478"/>
      <c r="F5" s="478"/>
      <c r="G5" s="478"/>
      <c r="H5" s="478"/>
      <c r="I5" s="478"/>
      <c r="J5" s="478"/>
      <c r="K5" s="478"/>
      <c r="L5" s="478"/>
    </row>
    <row r="6" spans="1:12" ht="18" customHeight="1">
      <c r="A6" s="79" t="s">
        <v>30</v>
      </c>
      <c r="B6" s="80" t="s">
        <v>997</v>
      </c>
      <c r="C6" s="81">
        <v>2424</v>
      </c>
      <c r="D6" s="82">
        <v>1414</v>
      </c>
      <c r="E6" s="81">
        <v>2433</v>
      </c>
      <c r="F6" s="87"/>
      <c r="G6" s="87">
        <v>2433</v>
      </c>
      <c r="H6" s="87"/>
      <c r="I6" s="87">
        <v>2433</v>
      </c>
      <c r="J6" s="87"/>
      <c r="K6" s="87">
        <v>2433</v>
      </c>
      <c r="L6" s="83" t="s">
        <v>998</v>
      </c>
    </row>
    <row r="7" spans="1:12" ht="18" customHeight="1">
      <c r="A7" s="79" t="s">
        <v>30</v>
      </c>
      <c r="B7" s="80" t="s">
        <v>997</v>
      </c>
      <c r="C7" s="81">
        <v>787</v>
      </c>
      <c r="D7" s="82">
        <v>459.081</v>
      </c>
      <c r="E7" s="81">
        <v>967</v>
      </c>
      <c r="F7" s="87"/>
      <c r="G7" s="87">
        <v>967</v>
      </c>
      <c r="H7" s="87"/>
      <c r="I7" s="87">
        <v>967</v>
      </c>
      <c r="J7" s="87"/>
      <c r="K7" s="87">
        <v>967</v>
      </c>
      <c r="L7" s="83" t="s">
        <v>999</v>
      </c>
    </row>
    <row r="8" spans="1:12" ht="18" customHeight="1">
      <c r="A8" s="79" t="s">
        <v>30</v>
      </c>
      <c r="B8" s="80" t="s">
        <v>997</v>
      </c>
      <c r="C8" s="81">
        <v>2604</v>
      </c>
      <c r="D8" s="82">
        <v>1519</v>
      </c>
      <c r="E8" s="81">
        <v>2754</v>
      </c>
      <c r="F8" s="87"/>
      <c r="G8" s="87">
        <v>2754</v>
      </c>
      <c r="H8" s="87"/>
      <c r="I8" s="87">
        <v>2754</v>
      </c>
      <c r="J8" s="87"/>
      <c r="K8" s="87">
        <v>2754</v>
      </c>
      <c r="L8" s="83" t="s">
        <v>1000</v>
      </c>
    </row>
    <row r="9" spans="1:12" ht="18" customHeight="1">
      <c r="A9" s="79" t="s">
        <v>30</v>
      </c>
      <c r="B9" s="80" t="s">
        <v>997</v>
      </c>
      <c r="C9" s="81">
        <v>1864</v>
      </c>
      <c r="D9" s="82">
        <v>1087.331</v>
      </c>
      <c r="E9" s="81">
        <v>1746</v>
      </c>
      <c r="F9" s="87"/>
      <c r="G9" s="87">
        <v>1746</v>
      </c>
      <c r="H9" s="87"/>
      <c r="I9" s="87">
        <v>1746</v>
      </c>
      <c r="J9" s="87"/>
      <c r="K9" s="87">
        <v>1746</v>
      </c>
      <c r="L9" s="83" t="s">
        <v>1001</v>
      </c>
    </row>
    <row r="10" spans="1:12" ht="18" customHeight="1">
      <c r="A10" s="79" t="s">
        <v>30</v>
      </c>
      <c r="B10" s="80" t="s">
        <v>997</v>
      </c>
      <c r="C10" s="81">
        <v>921</v>
      </c>
      <c r="D10" s="82">
        <v>537.25</v>
      </c>
      <c r="E10" s="81">
        <v>879</v>
      </c>
      <c r="F10" s="87"/>
      <c r="G10" s="87">
        <v>879</v>
      </c>
      <c r="H10" s="87"/>
      <c r="I10" s="87">
        <v>879</v>
      </c>
      <c r="J10" s="87"/>
      <c r="K10" s="87">
        <v>879</v>
      </c>
      <c r="L10" s="83" t="s">
        <v>1002</v>
      </c>
    </row>
    <row r="11" spans="1:12" ht="18" customHeight="1">
      <c r="A11" s="79" t="s">
        <v>30</v>
      </c>
      <c r="B11" s="80" t="s">
        <v>997</v>
      </c>
      <c r="C11" s="81">
        <v>2866</v>
      </c>
      <c r="D11" s="82">
        <v>1671.831</v>
      </c>
      <c r="E11" s="81">
        <v>2664</v>
      </c>
      <c r="F11" s="87"/>
      <c r="G11" s="87">
        <v>2664</v>
      </c>
      <c r="H11" s="87"/>
      <c r="I11" s="87">
        <v>2664</v>
      </c>
      <c r="J11" s="87"/>
      <c r="K11" s="87">
        <v>2664</v>
      </c>
      <c r="L11" s="83" t="s">
        <v>1003</v>
      </c>
    </row>
    <row r="12" spans="1:12" ht="18" customHeight="1">
      <c r="A12" s="79" t="s">
        <v>30</v>
      </c>
      <c r="B12" s="80" t="s">
        <v>997</v>
      </c>
      <c r="C12" s="81">
        <v>2281</v>
      </c>
      <c r="D12" s="82">
        <v>1330.581</v>
      </c>
      <c r="E12" s="81">
        <v>2782</v>
      </c>
      <c r="F12" s="87"/>
      <c r="G12" s="87">
        <v>2782</v>
      </c>
      <c r="H12" s="87"/>
      <c r="I12" s="87">
        <v>2782</v>
      </c>
      <c r="J12" s="87"/>
      <c r="K12" s="87">
        <v>2782</v>
      </c>
      <c r="L12" s="83" t="s">
        <v>1004</v>
      </c>
    </row>
    <row r="13" spans="1:12" ht="18" customHeight="1">
      <c r="A13" s="79" t="s">
        <v>30</v>
      </c>
      <c r="B13" s="80" t="s">
        <v>997</v>
      </c>
      <c r="C13" s="81">
        <v>1646</v>
      </c>
      <c r="D13" s="82">
        <v>960.169</v>
      </c>
      <c r="E13" s="81">
        <v>1641</v>
      </c>
      <c r="F13" s="87"/>
      <c r="G13" s="87">
        <v>1641</v>
      </c>
      <c r="H13" s="87"/>
      <c r="I13" s="87">
        <v>1641</v>
      </c>
      <c r="J13" s="87"/>
      <c r="K13" s="87">
        <v>1641</v>
      </c>
      <c r="L13" s="83" t="s">
        <v>1005</v>
      </c>
    </row>
    <row r="14" spans="1:12" ht="18" customHeight="1">
      <c r="A14" s="79" t="s">
        <v>30</v>
      </c>
      <c r="B14" s="80" t="s">
        <v>997</v>
      </c>
      <c r="C14" s="81">
        <v>2714</v>
      </c>
      <c r="D14" s="82">
        <v>1583.169</v>
      </c>
      <c r="E14" s="81">
        <v>2781</v>
      </c>
      <c r="F14" s="87"/>
      <c r="G14" s="87">
        <v>2781</v>
      </c>
      <c r="H14" s="87"/>
      <c r="I14" s="87">
        <v>2781</v>
      </c>
      <c r="J14" s="87"/>
      <c r="K14" s="87">
        <v>2781</v>
      </c>
      <c r="L14" s="83" t="s">
        <v>1006</v>
      </c>
    </row>
    <row r="15" spans="1:12" ht="18" customHeight="1">
      <c r="A15" s="79" t="s">
        <v>30</v>
      </c>
      <c r="B15" s="80" t="s">
        <v>997</v>
      </c>
      <c r="C15" s="81">
        <v>1058</v>
      </c>
      <c r="D15" s="82">
        <v>617.169</v>
      </c>
      <c r="E15" s="81">
        <v>1215</v>
      </c>
      <c r="F15" s="87"/>
      <c r="G15" s="87">
        <v>1215</v>
      </c>
      <c r="H15" s="87"/>
      <c r="I15" s="87">
        <v>1215</v>
      </c>
      <c r="J15" s="87"/>
      <c r="K15" s="87">
        <v>1215</v>
      </c>
      <c r="L15" s="83" t="s">
        <v>1007</v>
      </c>
    </row>
    <row r="16" spans="1:12" ht="18" customHeight="1">
      <c r="A16" s="79" t="s">
        <v>30</v>
      </c>
      <c r="B16" s="80" t="s">
        <v>997</v>
      </c>
      <c r="C16" s="81">
        <v>1285</v>
      </c>
      <c r="D16" s="82">
        <v>749.581</v>
      </c>
      <c r="E16" s="81">
        <v>1314</v>
      </c>
      <c r="F16" s="87"/>
      <c r="G16" s="87">
        <v>1314</v>
      </c>
      <c r="H16" s="87"/>
      <c r="I16" s="87">
        <v>1314</v>
      </c>
      <c r="J16" s="87"/>
      <c r="K16" s="87">
        <v>1314</v>
      </c>
      <c r="L16" s="83" t="s">
        <v>1008</v>
      </c>
    </row>
    <row r="17" spans="1:12" ht="18" customHeight="1">
      <c r="A17" s="79" t="s">
        <v>30</v>
      </c>
      <c r="B17" s="80" t="s">
        <v>997</v>
      </c>
      <c r="C17" s="81">
        <v>2617</v>
      </c>
      <c r="D17" s="82">
        <v>1538.25</v>
      </c>
      <c r="E17" s="81">
        <v>3292</v>
      </c>
      <c r="F17" s="87"/>
      <c r="G17" s="87">
        <v>3292</v>
      </c>
      <c r="H17" s="87"/>
      <c r="I17" s="87">
        <v>3292</v>
      </c>
      <c r="J17" s="87"/>
      <c r="K17" s="87">
        <v>3292</v>
      </c>
      <c r="L17" s="83" t="s">
        <v>1009</v>
      </c>
    </row>
    <row r="18" spans="1:12" ht="15" customHeight="1">
      <c r="A18" s="478" t="s">
        <v>417</v>
      </c>
      <c r="B18" s="478"/>
      <c r="C18" s="478"/>
      <c r="D18" s="478"/>
      <c r="E18" s="478"/>
      <c r="F18" s="478"/>
      <c r="G18" s="478"/>
      <c r="H18" s="478"/>
      <c r="I18" s="478"/>
      <c r="J18" s="478"/>
      <c r="K18" s="478"/>
      <c r="L18" s="478"/>
    </row>
    <row r="19" spans="1:12" ht="18" customHeight="1">
      <c r="A19" s="79" t="s">
        <v>30</v>
      </c>
      <c r="B19" s="80" t="s">
        <v>997</v>
      </c>
      <c r="C19" s="81">
        <v>7554.009</v>
      </c>
      <c r="D19" s="82">
        <v>4515.788</v>
      </c>
      <c r="E19" s="81">
        <v>8330</v>
      </c>
      <c r="F19" s="87"/>
      <c r="G19" s="87">
        <v>8330</v>
      </c>
      <c r="H19" s="87"/>
      <c r="I19" s="87">
        <v>8330</v>
      </c>
      <c r="J19" s="87"/>
      <c r="K19" s="87">
        <v>8330</v>
      </c>
      <c r="L19" s="83" t="s">
        <v>1010</v>
      </c>
    </row>
    <row r="20" spans="1:12" ht="18" customHeight="1">
      <c r="A20" s="79" t="s">
        <v>30</v>
      </c>
      <c r="B20" s="80" t="s">
        <v>997</v>
      </c>
      <c r="C20" s="81">
        <v>4285</v>
      </c>
      <c r="D20" s="82">
        <v>2499.581</v>
      </c>
      <c r="E20" s="81">
        <v>4390</v>
      </c>
      <c r="F20" s="87"/>
      <c r="G20" s="87">
        <v>4390</v>
      </c>
      <c r="H20" s="87"/>
      <c r="I20" s="87">
        <v>4390</v>
      </c>
      <c r="J20" s="87"/>
      <c r="K20" s="87">
        <v>4390</v>
      </c>
      <c r="L20" s="83" t="s">
        <v>1011</v>
      </c>
    </row>
    <row r="21" spans="1:12" ht="18" customHeight="1">
      <c r="A21" s="79" t="s">
        <v>30</v>
      </c>
      <c r="B21" s="80" t="s">
        <v>997</v>
      </c>
      <c r="C21" s="81">
        <v>4893</v>
      </c>
      <c r="D21" s="82">
        <v>2854.25</v>
      </c>
      <c r="E21" s="81">
        <v>4820</v>
      </c>
      <c r="F21" s="87"/>
      <c r="G21" s="87">
        <v>4820</v>
      </c>
      <c r="H21" s="87"/>
      <c r="I21" s="87">
        <v>4820</v>
      </c>
      <c r="J21" s="87"/>
      <c r="K21" s="87">
        <v>4820</v>
      </c>
      <c r="L21" s="83" t="s">
        <v>1012</v>
      </c>
    </row>
    <row r="22" spans="1:12" ht="18" customHeight="1">
      <c r="A22" s="79" t="s">
        <v>30</v>
      </c>
      <c r="B22" s="80" t="s">
        <v>997</v>
      </c>
      <c r="C22" s="81">
        <v>6456</v>
      </c>
      <c r="D22" s="82">
        <v>3766</v>
      </c>
      <c r="E22" s="81">
        <v>6514</v>
      </c>
      <c r="F22" s="87"/>
      <c r="G22" s="87">
        <v>6514</v>
      </c>
      <c r="H22" s="87"/>
      <c r="I22" s="87">
        <v>6514</v>
      </c>
      <c r="J22" s="87"/>
      <c r="K22" s="87">
        <v>6514</v>
      </c>
      <c r="L22" s="83" t="s">
        <v>1013</v>
      </c>
    </row>
    <row r="23" spans="1:12" ht="18" customHeight="1">
      <c r="A23" s="79" t="s">
        <v>30</v>
      </c>
      <c r="B23" s="80" t="s">
        <v>997</v>
      </c>
      <c r="C23" s="81">
        <v>3336</v>
      </c>
      <c r="D23" s="82">
        <v>1946</v>
      </c>
      <c r="E23" s="81">
        <v>3365</v>
      </c>
      <c r="F23" s="87"/>
      <c r="G23" s="87">
        <v>3365</v>
      </c>
      <c r="H23" s="87"/>
      <c r="I23" s="87">
        <v>3365</v>
      </c>
      <c r="J23" s="87"/>
      <c r="K23" s="87">
        <v>3365</v>
      </c>
      <c r="L23" s="83" t="s">
        <v>1014</v>
      </c>
    </row>
    <row r="24" spans="1:12" ht="18" customHeight="1">
      <c r="A24" s="79" t="s">
        <v>30</v>
      </c>
      <c r="B24" s="80" t="s">
        <v>997</v>
      </c>
      <c r="C24" s="81">
        <v>6676</v>
      </c>
      <c r="D24" s="82">
        <v>3894.331</v>
      </c>
      <c r="E24" s="81">
        <v>7286</v>
      </c>
      <c r="F24" s="87"/>
      <c r="G24" s="87">
        <v>7286</v>
      </c>
      <c r="H24" s="87"/>
      <c r="I24" s="87">
        <v>7286</v>
      </c>
      <c r="J24" s="87"/>
      <c r="K24" s="87">
        <v>7286</v>
      </c>
      <c r="L24" s="83" t="s">
        <v>1015</v>
      </c>
    </row>
    <row r="25" spans="1:12" ht="18" customHeight="1">
      <c r="A25" s="79" t="s">
        <v>30</v>
      </c>
      <c r="B25" s="80" t="s">
        <v>997</v>
      </c>
      <c r="C25" s="81">
        <v>3866</v>
      </c>
      <c r="D25" s="82">
        <v>2255.169</v>
      </c>
      <c r="E25" s="81">
        <v>3745</v>
      </c>
      <c r="F25" s="87"/>
      <c r="G25" s="87">
        <v>3745</v>
      </c>
      <c r="H25" s="87"/>
      <c r="I25" s="87">
        <v>3745</v>
      </c>
      <c r="J25" s="87"/>
      <c r="K25" s="87">
        <v>3745</v>
      </c>
      <c r="L25" s="83" t="s">
        <v>1016</v>
      </c>
    </row>
    <row r="26" spans="1:12" ht="18" customHeight="1">
      <c r="A26" s="79" t="s">
        <v>30</v>
      </c>
      <c r="B26" s="80" t="s">
        <v>997</v>
      </c>
      <c r="C26" s="81">
        <v>3725</v>
      </c>
      <c r="D26" s="82">
        <v>2172.919</v>
      </c>
      <c r="E26" s="81">
        <v>3835</v>
      </c>
      <c r="F26" s="87"/>
      <c r="G26" s="87">
        <v>3835</v>
      </c>
      <c r="H26" s="87"/>
      <c r="I26" s="87">
        <v>3835</v>
      </c>
      <c r="J26" s="87"/>
      <c r="K26" s="87">
        <v>3835</v>
      </c>
      <c r="L26" s="83" t="s">
        <v>1017</v>
      </c>
    </row>
    <row r="27" spans="1:12" ht="18" customHeight="1">
      <c r="A27" s="79" t="s">
        <v>30</v>
      </c>
      <c r="B27" s="80" t="s">
        <v>997</v>
      </c>
      <c r="C27" s="81">
        <v>9715</v>
      </c>
      <c r="D27" s="82">
        <v>5667.081</v>
      </c>
      <c r="E27" s="81">
        <v>9530</v>
      </c>
      <c r="F27" s="87"/>
      <c r="G27" s="87">
        <v>9530</v>
      </c>
      <c r="H27" s="87"/>
      <c r="I27" s="87">
        <v>9530</v>
      </c>
      <c r="J27" s="87"/>
      <c r="K27" s="87">
        <v>9530</v>
      </c>
      <c r="L27" s="83" t="s">
        <v>1018</v>
      </c>
    </row>
    <row r="28" spans="1:12" ht="18.75" customHeight="1">
      <c r="A28" s="79" t="s">
        <v>30</v>
      </c>
      <c r="B28" s="80" t="s">
        <v>997</v>
      </c>
      <c r="C28" s="81">
        <v>5983</v>
      </c>
      <c r="D28" s="82">
        <v>4049.606</v>
      </c>
      <c r="E28" s="81">
        <v>5781</v>
      </c>
      <c r="F28" s="87"/>
      <c r="G28" s="87">
        <v>5781</v>
      </c>
      <c r="H28" s="87"/>
      <c r="I28" s="87">
        <v>5781</v>
      </c>
      <c r="J28" s="87"/>
      <c r="K28" s="87">
        <v>5781</v>
      </c>
      <c r="L28" s="83" t="s">
        <v>1019</v>
      </c>
    </row>
    <row r="29" spans="1:12" ht="17.25" customHeight="1">
      <c r="A29" s="79" t="s">
        <v>30</v>
      </c>
      <c r="B29" s="80" t="s">
        <v>997</v>
      </c>
      <c r="C29" s="81">
        <v>9793.953</v>
      </c>
      <c r="D29" s="82">
        <v>5829.442</v>
      </c>
      <c r="E29" s="81">
        <v>9051</v>
      </c>
      <c r="F29" s="87"/>
      <c r="G29" s="87">
        <v>9051</v>
      </c>
      <c r="H29" s="87"/>
      <c r="I29" s="87">
        <v>9051</v>
      </c>
      <c r="J29" s="87"/>
      <c r="K29" s="87">
        <v>9051</v>
      </c>
      <c r="L29" s="83" t="s">
        <v>1020</v>
      </c>
    </row>
    <row r="30" spans="1:12" ht="15.75" customHeight="1">
      <c r="A30" s="79" t="s">
        <v>30</v>
      </c>
      <c r="B30" s="80" t="s">
        <v>997</v>
      </c>
      <c r="C30" s="81">
        <v>14291.035</v>
      </c>
      <c r="D30" s="82">
        <v>8515.427</v>
      </c>
      <c r="E30" s="81">
        <v>14848</v>
      </c>
      <c r="F30" s="87"/>
      <c r="G30" s="87">
        <v>14848</v>
      </c>
      <c r="H30" s="87"/>
      <c r="I30" s="87">
        <v>14848</v>
      </c>
      <c r="J30" s="87"/>
      <c r="K30" s="87">
        <v>14848</v>
      </c>
      <c r="L30" s="83" t="s">
        <v>1021</v>
      </c>
    </row>
    <row r="31" spans="1:12" ht="17.25" customHeight="1">
      <c r="A31" s="79" t="s">
        <v>30</v>
      </c>
      <c r="B31" s="80" t="s">
        <v>997</v>
      </c>
      <c r="C31" s="81">
        <v>4196</v>
      </c>
      <c r="D31" s="82">
        <v>2652.664</v>
      </c>
      <c r="E31" s="81">
        <v>4002</v>
      </c>
      <c r="F31" s="87"/>
      <c r="G31" s="87">
        <v>4002</v>
      </c>
      <c r="H31" s="87"/>
      <c r="I31" s="87">
        <v>4002</v>
      </c>
      <c r="J31" s="87"/>
      <c r="K31" s="87">
        <v>4002</v>
      </c>
      <c r="L31" s="83" t="s">
        <v>1022</v>
      </c>
    </row>
    <row r="32" spans="1:12" ht="18" customHeight="1">
      <c r="A32" s="79" t="s">
        <v>30</v>
      </c>
      <c r="B32" s="80" t="s">
        <v>997</v>
      </c>
      <c r="C32" s="81">
        <v>5096</v>
      </c>
      <c r="D32" s="82">
        <v>2993.5</v>
      </c>
      <c r="E32" s="81">
        <v>3789</v>
      </c>
      <c r="F32" s="87"/>
      <c r="G32" s="87">
        <v>3789</v>
      </c>
      <c r="H32" s="87"/>
      <c r="I32" s="87">
        <v>3789</v>
      </c>
      <c r="J32" s="87"/>
      <c r="K32" s="87">
        <v>3789</v>
      </c>
      <c r="L32" s="83" t="s">
        <v>1023</v>
      </c>
    </row>
    <row r="33" spans="1:12" ht="18" customHeight="1">
      <c r="A33" s="79" t="s">
        <v>30</v>
      </c>
      <c r="B33" s="80" t="s">
        <v>997</v>
      </c>
      <c r="C33" s="81">
        <v>5439</v>
      </c>
      <c r="D33" s="82">
        <v>3172.75</v>
      </c>
      <c r="E33" s="81">
        <v>5591</v>
      </c>
      <c r="F33" s="87"/>
      <c r="G33" s="87">
        <v>5591</v>
      </c>
      <c r="H33" s="87"/>
      <c r="I33" s="87">
        <v>5591</v>
      </c>
      <c r="J33" s="87"/>
      <c r="K33" s="87">
        <v>5591</v>
      </c>
      <c r="L33" s="83" t="s">
        <v>1024</v>
      </c>
    </row>
    <row r="34" spans="1:12" ht="17.25" customHeight="1">
      <c r="A34" s="79" t="s">
        <v>30</v>
      </c>
      <c r="B34" s="80" t="s">
        <v>997</v>
      </c>
      <c r="C34" s="81">
        <v>4129</v>
      </c>
      <c r="D34" s="82">
        <v>3308.581</v>
      </c>
      <c r="E34" s="81">
        <v>4903</v>
      </c>
      <c r="F34" s="87"/>
      <c r="G34" s="87">
        <v>4903</v>
      </c>
      <c r="H34" s="87"/>
      <c r="I34" s="87">
        <v>4903</v>
      </c>
      <c r="J34" s="87"/>
      <c r="K34" s="87">
        <v>4903</v>
      </c>
      <c r="L34" s="83" t="s">
        <v>1025</v>
      </c>
    </row>
    <row r="35" spans="1:12" ht="18" customHeight="1">
      <c r="A35" s="79" t="s">
        <v>30</v>
      </c>
      <c r="B35" s="80" t="s">
        <v>997</v>
      </c>
      <c r="C35" s="81">
        <v>5218</v>
      </c>
      <c r="D35" s="82">
        <v>4050.975</v>
      </c>
      <c r="E35" s="81">
        <v>5325</v>
      </c>
      <c r="F35" s="87"/>
      <c r="G35" s="87">
        <v>5325</v>
      </c>
      <c r="H35" s="87"/>
      <c r="I35" s="87">
        <v>5325</v>
      </c>
      <c r="J35" s="87"/>
      <c r="K35" s="87">
        <v>5325</v>
      </c>
      <c r="L35" s="83" t="s">
        <v>1026</v>
      </c>
    </row>
    <row r="36" spans="1:12" ht="18" customHeight="1">
      <c r="A36" s="79" t="s">
        <v>30</v>
      </c>
      <c r="B36" s="80" t="s">
        <v>997</v>
      </c>
      <c r="C36" s="81">
        <v>3888</v>
      </c>
      <c r="D36" s="82">
        <v>2268</v>
      </c>
      <c r="E36" s="81">
        <v>4082</v>
      </c>
      <c r="F36" s="87"/>
      <c r="G36" s="87">
        <v>4082</v>
      </c>
      <c r="H36" s="87"/>
      <c r="I36" s="87">
        <v>4082</v>
      </c>
      <c r="J36" s="87"/>
      <c r="K36" s="87">
        <v>4082</v>
      </c>
      <c r="L36" s="83" t="s">
        <v>1027</v>
      </c>
    </row>
    <row r="37" spans="1:12" ht="15" customHeight="1">
      <c r="A37" s="478" t="s">
        <v>1111</v>
      </c>
      <c r="B37" s="478"/>
      <c r="C37" s="478"/>
      <c r="D37" s="478"/>
      <c r="E37" s="478"/>
      <c r="F37" s="478"/>
      <c r="G37" s="478"/>
      <c r="H37" s="478"/>
      <c r="I37" s="478"/>
      <c r="J37" s="478"/>
      <c r="K37" s="478"/>
      <c r="L37" s="478"/>
    </row>
    <row r="38" spans="1:12" ht="18" customHeight="1">
      <c r="A38" s="79" t="s">
        <v>30</v>
      </c>
      <c r="B38" s="80" t="s">
        <v>997</v>
      </c>
      <c r="C38" s="81">
        <v>836</v>
      </c>
      <c r="D38" s="82">
        <v>487</v>
      </c>
      <c r="E38" s="81">
        <v>1125</v>
      </c>
      <c r="F38" s="87"/>
      <c r="G38" s="87">
        <v>1125</v>
      </c>
      <c r="H38" s="87"/>
      <c r="I38" s="87">
        <v>1125</v>
      </c>
      <c r="J38" s="87"/>
      <c r="K38" s="87">
        <v>1125</v>
      </c>
      <c r="L38" s="83" t="s">
        <v>1028</v>
      </c>
    </row>
    <row r="39" spans="1:12" ht="30" customHeight="1">
      <c r="A39" s="482" t="s">
        <v>1029</v>
      </c>
      <c r="B39" s="482"/>
      <c r="C39" s="84">
        <v>132460.997</v>
      </c>
      <c r="D39" s="84">
        <v>80385.145</v>
      </c>
      <c r="E39" s="84">
        <v>134780</v>
      </c>
      <c r="F39" s="84">
        <v>0</v>
      </c>
      <c r="G39" s="84">
        <v>134780</v>
      </c>
      <c r="H39" s="84">
        <v>0</v>
      </c>
      <c r="I39" s="84">
        <v>134780</v>
      </c>
      <c r="J39" s="84">
        <v>0</v>
      </c>
      <c r="K39" s="84">
        <v>134780</v>
      </c>
      <c r="L39" s="85" t="s">
        <v>30</v>
      </c>
    </row>
    <row r="43" spans="6:11" ht="12.75">
      <c r="F43" s="75"/>
      <c r="G43" s="75"/>
      <c r="H43" s="75"/>
      <c r="I43" s="75"/>
      <c r="J43" s="75"/>
      <c r="K43" s="75"/>
    </row>
  </sheetData>
  <sheetProtection/>
  <mergeCells count="7">
    <mergeCell ref="A39:B39"/>
    <mergeCell ref="A1:L1"/>
    <mergeCell ref="A3:B3"/>
    <mergeCell ref="A4:L4"/>
    <mergeCell ref="A5:L5"/>
    <mergeCell ref="A18:L18"/>
    <mergeCell ref="A37:L37"/>
  </mergeCells>
  <printOptions/>
  <pageMargins left="0.8267716535433072" right="0.4330708661417323" top="0.4724409448818898" bottom="0.4724409448818898" header="0.7086614173228347" footer="0.31496062992125984"/>
  <pageSetup firstPageNumber="17" useFirstPageNumber="1" fitToHeight="0" horizontalDpi="300" verticalDpi="300" orientation="portrait" pageOrder="overThenDown" paperSize="9" scale="75"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rgb="FFFFFF00"/>
  </sheetPr>
  <dimension ref="A1:J24"/>
  <sheetViews>
    <sheetView zoomScaleSheetLayoutView="100" zoomScalePageLayoutView="0" workbookViewId="0" topLeftCell="A1">
      <selection activeCell="Q6" sqref="Q6"/>
    </sheetView>
  </sheetViews>
  <sheetFormatPr defaultColWidth="9.140625" defaultRowHeight="12.75"/>
  <cols>
    <col min="1" max="1" width="9.57421875" style="0" customWidth="1"/>
    <col min="2" max="2" width="35.00390625" style="0" customWidth="1"/>
    <col min="3" max="3" width="10.140625" style="0" hidden="1" customWidth="1"/>
    <col min="4" max="4" width="10.421875" style="0" hidden="1" customWidth="1"/>
    <col min="5" max="5" width="9.57421875" style="0" hidden="1" customWidth="1"/>
    <col min="6" max="6" width="7.00390625" style="0" hidden="1" customWidth="1"/>
    <col min="7" max="7" width="8.00390625" style="0" hidden="1" customWidth="1"/>
    <col min="8" max="8" width="7.28125" style="0" hidden="1" customWidth="1"/>
    <col min="9" max="9" width="13.7109375" style="0" customWidth="1"/>
    <col min="10" max="10" width="47.8515625" style="0" customWidth="1"/>
  </cols>
  <sheetData>
    <row r="1" spans="1:10" ht="30.75" customHeight="1" thickBot="1">
      <c r="A1" s="515" t="s">
        <v>1531</v>
      </c>
      <c r="B1" s="516"/>
      <c r="C1" s="516"/>
      <c r="D1" s="516"/>
      <c r="E1" s="516"/>
      <c r="F1" s="516"/>
      <c r="G1" s="516"/>
      <c r="H1" s="516"/>
      <c r="I1" s="516"/>
      <c r="J1" s="516"/>
    </row>
    <row r="2" spans="1:10" ht="63" customHeight="1" thickBot="1">
      <c r="A2" s="76" t="s">
        <v>21</v>
      </c>
      <c r="B2" s="77" t="s">
        <v>22</v>
      </c>
      <c r="C2" s="77" t="s">
        <v>23</v>
      </c>
      <c r="D2" s="77" t="s">
        <v>24</v>
      </c>
      <c r="E2" s="77" t="s">
        <v>1030</v>
      </c>
      <c r="F2" s="135" t="s">
        <v>772</v>
      </c>
      <c r="G2" s="135" t="s">
        <v>771</v>
      </c>
      <c r="H2" s="135" t="s">
        <v>543</v>
      </c>
      <c r="I2" s="3" t="s">
        <v>1522</v>
      </c>
      <c r="J2" s="63" t="s">
        <v>26</v>
      </c>
    </row>
    <row r="3" spans="1:10" ht="24" customHeight="1">
      <c r="A3" s="517" t="s">
        <v>906</v>
      </c>
      <c r="B3" s="517"/>
      <c r="C3" s="78"/>
      <c r="D3" s="78"/>
      <c r="E3" s="78"/>
      <c r="F3" s="78"/>
      <c r="G3" s="78"/>
      <c r="H3" s="78"/>
      <c r="I3" s="78"/>
      <c r="J3" s="147"/>
    </row>
    <row r="4" spans="1:10" ht="15" customHeight="1">
      <c r="A4" s="480" t="s">
        <v>1031</v>
      </c>
      <c r="B4" s="480"/>
      <c r="C4" s="480"/>
      <c r="D4" s="480"/>
      <c r="E4" s="480"/>
      <c r="F4" s="480"/>
      <c r="G4" s="480"/>
      <c r="H4" s="480"/>
      <c r="I4" s="480"/>
      <c r="J4" s="480"/>
    </row>
    <row r="5" spans="1:10" ht="15" customHeight="1">
      <c r="A5" s="478" t="s">
        <v>1112</v>
      </c>
      <c r="B5" s="478"/>
      <c r="C5" s="478"/>
      <c r="D5" s="478"/>
      <c r="E5" s="478"/>
      <c r="F5" s="478"/>
      <c r="G5" s="478"/>
      <c r="H5" s="478"/>
      <c r="I5" s="478"/>
      <c r="J5" s="478"/>
    </row>
    <row r="6" spans="1:10" ht="24.75" customHeight="1">
      <c r="A6" s="79" t="s">
        <v>30</v>
      </c>
      <c r="B6" s="80" t="s">
        <v>997</v>
      </c>
      <c r="C6" s="81">
        <v>106200</v>
      </c>
      <c r="D6" s="82">
        <v>62575</v>
      </c>
      <c r="E6" s="81">
        <v>110350</v>
      </c>
      <c r="F6" s="87">
        <v>-2595</v>
      </c>
      <c r="G6" s="87">
        <v>107755</v>
      </c>
      <c r="H6" s="87"/>
      <c r="I6" s="87">
        <v>107755</v>
      </c>
      <c r="J6" s="83" t="s">
        <v>1032</v>
      </c>
    </row>
    <row r="7" spans="1:10" ht="15" customHeight="1">
      <c r="A7" s="482" t="s">
        <v>1033</v>
      </c>
      <c r="B7" s="482"/>
      <c r="C7" s="144">
        <v>111300</v>
      </c>
      <c r="D7" s="144">
        <v>67675</v>
      </c>
      <c r="E7" s="144">
        <v>110350</v>
      </c>
      <c r="F7" s="144">
        <v>-2595</v>
      </c>
      <c r="G7" s="144">
        <v>107755</v>
      </c>
      <c r="H7" s="144">
        <v>0</v>
      </c>
      <c r="I7" s="144">
        <v>107755</v>
      </c>
      <c r="J7" s="85" t="s">
        <v>30</v>
      </c>
    </row>
    <row r="8" spans="1:10" ht="15" customHeight="1">
      <c r="A8" s="480" t="s">
        <v>1034</v>
      </c>
      <c r="B8" s="480"/>
      <c r="C8" s="480"/>
      <c r="D8" s="480"/>
      <c r="E8" s="480"/>
      <c r="F8" s="480"/>
      <c r="G8" s="480"/>
      <c r="H8" s="480"/>
      <c r="I8" s="480"/>
      <c r="J8" s="480"/>
    </row>
    <row r="9" spans="1:10" ht="15" customHeight="1">
      <c r="A9" s="478" t="s">
        <v>1035</v>
      </c>
      <c r="B9" s="478"/>
      <c r="C9" s="478"/>
      <c r="D9" s="478"/>
      <c r="E9" s="478"/>
      <c r="F9" s="478"/>
      <c r="G9" s="478"/>
      <c r="H9" s="478"/>
      <c r="I9" s="478"/>
      <c r="J9" s="478"/>
    </row>
    <row r="10" spans="1:10" ht="23.25" customHeight="1">
      <c r="A10" s="79" t="s">
        <v>30</v>
      </c>
      <c r="B10" s="80" t="s">
        <v>997</v>
      </c>
      <c r="C10" s="81">
        <v>41100</v>
      </c>
      <c r="D10" s="82">
        <v>24475</v>
      </c>
      <c r="E10" s="81">
        <v>43186</v>
      </c>
      <c r="F10" s="87">
        <v>-2093</v>
      </c>
      <c r="G10" s="87">
        <v>41093</v>
      </c>
      <c r="H10" s="87"/>
      <c r="I10" s="87">
        <v>41093</v>
      </c>
      <c r="J10" s="83" t="s">
        <v>1036</v>
      </c>
    </row>
    <row r="11" spans="1:10" ht="15" customHeight="1">
      <c r="A11" s="482" t="s">
        <v>1037</v>
      </c>
      <c r="B11" s="482"/>
      <c r="C11" s="144">
        <v>43120</v>
      </c>
      <c r="D11" s="144">
        <v>26495</v>
      </c>
      <c r="E11" s="144">
        <v>43186</v>
      </c>
      <c r="F11" s="144">
        <v>-2093</v>
      </c>
      <c r="G11" s="144">
        <v>41093</v>
      </c>
      <c r="H11" s="144">
        <v>0</v>
      </c>
      <c r="I11" s="144">
        <v>41093</v>
      </c>
      <c r="J11" s="85" t="s">
        <v>30</v>
      </c>
    </row>
    <row r="12" spans="1:10" ht="15" customHeight="1">
      <c r="A12" s="480" t="s">
        <v>1038</v>
      </c>
      <c r="B12" s="480"/>
      <c r="C12" s="480"/>
      <c r="D12" s="480"/>
      <c r="E12" s="480"/>
      <c r="F12" s="480"/>
      <c r="G12" s="480"/>
      <c r="H12" s="480"/>
      <c r="I12" s="480"/>
      <c r="J12" s="480"/>
    </row>
    <row r="13" spans="1:10" ht="15" customHeight="1">
      <c r="A13" s="478" t="s">
        <v>1114</v>
      </c>
      <c r="B13" s="478"/>
      <c r="C13" s="478"/>
      <c r="D13" s="478"/>
      <c r="E13" s="478"/>
      <c r="F13" s="478"/>
      <c r="G13" s="478"/>
      <c r="H13" s="478"/>
      <c r="I13" s="478"/>
      <c r="J13" s="478"/>
    </row>
    <row r="14" spans="1:10" ht="23.25" customHeight="1">
      <c r="A14" s="79" t="s">
        <v>30</v>
      </c>
      <c r="B14" s="80" t="s">
        <v>997</v>
      </c>
      <c r="C14" s="81">
        <v>16990</v>
      </c>
      <c r="D14" s="82">
        <v>10219.169</v>
      </c>
      <c r="E14" s="81">
        <v>16855</v>
      </c>
      <c r="F14" s="87"/>
      <c r="G14" s="87">
        <v>16855</v>
      </c>
      <c r="H14" s="87"/>
      <c r="I14" s="87">
        <v>16855</v>
      </c>
      <c r="J14" s="83" t="s">
        <v>1039</v>
      </c>
    </row>
    <row r="15" spans="1:10" ht="15" customHeight="1">
      <c r="A15" s="482" t="s">
        <v>1040</v>
      </c>
      <c r="B15" s="482"/>
      <c r="C15" s="144">
        <v>19309.903</v>
      </c>
      <c r="D15" s="144">
        <v>12539.072</v>
      </c>
      <c r="E15" s="144">
        <v>16855</v>
      </c>
      <c r="F15" s="144">
        <v>0</v>
      </c>
      <c r="G15" s="144">
        <v>16855</v>
      </c>
      <c r="H15" s="144">
        <v>0</v>
      </c>
      <c r="I15" s="144">
        <v>16855</v>
      </c>
      <c r="J15" s="85" t="s">
        <v>30</v>
      </c>
    </row>
    <row r="16" spans="1:10" ht="15" customHeight="1">
      <c r="A16" s="480" t="s">
        <v>1041</v>
      </c>
      <c r="B16" s="480"/>
      <c r="C16" s="480"/>
      <c r="D16" s="480"/>
      <c r="E16" s="480"/>
      <c r="F16" s="480"/>
      <c r="G16" s="480"/>
      <c r="H16" s="480"/>
      <c r="I16" s="480"/>
      <c r="J16" s="480"/>
    </row>
    <row r="17" spans="1:10" ht="15" customHeight="1">
      <c r="A17" s="478" t="s">
        <v>361</v>
      </c>
      <c r="B17" s="478"/>
      <c r="C17" s="478"/>
      <c r="D17" s="478"/>
      <c r="E17" s="478"/>
      <c r="F17" s="478"/>
      <c r="G17" s="478"/>
      <c r="H17" s="478"/>
      <c r="I17" s="478"/>
      <c r="J17" s="478"/>
    </row>
    <row r="18" spans="1:10" ht="21.75" customHeight="1">
      <c r="A18" s="79" t="s">
        <v>30</v>
      </c>
      <c r="B18" s="80" t="s">
        <v>997</v>
      </c>
      <c r="C18" s="81">
        <v>3500</v>
      </c>
      <c r="D18" s="82">
        <v>2041.669</v>
      </c>
      <c r="E18" s="81">
        <v>4495</v>
      </c>
      <c r="F18" s="87">
        <v>-807</v>
      </c>
      <c r="G18" s="87">
        <v>3688</v>
      </c>
      <c r="H18" s="87"/>
      <c r="I18" s="87">
        <v>3688</v>
      </c>
      <c r="J18" s="83" t="s">
        <v>1042</v>
      </c>
    </row>
    <row r="19" spans="1:10" ht="15" customHeight="1">
      <c r="A19" s="482" t="s">
        <v>1043</v>
      </c>
      <c r="B19" s="482"/>
      <c r="C19" s="144">
        <v>3500</v>
      </c>
      <c r="D19" s="144">
        <v>2041.669</v>
      </c>
      <c r="E19" s="144">
        <v>4495</v>
      </c>
      <c r="F19" s="144">
        <v>-807</v>
      </c>
      <c r="G19" s="144">
        <v>3688</v>
      </c>
      <c r="H19" s="144">
        <v>0</v>
      </c>
      <c r="I19" s="144">
        <v>3688</v>
      </c>
      <c r="J19" s="85" t="s">
        <v>30</v>
      </c>
    </row>
    <row r="20" spans="1:10" ht="15" customHeight="1">
      <c r="A20" s="480" t="s">
        <v>1044</v>
      </c>
      <c r="B20" s="480"/>
      <c r="C20" s="480"/>
      <c r="D20" s="480"/>
      <c r="E20" s="480"/>
      <c r="F20" s="480"/>
      <c r="G20" s="480"/>
      <c r="H20" s="480"/>
      <c r="I20" s="480"/>
      <c r="J20" s="480"/>
    </row>
    <row r="21" spans="1:10" ht="15" customHeight="1">
      <c r="A21" s="478" t="s">
        <v>1045</v>
      </c>
      <c r="B21" s="478"/>
      <c r="C21" s="478"/>
      <c r="D21" s="478"/>
      <c r="E21" s="478"/>
      <c r="F21" s="478"/>
      <c r="G21" s="478"/>
      <c r="H21" s="478"/>
      <c r="I21" s="478"/>
      <c r="J21" s="478"/>
    </row>
    <row r="22" spans="1:10" ht="20.25" customHeight="1">
      <c r="A22" s="79" t="s">
        <v>30</v>
      </c>
      <c r="B22" s="80" t="s">
        <v>997</v>
      </c>
      <c r="C22" s="81">
        <v>24595</v>
      </c>
      <c r="D22" s="82">
        <v>16695</v>
      </c>
      <c r="E22" s="81">
        <v>24550</v>
      </c>
      <c r="F22" s="87">
        <v>-1300</v>
      </c>
      <c r="G22" s="87">
        <v>23250</v>
      </c>
      <c r="H22" s="87"/>
      <c r="I22" s="87">
        <v>23250</v>
      </c>
      <c r="J22" s="83" t="s">
        <v>1046</v>
      </c>
    </row>
    <row r="23" spans="1:10" ht="15" customHeight="1">
      <c r="A23" s="482" t="s">
        <v>1047</v>
      </c>
      <c r="B23" s="482"/>
      <c r="C23" s="144">
        <v>24595</v>
      </c>
      <c r="D23" s="144">
        <v>16695</v>
      </c>
      <c r="E23" s="144">
        <v>24550</v>
      </c>
      <c r="F23" s="144">
        <v>-1300</v>
      </c>
      <c r="G23" s="144">
        <v>23250</v>
      </c>
      <c r="H23" s="144">
        <v>0</v>
      </c>
      <c r="I23" s="144">
        <v>23250</v>
      </c>
      <c r="J23" s="85" t="s">
        <v>30</v>
      </c>
    </row>
    <row r="24" spans="1:10" ht="22.5" customHeight="1">
      <c r="A24" s="482" t="s">
        <v>1048</v>
      </c>
      <c r="B24" s="482"/>
      <c r="C24" s="84">
        <v>201824.903</v>
      </c>
      <c r="D24" s="84">
        <v>125445.741</v>
      </c>
      <c r="E24" s="84">
        <v>199436</v>
      </c>
      <c r="F24" s="84">
        <v>-6795</v>
      </c>
      <c r="G24" s="84">
        <v>192641</v>
      </c>
      <c r="H24" s="84">
        <v>0</v>
      </c>
      <c r="I24" s="84">
        <v>192641</v>
      </c>
      <c r="J24" s="85" t="s">
        <v>30</v>
      </c>
    </row>
  </sheetData>
  <sheetProtection/>
  <mergeCells count="18">
    <mergeCell ref="A23:B23"/>
    <mergeCell ref="A24:B24"/>
    <mergeCell ref="A15:B15"/>
    <mergeCell ref="A16:J16"/>
    <mergeCell ref="A17:J17"/>
    <mergeCell ref="A19:B19"/>
    <mergeCell ref="A12:J12"/>
    <mergeCell ref="A13:J13"/>
    <mergeCell ref="A7:B7"/>
    <mergeCell ref="A8:J8"/>
    <mergeCell ref="A20:J20"/>
    <mergeCell ref="A21:J21"/>
    <mergeCell ref="A1:J1"/>
    <mergeCell ref="A3:B3"/>
    <mergeCell ref="A4:J4"/>
    <mergeCell ref="A5:J5"/>
    <mergeCell ref="A9:J9"/>
    <mergeCell ref="A11:B11"/>
  </mergeCells>
  <printOptions/>
  <pageMargins left="1.0236220472440944" right="0.4330708661417323" top="0.4724409448818898" bottom="0.4724409448818898" header="0.7086614173228347" footer="0.31496062992125984"/>
  <pageSetup firstPageNumber="18" useFirstPageNumber="1" fitToHeight="0" horizontalDpi="300" verticalDpi="300" orientation="portrait" pageOrder="overThenDown" paperSize="9" scale="75"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rgb="FFFF0000"/>
  </sheetPr>
  <dimension ref="A1:O40"/>
  <sheetViews>
    <sheetView zoomScalePageLayoutView="0" workbookViewId="0" topLeftCell="A14">
      <selection activeCell="U4" sqref="U4"/>
    </sheetView>
  </sheetViews>
  <sheetFormatPr defaultColWidth="9.140625" defaultRowHeight="12.75"/>
  <cols>
    <col min="1" max="1" width="48.7109375" style="0" customWidth="1"/>
    <col min="2" max="2" width="11.28125" style="0" hidden="1" customWidth="1"/>
    <col min="3" max="3" width="10.8515625" style="0" hidden="1" customWidth="1"/>
    <col min="4" max="4" width="8.57421875" style="0" hidden="1" customWidth="1"/>
    <col min="5" max="5" width="9.8515625" style="0" hidden="1" customWidth="1"/>
    <col min="6" max="6" width="7.8515625" style="0" hidden="1" customWidth="1"/>
    <col min="7" max="7" width="9.8515625" style="0" hidden="1" customWidth="1"/>
    <col min="8" max="8" width="8.00390625" style="0" hidden="1" customWidth="1"/>
    <col min="9" max="9" width="8.8515625" style="0" hidden="1" customWidth="1"/>
    <col min="10" max="10" width="10.57421875" style="0" hidden="1" customWidth="1"/>
    <col min="11" max="11" width="9.7109375" style="0" hidden="1" customWidth="1"/>
    <col min="12" max="12" width="8.57421875" style="0" hidden="1" customWidth="1"/>
    <col min="13" max="13" width="13.57421875" style="0" customWidth="1"/>
    <col min="14" max="14" width="27.28125" style="0" customWidth="1"/>
  </cols>
  <sheetData>
    <row r="1" ht="12.75">
      <c r="A1" s="23" t="s">
        <v>906</v>
      </c>
    </row>
    <row r="2" spans="1:14" ht="30.75" customHeight="1" thickBot="1">
      <c r="A2" s="527" t="s">
        <v>1532</v>
      </c>
      <c r="B2" s="527"/>
      <c r="C2" s="527"/>
      <c r="D2" s="527"/>
      <c r="E2" s="527"/>
      <c r="F2" s="527"/>
      <c r="G2" s="527"/>
      <c r="H2" s="527"/>
      <c r="I2" s="527"/>
      <c r="J2" s="527"/>
      <c r="K2" s="527"/>
      <c r="L2" s="527"/>
      <c r="M2" s="527"/>
      <c r="N2" s="527"/>
    </row>
    <row r="3" spans="1:14" ht="63" customHeight="1" thickBot="1">
      <c r="A3" s="2" t="s">
        <v>892</v>
      </c>
      <c r="B3" s="3" t="s">
        <v>15</v>
      </c>
      <c r="C3" s="3" t="s">
        <v>16</v>
      </c>
      <c r="D3" s="158" t="s">
        <v>760</v>
      </c>
      <c r="E3" s="158" t="s">
        <v>761</v>
      </c>
      <c r="F3" s="203" t="s">
        <v>770</v>
      </c>
      <c r="G3" s="203" t="s">
        <v>895</v>
      </c>
      <c r="H3" s="15" t="s">
        <v>909</v>
      </c>
      <c r="I3" s="15" t="s">
        <v>908</v>
      </c>
      <c r="J3" s="204" t="s">
        <v>769</v>
      </c>
      <c r="K3" s="204" t="s">
        <v>536</v>
      </c>
      <c r="L3" s="204" t="s">
        <v>542</v>
      </c>
      <c r="M3" s="3" t="s">
        <v>1522</v>
      </c>
      <c r="N3" s="4" t="s">
        <v>569</v>
      </c>
    </row>
    <row r="4" spans="1:15" ht="19.5" customHeight="1">
      <c r="A4" s="161" t="s">
        <v>910</v>
      </c>
      <c r="B4" s="16">
        <v>16667</v>
      </c>
      <c r="C4" s="16">
        <v>18104</v>
      </c>
      <c r="D4" s="160">
        <v>560</v>
      </c>
      <c r="E4" s="160">
        <v>1437</v>
      </c>
      <c r="F4" s="16">
        <v>-900</v>
      </c>
      <c r="G4" s="16">
        <v>17204</v>
      </c>
      <c r="H4" s="5">
        <v>-196</v>
      </c>
      <c r="I4" s="5">
        <v>17008</v>
      </c>
      <c r="J4" s="197">
        <v>-196</v>
      </c>
      <c r="K4" s="197">
        <v>17008</v>
      </c>
      <c r="L4" s="197">
        <v>0</v>
      </c>
      <c r="M4" s="197">
        <v>17008</v>
      </c>
      <c r="N4" s="17"/>
      <c r="O4" s="75"/>
    </row>
    <row r="5" spans="1:15" ht="19.5" customHeight="1">
      <c r="A5" s="162" t="s">
        <v>911</v>
      </c>
      <c r="B5" s="18">
        <v>2528</v>
      </c>
      <c r="C5" s="18">
        <v>2529</v>
      </c>
      <c r="D5" s="18">
        <v>-132</v>
      </c>
      <c r="E5" s="159">
        <v>1</v>
      </c>
      <c r="F5" s="18">
        <v>0</v>
      </c>
      <c r="G5" s="18">
        <v>2529</v>
      </c>
      <c r="H5" s="6"/>
      <c r="I5" s="6"/>
      <c r="J5" s="198">
        <v>-51</v>
      </c>
      <c r="K5" s="197">
        <v>2478</v>
      </c>
      <c r="L5" s="197">
        <v>0</v>
      </c>
      <c r="M5" s="197">
        <v>2478</v>
      </c>
      <c r="N5" s="7"/>
      <c r="O5" s="75"/>
    </row>
    <row r="6" spans="1:15" ht="19.5" customHeight="1">
      <c r="A6" s="162" t="s">
        <v>912</v>
      </c>
      <c r="B6" s="18">
        <v>2162</v>
      </c>
      <c r="C6" s="18">
        <v>2348</v>
      </c>
      <c r="D6" s="159">
        <v>72</v>
      </c>
      <c r="E6" s="159">
        <v>186</v>
      </c>
      <c r="F6" s="18">
        <v>0</v>
      </c>
      <c r="G6" s="18">
        <v>2348</v>
      </c>
      <c r="H6" s="6"/>
      <c r="I6" s="6"/>
      <c r="J6" s="198">
        <v>-55</v>
      </c>
      <c r="K6" s="197">
        <v>2293</v>
      </c>
      <c r="L6" s="197">
        <v>0</v>
      </c>
      <c r="M6" s="197">
        <v>2293</v>
      </c>
      <c r="N6" s="7"/>
      <c r="O6" s="75"/>
    </row>
    <row r="7" spans="1:15" ht="19.5" customHeight="1">
      <c r="A7" s="162" t="s">
        <v>913</v>
      </c>
      <c r="B7" s="18">
        <v>46</v>
      </c>
      <c r="C7" s="18">
        <v>46</v>
      </c>
      <c r="D7" s="18">
        <v>-2</v>
      </c>
      <c r="E7" s="18">
        <v>0</v>
      </c>
      <c r="F7" s="18">
        <v>0</v>
      </c>
      <c r="G7" s="18">
        <v>46</v>
      </c>
      <c r="H7" s="6"/>
      <c r="I7" s="6"/>
      <c r="J7" s="198">
        <v>-1</v>
      </c>
      <c r="K7" s="197">
        <v>45</v>
      </c>
      <c r="L7" s="197">
        <v>0</v>
      </c>
      <c r="M7" s="197">
        <v>45</v>
      </c>
      <c r="N7" s="7"/>
      <c r="O7" s="75"/>
    </row>
    <row r="8" spans="1:15" ht="19.5" customHeight="1">
      <c r="A8" s="162" t="s">
        <v>914</v>
      </c>
      <c r="B8" s="18">
        <v>4470</v>
      </c>
      <c r="C8" s="18">
        <v>3878</v>
      </c>
      <c r="D8" s="18">
        <v>-827</v>
      </c>
      <c r="E8" s="18">
        <v>-592</v>
      </c>
      <c r="F8" s="159">
        <v>120</v>
      </c>
      <c r="G8" s="18">
        <v>3998</v>
      </c>
      <c r="H8" s="6"/>
      <c r="I8" s="6"/>
      <c r="J8" s="198">
        <v>0</v>
      </c>
      <c r="K8" s="197">
        <v>3998</v>
      </c>
      <c r="L8" s="197">
        <v>500</v>
      </c>
      <c r="M8" s="197">
        <v>6453</v>
      </c>
      <c r="N8" s="8"/>
      <c r="O8" s="75"/>
    </row>
    <row r="9" spans="1:15" ht="19.5" customHeight="1">
      <c r="A9" s="162" t="s">
        <v>915</v>
      </c>
      <c r="B9" s="18">
        <v>58227</v>
      </c>
      <c r="C9" s="18">
        <v>58000</v>
      </c>
      <c r="D9" s="159">
        <v>13000</v>
      </c>
      <c r="E9" s="18">
        <v>-227</v>
      </c>
      <c r="F9" s="18">
        <v>-5000</v>
      </c>
      <c r="G9" s="18">
        <v>53000</v>
      </c>
      <c r="H9" s="6"/>
      <c r="I9" s="6"/>
      <c r="J9" s="198">
        <v>-1000</v>
      </c>
      <c r="K9" s="197">
        <v>52000</v>
      </c>
      <c r="L9" s="197">
        <v>0</v>
      </c>
      <c r="M9" s="197">
        <v>52000</v>
      </c>
      <c r="N9" s="8"/>
      <c r="O9" s="75"/>
    </row>
    <row r="10" spans="1:15" ht="27" customHeight="1" hidden="1">
      <c r="A10" s="162" t="s">
        <v>1314</v>
      </c>
      <c r="B10" s="18"/>
      <c r="C10" s="18">
        <v>0</v>
      </c>
      <c r="D10" s="159"/>
      <c r="E10" s="18"/>
      <c r="F10" s="18">
        <v>0</v>
      </c>
      <c r="G10" s="18">
        <v>0</v>
      </c>
      <c r="H10" s="6"/>
      <c r="I10" s="6"/>
      <c r="J10" s="198"/>
      <c r="K10" s="197">
        <v>0</v>
      </c>
      <c r="L10" s="197"/>
      <c r="M10" s="197"/>
      <c r="N10" s="8"/>
      <c r="O10" s="75"/>
    </row>
    <row r="11" spans="1:15" ht="19.5" customHeight="1">
      <c r="A11" s="162" t="s">
        <v>916</v>
      </c>
      <c r="B11" s="18">
        <v>16</v>
      </c>
      <c r="C11" s="18">
        <v>16</v>
      </c>
      <c r="D11" s="18">
        <v>-1</v>
      </c>
      <c r="E11" s="18">
        <v>0</v>
      </c>
      <c r="F11" s="18">
        <v>1</v>
      </c>
      <c r="G11" s="18">
        <v>17</v>
      </c>
      <c r="H11" s="6"/>
      <c r="I11" s="6"/>
      <c r="J11" s="198">
        <v>-1</v>
      </c>
      <c r="K11" s="197">
        <v>16</v>
      </c>
      <c r="L11" s="197">
        <v>0</v>
      </c>
      <c r="M11" s="197">
        <v>16</v>
      </c>
      <c r="N11" s="7"/>
      <c r="O11" s="75"/>
    </row>
    <row r="12" spans="1:15" ht="19.5" customHeight="1">
      <c r="A12" s="162" t="s">
        <v>17</v>
      </c>
      <c r="B12" s="18">
        <v>4201</v>
      </c>
      <c r="C12" s="18">
        <v>6417</v>
      </c>
      <c r="D12" s="159">
        <v>1995</v>
      </c>
      <c r="E12" s="159">
        <v>2216</v>
      </c>
      <c r="F12" s="18">
        <v>-600</v>
      </c>
      <c r="G12" s="18">
        <v>5817</v>
      </c>
      <c r="H12" s="6"/>
      <c r="I12" s="6"/>
      <c r="J12" s="198">
        <v>-120</v>
      </c>
      <c r="K12" s="197">
        <v>5697</v>
      </c>
      <c r="L12" s="197">
        <v>0</v>
      </c>
      <c r="M12" s="197">
        <v>5697</v>
      </c>
      <c r="N12" s="9"/>
      <c r="O12" s="75"/>
    </row>
    <row r="13" spans="1:15" ht="19.5" customHeight="1">
      <c r="A13" s="162" t="s">
        <v>917</v>
      </c>
      <c r="B13" s="18">
        <v>1058</v>
      </c>
      <c r="C13" s="18">
        <v>1274</v>
      </c>
      <c r="D13" s="159">
        <v>160</v>
      </c>
      <c r="E13" s="159">
        <v>216</v>
      </c>
      <c r="F13" s="18">
        <v>0</v>
      </c>
      <c r="G13" s="18">
        <v>1274</v>
      </c>
      <c r="H13" s="6"/>
      <c r="I13" s="6"/>
      <c r="J13" s="198">
        <v>-25</v>
      </c>
      <c r="K13" s="197">
        <v>1249</v>
      </c>
      <c r="L13" s="197">
        <v>0</v>
      </c>
      <c r="M13" s="197">
        <v>1249</v>
      </c>
      <c r="N13" s="7"/>
      <c r="O13" s="75"/>
    </row>
    <row r="14" spans="1:15" ht="19.5" customHeight="1">
      <c r="A14" s="162" t="s">
        <v>918</v>
      </c>
      <c r="B14" s="18">
        <v>87965</v>
      </c>
      <c r="C14" s="18">
        <v>93215</v>
      </c>
      <c r="D14" s="159">
        <v>620</v>
      </c>
      <c r="E14" s="159">
        <v>5250</v>
      </c>
      <c r="F14" s="18">
        <v>-400</v>
      </c>
      <c r="G14" s="18">
        <v>92815</v>
      </c>
      <c r="H14" s="6"/>
      <c r="I14" s="6"/>
      <c r="J14" s="198">
        <v>-200</v>
      </c>
      <c r="K14" s="197">
        <v>92615</v>
      </c>
      <c r="L14" s="197">
        <v>0</v>
      </c>
      <c r="M14" s="197">
        <v>92615</v>
      </c>
      <c r="N14" s="7"/>
      <c r="O14" s="75"/>
    </row>
    <row r="15" spans="1:15" ht="19.5" customHeight="1">
      <c r="A15" s="162" t="s">
        <v>919</v>
      </c>
      <c r="B15" s="18">
        <v>349</v>
      </c>
      <c r="C15" s="18">
        <v>349</v>
      </c>
      <c r="D15" s="18">
        <v>-18</v>
      </c>
      <c r="E15" s="18">
        <v>0</v>
      </c>
      <c r="F15" s="18">
        <v>0</v>
      </c>
      <c r="G15" s="18">
        <v>349</v>
      </c>
      <c r="H15" s="6"/>
      <c r="I15" s="6"/>
      <c r="J15" s="198">
        <v>-6</v>
      </c>
      <c r="K15" s="197">
        <v>343</v>
      </c>
      <c r="L15" s="197">
        <v>0</v>
      </c>
      <c r="M15" s="197">
        <v>343</v>
      </c>
      <c r="N15" s="9"/>
      <c r="O15" s="75"/>
    </row>
    <row r="16" spans="1:15" ht="19.5" customHeight="1">
      <c r="A16" s="162" t="s">
        <v>920</v>
      </c>
      <c r="B16" s="18">
        <v>24534</v>
      </c>
      <c r="C16" s="18">
        <v>30281</v>
      </c>
      <c r="D16" s="159">
        <v>4456</v>
      </c>
      <c r="E16" s="159">
        <v>5747</v>
      </c>
      <c r="F16" s="18">
        <v>-270</v>
      </c>
      <c r="G16" s="18">
        <v>30011</v>
      </c>
      <c r="H16" s="6"/>
      <c r="I16" s="6"/>
      <c r="J16" s="198">
        <v>-601</v>
      </c>
      <c r="K16" s="197">
        <v>29410</v>
      </c>
      <c r="L16" s="197">
        <v>300</v>
      </c>
      <c r="M16" s="197">
        <v>29710</v>
      </c>
      <c r="N16" s="7"/>
      <c r="O16" s="75"/>
    </row>
    <row r="17" spans="1:15" ht="19.5" customHeight="1">
      <c r="A17" s="162" t="s">
        <v>921</v>
      </c>
      <c r="B17" s="18">
        <v>238</v>
      </c>
      <c r="C17" s="18">
        <v>238</v>
      </c>
      <c r="D17" s="18">
        <v>-12</v>
      </c>
      <c r="E17" s="18">
        <v>0</v>
      </c>
      <c r="F17" s="18">
        <v>0</v>
      </c>
      <c r="G17" s="18">
        <v>238</v>
      </c>
      <c r="H17" s="6"/>
      <c r="I17" s="6"/>
      <c r="J17" s="198">
        <v>-5</v>
      </c>
      <c r="K17" s="197">
        <v>233</v>
      </c>
      <c r="L17" s="197">
        <v>0</v>
      </c>
      <c r="M17" s="197">
        <v>233</v>
      </c>
      <c r="N17" s="7"/>
      <c r="O17" s="75"/>
    </row>
    <row r="18" spans="1:15" ht="19.5" customHeight="1">
      <c r="A18" s="162" t="s">
        <v>922</v>
      </c>
      <c r="B18" s="18">
        <v>19622</v>
      </c>
      <c r="C18" s="18">
        <v>20472</v>
      </c>
      <c r="D18" s="18">
        <v>-183</v>
      </c>
      <c r="E18" s="159">
        <v>850</v>
      </c>
      <c r="F18" s="18">
        <v>-100</v>
      </c>
      <c r="G18" s="18">
        <v>20372</v>
      </c>
      <c r="H18" s="6"/>
      <c r="I18" s="6"/>
      <c r="J18" s="198">
        <v>-112</v>
      </c>
      <c r="K18" s="197">
        <v>20260</v>
      </c>
      <c r="L18" s="197">
        <v>0</v>
      </c>
      <c r="M18" s="197">
        <v>20260</v>
      </c>
      <c r="N18" s="7"/>
      <c r="O18" s="75"/>
    </row>
    <row r="19" spans="1:15" ht="19.5" customHeight="1">
      <c r="A19" s="162" t="s">
        <v>923</v>
      </c>
      <c r="B19" s="18">
        <v>4876</v>
      </c>
      <c r="C19" s="18">
        <v>5602</v>
      </c>
      <c r="D19" s="159">
        <v>469</v>
      </c>
      <c r="E19" s="159">
        <v>726</v>
      </c>
      <c r="F19" s="18">
        <v>-85</v>
      </c>
      <c r="G19" s="18">
        <v>5517</v>
      </c>
      <c r="H19" s="6"/>
      <c r="I19" s="6"/>
      <c r="J19" s="198">
        <v>-111</v>
      </c>
      <c r="K19" s="197">
        <v>5406</v>
      </c>
      <c r="L19" s="197">
        <v>-1550</v>
      </c>
      <c r="M19" s="197">
        <f>3856+500</f>
        <v>4356</v>
      </c>
      <c r="N19" s="7"/>
      <c r="O19" s="75"/>
    </row>
    <row r="20" spans="1:15" ht="19.5" customHeight="1">
      <c r="A20" s="162" t="s">
        <v>924</v>
      </c>
      <c r="B20" s="18">
        <v>7194</v>
      </c>
      <c r="C20" s="18">
        <v>7456</v>
      </c>
      <c r="D20" s="18">
        <v>-117</v>
      </c>
      <c r="E20" s="159">
        <v>262</v>
      </c>
      <c r="F20" s="18">
        <v>0</v>
      </c>
      <c r="G20" s="18">
        <v>7456</v>
      </c>
      <c r="H20" s="6"/>
      <c r="I20" s="6"/>
      <c r="J20" s="198">
        <v>-150</v>
      </c>
      <c r="K20" s="197">
        <v>7306</v>
      </c>
      <c r="L20" s="197">
        <v>65</v>
      </c>
      <c r="M20" s="197">
        <v>7371</v>
      </c>
      <c r="N20" s="9"/>
      <c r="O20" s="75"/>
    </row>
    <row r="21" spans="1:15" ht="19.5" customHeight="1">
      <c r="A21" s="162" t="s">
        <v>18</v>
      </c>
      <c r="B21" s="18">
        <v>92</v>
      </c>
      <c r="C21" s="18">
        <v>97</v>
      </c>
      <c r="D21" s="18">
        <v>0</v>
      </c>
      <c r="E21" s="159">
        <v>5</v>
      </c>
      <c r="F21" s="18">
        <v>-25</v>
      </c>
      <c r="G21" s="18">
        <v>72</v>
      </c>
      <c r="H21" s="6"/>
      <c r="I21" s="6"/>
      <c r="J21" s="198">
        <v>-1</v>
      </c>
      <c r="K21" s="197">
        <v>71</v>
      </c>
      <c r="L21" s="197">
        <v>150</v>
      </c>
      <c r="M21" s="197">
        <v>221</v>
      </c>
      <c r="N21" s="19"/>
      <c r="O21" s="75"/>
    </row>
    <row r="22" spans="1:15" ht="19.5" customHeight="1">
      <c r="A22" s="162" t="s">
        <v>925</v>
      </c>
      <c r="B22" s="18">
        <v>8684</v>
      </c>
      <c r="C22" s="18">
        <v>9476</v>
      </c>
      <c r="D22" s="159">
        <v>335</v>
      </c>
      <c r="E22" s="159">
        <v>792</v>
      </c>
      <c r="F22" s="18">
        <v>-60</v>
      </c>
      <c r="G22" s="18">
        <v>9416</v>
      </c>
      <c r="H22" s="6"/>
      <c r="I22" s="6"/>
      <c r="J22" s="198">
        <v>-150</v>
      </c>
      <c r="K22" s="197">
        <v>9266</v>
      </c>
      <c r="L22" s="197">
        <v>0</v>
      </c>
      <c r="M22" s="197">
        <v>9266</v>
      </c>
      <c r="N22" s="7"/>
      <c r="O22" s="75"/>
    </row>
    <row r="23" spans="1:15" ht="19.5" customHeight="1">
      <c r="A23" s="162" t="s">
        <v>19</v>
      </c>
      <c r="B23" s="18">
        <v>185</v>
      </c>
      <c r="C23" s="18">
        <v>185</v>
      </c>
      <c r="D23" s="18">
        <v>-10</v>
      </c>
      <c r="E23" s="18">
        <v>0</v>
      </c>
      <c r="F23" s="18">
        <v>-1</v>
      </c>
      <c r="G23" s="18">
        <v>184</v>
      </c>
      <c r="H23" s="6" t="s">
        <v>30</v>
      </c>
      <c r="I23" s="6"/>
      <c r="J23" s="198">
        <v>0</v>
      </c>
      <c r="K23" s="197">
        <v>184</v>
      </c>
      <c r="L23" s="197">
        <v>0</v>
      </c>
      <c r="M23" s="197">
        <v>184</v>
      </c>
      <c r="N23" s="376"/>
      <c r="O23" s="75"/>
    </row>
    <row r="24" spans="1:15" ht="21.75" customHeight="1">
      <c r="A24" s="162" t="s">
        <v>926</v>
      </c>
      <c r="B24" s="18">
        <v>24579</v>
      </c>
      <c r="C24" s="18">
        <v>27727</v>
      </c>
      <c r="D24" s="159">
        <v>1854</v>
      </c>
      <c r="E24" s="159">
        <v>3148</v>
      </c>
      <c r="F24" s="159">
        <v>7881</v>
      </c>
      <c r="G24" s="18">
        <v>35608</v>
      </c>
      <c r="H24" s="6"/>
      <c r="I24" s="6"/>
      <c r="J24" s="198">
        <v>-8416</v>
      </c>
      <c r="K24" s="197">
        <v>27192</v>
      </c>
      <c r="L24" s="197">
        <v>8416</v>
      </c>
      <c r="M24" s="197">
        <v>28153</v>
      </c>
      <c r="N24" s="376"/>
      <c r="O24" s="75"/>
    </row>
    <row r="25" spans="1:15" ht="19.5" customHeight="1">
      <c r="A25" s="162" t="s">
        <v>927</v>
      </c>
      <c r="B25" s="18">
        <v>10497</v>
      </c>
      <c r="C25" s="18">
        <v>11192</v>
      </c>
      <c r="D25" s="159">
        <v>143</v>
      </c>
      <c r="E25" s="159">
        <v>695</v>
      </c>
      <c r="F25" s="18">
        <v>-195</v>
      </c>
      <c r="G25" s="18">
        <v>10997</v>
      </c>
      <c r="H25" s="6"/>
      <c r="I25" s="6"/>
      <c r="J25" s="198">
        <v>-25</v>
      </c>
      <c r="K25" s="197">
        <v>10972</v>
      </c>
      <c r="L25" s="197">
        <v>0</v>
      </c>
      <c r="M25" s="197">
        <v>10972</v>
      </c>
      <c r="N25" s="7"/>
      <c r="O25" s="75"/>
    </row>
    <row r="26" spans="1:15" ht="19.5" customHeight="1">
      <c r="A26" s="162" t="s">
        <v>928</v>
      </c>
      <c r="B26" s="18">
        <v>3807</v>
      </c>
      <c r="C26" s="18">
        <v>4699</v>
      </c>
      <c r="D26" s="159">
        <v>692</v>
      </c>
      <c r="E26" s="159">
        <v>892</v>
      </c>
      <c r="F26" s="18">
        <v>-15</v>
      </c>
      <c r="G26" s="18">
        <v>4684</v>
      </c>
      <c r="H26" s="6"/>
      <c r="I26" s="6"/>
      <c r="J26" s="198">
        <v>406</v>
      </c>
      <c r="K26" s="197">
        <v>5090</v>
      </c>
      <c r="L26" s="197">
        <v>0</v>
      </c>
      <c r="M26" s="197">
        <v>5090</v>
      </c>
      <c r="N26" s="7"/>
      <c r="O26" s="75"/>
    </row>
    <row r="27" spans="1:15" ht="19.5" customHeight="1">
      <c r="A27" s="163" t="s">
        <v>929</v>
      </c>
      <c r="B27" s="20">
        <v>5828</v>
      </c>
      <c r="C27" s="20">
        <v>6095</v>
      </c>
      <c r="D27" s="18">
        <v>-40</v>
      </c>
      <c r="E27" s="159">
        <v>267</v>
      </c>
      <c r="F27" s="20">
        <v>0</v>
      </c>
      <c r="G27" s="20">
        <v>6095</v>
      </c>
      <c r="H27" s="10"/>
      <c r="I27" s="10"/>
      <c r="J27" s="199">
        <v>-54</v>
      </c>
      <c r="K27" s="197">
        <v>6041</v>
      </c>
      <c r="L27" s="198">
        <v>0</v>
      </c>
      <c r="M27" s="198">
        <v>6041</v>
      </c>
      <c r="N27" s="21"/>
      <c r="O27" s="75"/>
    </row>
    <row r="28" spans="1:15" ht="19.5" customHeight="1" thickBot="1">
      <c r="A28" s="162" t="s">
        <v>20</v>
      </c>
      <c r="B28" s="18">
        <v>639</v>
      </c>
      <c r="C28" s="18">
        <v>639</v>
      </c>
      <c r="D28" s="18">
        <v>639</v>
      </c>
      <c r="E28" s="18">
        <v>0</v>
      </c>
      <c r="F28" s="18">
        <v>0</v>
      </c>
      <c r="G28" s="18">
        <v>639</v>
      </c>
      <c r="H28" s="6"/>
      <c r="I28" s="6"/>
      <c r="J28" s="198">
        <v>0</v>
      </c>
      <c r="K28" s="197">
        <v>639</v>
      </c>
      <c r="L28" s="197">
        <v>0</v>
      </c>
      <c r="M28" s="197">
        <v>639</v>
      </c>
      <c r="N28" s="378"/>
      <c r="O28" s="75"/>
    </row>
    <row r="29" spans="1:14" ht="19.5" customHeight="1" thickBot="1">
      <c r="A29" s="11" t="s">
        <v>930</v>
      </c>
      <c r="B29" s="12">
        <v>288464</v>
      </c>
      <c r="C29" s="12">
        <v>310335</v>
      </c>
      <c r="D29" s="157">
        <v>23653</v>
      </c>
      <c r="E29" s="157">
        <v>21871</v>
      </c>
      <c r="F29" s="12">
        <v>351</v>
      </c>
      <c r="G29" s="12">
        <v>310686</v>
      </c>
      <c r="H29" s="13">
        <v>-196</v>
      </c>
      <c r="I29" s="13">
        <v>17008</v>
      </c>
      <c r="J29" s="13">
        <v>-10874</v>
      </c>
      <c r="K29" s="13">
        <v>299812</v>
      </c>
      <c r="L29" s="13">
        <v>7881</v>
      </c>
      <c r="M29" s="13">
        <v>302693</v>
      </c>
      <c r="N29" s="14"/>
    </row>
    <row r="30" spans="4:10" ht="12.75">
      <c r="D30" s="75" t="s">
        <v>758</v>
      </c>
      <c r="E30" s="75" t="s">
        <v>758</v>
      </c>
      <c r="F30" s="75"/>
      <c r="J30" s="75"/>
    </row>
    <row r="31" spans="4:10" ht="12.75">
      <c r="D31" s="23" t="s">
        <v>759</v>
      </c>
      <c r="E31" s="23" t="s">
        <v>759</v>
      </c>
      <c r="F31" s="23"/>
      <c r="J31" s="23"/>
    </row>
    <row r="33" spans="1:2" ht="25.5" customHeight="1">
      <c r="A33" s="451"/>
      <c r="B33" s="164"/>
    </row>
    <row r="40" spans="4:5" ht="12.75">
      <c r="D40" s="1"/>
      <c r="E40" s="1"/>
    </row>
  </sheetData>
  <sheetProtection/>
  <mergeCells count="1">
    <mergeCell ref="A2:N2"/>
  </mergeCells>
  <printOptions/>
  <pageMargins left="0.9055118110236221" right="0.7086614173228347" top="0.7874015748031497" bottom="0.7874015748031497" header="0.31496062992125984" footer="0.31496062992125984"/>
  <pageSetup firstPageNumber="19" useFirstPageNumber="1" fitToHeight="0" horizontalDpi="600" verticalDpi="600" orientation="portrait" paperSize="9" scale="80" r:id="rId1"/>
  <headerFooter>
    <oddFooter>&amp;C&amp;P</oddFooter>
  </headerFooter>
</worksheet>
</file>

<file path=xl/worksheets/sheet15.xml><?xml version="1.0" encoding="utf-8"?>
<worksheet xmlns="http://schemas.openxmlformats.org/spreadsheetml/2006/main" xmlns:r="http://schemas.openxmlformats.org/officeDocument/2006/relationships">
  <sheetPr>
    <tabColor rgb="FFFFC000"/>
  </sheetPr>
  <dimension ref="A1:M51"/>
  <sheetViews>
    <sheetView view="pageBreakPreview" zoomScaleSheetLayoutView="100" zoomScalePageLayoutView="0" workbookViewId="0" topLeftCell="A1">
      <selection activeCell="V12" sqref="V11:V12"/>
    </sheetView>
  </sheetViews>
  <sheetFormatPr defaultColWidth="9.140625" defaultRowHeight="12.75"/>
  <cols>
    <col min="1" max="1" width="9.57421875" style="97" customWidth="1"/>
    <col min="2" max="2" width="40.57421875" style="97" customWidth="1"/>
    <col min="3" max="3" width="10.140625" style="97" hidden="1" customWidth="1"/>
    <col min="4" max="4" width="10.421875" style="97" hidden="1" customWidth="1"/>
    <col min="5" max="5" width="0" style="97" hidden="1" customWidth="1"/>
    <col min="6" max="6" width="7.57421875" style="97" hidden="1" customWidth="1"/>
    <col min="7" max="9" width="7.7109375" style="97" hidden="1" customWidth="1"/>
    <col min="10" max="10" width="6.421875" style="97" hidden="1" customWidth="1"/>
    <col min="11" max="11" width="14.57421875" style="97" customWidth="1"/>
    <col min="12" max="12" width="46.57421875" style="97" customWidth="1"/>
    <col min="13" max="16384" width="9.140625" style="97" customWidth="1"/>
  </cols>
  <sheetData>
    <row r="1" spans="1:12" ht="18" customHeight="1" thickBot="1">
      <c r="A1" s="536" t="s">
        <v>1533</v>
      </c>
      <c r="B1" s="537"/>
      <c r="C1" s="537"/>
      <c r="D1" s="537"/>
      <c r="E1" s="537"/>
      <c r="F1" s="537"/>
      <c r="G1" s="537"/>
      <c r="H1" s="537"/>
      <c r="I1" s="537"/>
      <c r="J1" s="537"/>
      <c r="K1" s="537"/>
      <c r="L1" s="537"/>
    </row>
    <row r="2" spans="1:12" ht="63" customHeight="1" thickBot="1">
      <c r="A2" s="98" t="s">
        <v>21</v>
      </c>
      <c r="B2" s="99" t="s">
        <v>22</v>
      </c>
      <c r="C2" s="99" t="s">
        <v>23</v>
      </c>
      <c r="D2" s="99" t="s">
        <v>24</v>
      </c>
      <c r="E2" s="99" t="s">
        <v>25</v>
      </c>
      <c r="F2" s="74" t="s">
        <v>589</v>
      </c>
      <c r="G2" s="74" t="s">
        <v>895</v>
      </c>
      <c r="H2" s="135" t="s">
        <v>772</v>
      </c>
      <c r="I2" s="135" t="s">
        <v>771</v>
      </c>
      <c r="J2" s="135" t="s">
        <v>543</v>
      </c>
      <c r="K2" s="443" t="s">
        <v>1522</v>
      </c>
      <c r="L2" s="100" t="s">
        <v>26</v>
      </c>
    </row>
    <row r="3" spans="1:12" ht="24" customHeight="1">
      <c r="A3" s="538" t="s">
        <v>906</v>
      </c>
      <c r="B3" s="538"/>
      <c r="C3" s="101"/>
      <c r="D3" s="101"/>
      <c r="E3" s="101"/>
      <c r="F3" s="101"/>
      <c r="G3" s="101"/>
      <c r="H3" s="101"/>
      <c r="I3" s="101"/>
      <c r="J3" s="101"/>
      <c r="K3" s="101"/>
      <c r="L3" s="146" t="s">
        <v>293</v>
      </c>
    </row>
    <row r="4" spans="1:12" ht="15" customHeight="1">
      <c r="A4" s="534" t="s">
        <v>294</v>
      </c>
      <c r="B4" s="539"/>
      <c r="C4" s="539"/>
      <c r="D4" s="539"/>
      <c r="E4" s="539"/>
      <c r="F4" s="539"/>
      <c r="G4" s="539"/>
      <c r="H4" s="539"/>
      <c r="I4" s="539"/>
      <c r="J4" s="539"/>
      <c r="K4" s="539"/>
      <c r="L4" s="540"/>
    </row>
    <row r="5" spans="1:12" ht="15" customHeight="1">
      <c r="A5" s="529" t="s">
        <v>295</v>
      </c>
      <c r="B5" s="529"/>
      <c r="C5" s="529"/>
      <c r="D5" s="529"/>
      <c r="E5" s="529"/>
      <c r="F5" s="529"/>
      <c r="G5" s="529"/>
      <c r="H5" s="530"/>
      <c r="I5" s="530"/>
      <c r="J5" s="530"/>
      <c r="K5" s="530"/>
      <c r="L5" s="531"/>
    </row>
    <row r="6" spans="1:12" ht="15" customHeight="1">
      <c r="A6" s="102" t="s">
        <v>30</v>
      </c>
      <c r="B6" s="103" t="s">
        <v>31</v>
      </c>
      <c r="C6" s="104">
        <v>5</v>
      </c>
      <c r="D6" s="105">
        <v>4.509</v>
      </c>
      <c r="E6" s="104">
        <v>5</v>
      </c>
      <c r="F6" s="107"/>
      <c r="G6" s="107">
        <f>E6+F6</f>
        <v>5</v>
      </c>
      <c r="H6" s="107"/>
      <c r="I6" s="107">
        <f>G6+H6</f>
        <v>5</v>
      </c>
      <c r="J6" s="107"/>
      <c r="K6" s="107">
        <f>I6+J6</f>
        <v>5</v>
      </c>
      <c r="L6" s="149" t="s">
        <v>30</v>
      </c>
    </row>
    <row r="7" spans="1:12" ht="15" customHeight="1">
      <c r="A7" s="102" t="s">
        <v>30</v>
      </c>
      <c r="B7" s="103" t="s">
        <v>43</v>
      </c>
      <c r="C7" s="104">
        <v>50</v>
      </c>
      <c r="D7" s="105">
        <v>19.309</v>
      </c>
      <c r="E7" s="104">
        <v>40</v>
      </c>
      <c r="F7" s="107"/>
      <c r="G7" s="107">
        <f aca="true" t="shared" si="0" ref="G7:G16">E7+F7</f>
        <v>40</v>
      </c>
      <c r="H7" s="107"/>
      <c r="I7" s="107">
        <f aca="true" t="shared" si="1" ref="I7:I16">G7+H7</f>
        <v>40</v>
      </c>
      <c r="J7" s="107"/>
      <c r="K7" s="107">
        <f aca="true" t="shared" si="2" ref="K7:K16">I7+J7</f>
        <v>40</v>
      </c>
      <c r="L7" s="149" t="s">
        <v>30</v>
      </c>
    </row>
    <row r="8" spans="1:12" ht="15" customHeight="1">
      <c r="A8" s="102" t="s">
        <v>30</v>
      </c>
      <c r="B8" s="103" t="s">
        <v>44</v>
      </c>
      <c r="C8" s="104">
        <v>40</v>
      </c>
      <c r="D8" s="105">
        <v>18.851</v>
      </c>
      <c r="E8" s="104">
        <v>40</v>
      </c>
      <c r="F8" s="107"/>
      <c r="G8" s="107">
        <f t="shared" si="0"/>
        <v>40</v>
      </c>
      <c r="H8" s="107"/>
      <c r="I8" s="107">
        <f t="shared" si="1"/>
        <v>40</v>
      </c>
      <c r="J8" s="107"/>
      <c r="K8" s="107">
        <f t="shared" si="2"/>
        <v>40</v>
      </c>
      <c r="L8" s="149" t="s">
        <v>296</v>
      </c>
    </row>
    <row r="9" spans="1:12" ht="15" customHeight="1">
      <c r="A9" s="102" t="s">
        <v>30</v>
      </c>
      <c r="B9" s="103" t="s">
        <v>33</v>
      </c>
      <c r="C9" s="104">
        <v>360</v>
      </c>
      <c r="D9" s="105">
        <v>143.31649</v>
      </c>
      <c r="E9" s="104">
        <v>360</v>
      </c>
      <c r="F9" s="107"/>
      <c r="G9" s="107">
        <f t="shared" si="0"/>
        <v>360</v>
      </c>
      <c r="H9" s="107"/>
      <c r="I9" s="107">
        <f t="shared" si="1"/>
        <v>360</v>
      </c>
      <c r="J9" s="107"/>
      <c r="K9" s="107">
        <f t="shared" si="2"/>
        <v>360</v>
      </c>
      <c r="L9" s="149" t="s">
        <v>30</v>
      </c>
    </row>
    <row r="10" spans="1:12" ht="15" customHeight="1">
      <c r="A10" s="102" t="s">
        <v>30</v>
      </c>
      <c r="B10" s="103" t="s">
        <v>45</v>
      </c>
      <c r="C10" s="104">
        <v>300</v>
      </c>
      <c r="D10" s="105">
        <v>133</v>
      </c>
      <c r="E10" s="104">
        <v>250</v>
      </c>
      <c r="F10" s="107"/>
      <c r="G10" s="107">
        <f t="shared" si="0"/>
        <v>250</v>
      </c>
      <c r="H10" s="107"/>
      <c r="I10" s="107">
        <f t="shared" si="1"/>
        <v>250</v>
      </c>
      <c r="J10" s="107"/>
      <c r="K10" s="107">
        <f t="shared" si="2"/>
        <v>250</v>
      </c>
      <c r="L10" s="149" t="s">
        <v>30</v>
      </c>
    </row>
    <row r="11" spans="1:12" ht="15" customHeight="1">
      <c r="A11" s="102" t="s">
        <v>30</v>
      </c>
      <c r="B11" s="103" t="s">
        <v>35</v>
      </c>
      <c r="C11" s="104">
        <v>60</v>
      </c>
      <c r="D11" s="105">
        <v>46.8497</v>
      </c>
      <c r="E11" s="104">
        <v>60</v>
      </c>
      <c r="F11" s="107"/>
      <c r="G11" s="107">
        <f t="shared" si="0"/>
        <v>60</v>
      </c>
      <c r="H11" s="107"/>
      <c r="I11" s="107">
        <f t="shared" si="1"/>
        <v>60</v>
      </c>
      <c r="J11" s="107"/>
      <c r="K11" s="107">
        <f t="shared" si="2"/>
        <v>60</v>
      </c>
      <c r="L11" s="149" t="s">
        <v>30</v>
      </c>
    </row>
    <row r="12" spans="1:12" ht="21" customHeight="1">
      <c r="A12" s="102" t="s">
        <v>30</v>
      </c>
      <c r="B12" s="103" t="s">
        <v>37</v>
      </c>
      <c r="C12" s="104">
        <v>217.19117</v>
      </c>
      <c r="D12" s="105">
        <v>131.27926</v>
      </c>
      <c r="E12" s="104">
        <v>200</v>
      </c>
      <c r="F12" s="107"/>
      <c r="G12" s="107">
        <f t="shared" si="0"/>
        <v>200</v>
      </c>
      <c r="H12" s="107"/>
      <c r="I12" s="107">
        <f t="shared" si="1"/>
        <v>200</v>
      </c>
      <c r="J12" s="107"/>
      <c r="K12" s="107">
        <f t="shared" si="2"/>
        <v>200</v>
      </c>
      <c r="L12" s="149" t="s">
        <v>297</v>
      </c>
    </row>
    <row r="13" spans="1:12" ht="21" customHeight="1">
      <c r="A13" s="102" t="s">
        <v>30</v>
      </c>
      <c r="B13" s="103" t="s">
        <v>39</v>
      </c>
      <c r="C13" s="104">
        <v>1000</v>
      </c>
      <c r="D13" s="105">
        <v>454.29106</v>
      </c>
      <c r="E13" s="104">
        <v>850</v>
      </c>
      <c r="F13" s="107"/>
      <c r="G13" s="107">
        <f t="shared" si="0"/>
        <v>850</v>
      </c>
      <c r="H13" s="107"/>
      <c r="I13" s="107">
        <f t="shared" si="1"/>
        <v>850</v>
      </c>
      <c r="J13" s="107"/>
      <c r="K13" s="107">
        <f t="shared" si="2"/>
        <v>850</v>
      </c>
      <c r="L13" s="149" t="s">
        <v>298</v>
      </c>
    </row>
    <row r="14" spans="1:12" ht="15" customHeight="1">
      <c r="A14" s="102" t="s">
        <v>30</v>
      </c>
      <c r="B14" s="103" t="s">
        <v>203</v>
      </c>
      <c r="C14" s="104">
        <v>5</v>
      </c>
      <c r="D14" s="105">
        <v>2</v>
      </c>
      <c r="E14" s="104">
        <v>2</v>
      </c>
      <c r="F14" s="107"/>
      <c r="G14" s="107">
        <f t="shared" si="0"/>
        <v>2</v>
      </c>
      <c r="H14" s="107"/>
      <c r="I14" s="107">
        <f t="shared" si="1"/>
        <v>2</v>
      </c>
      <c r="J14" s="107"/>
      <c r="K14" s="107">
        <f t="shared" si="2"/>
        <v>2</v>
      </c>
      <c r="L14" s="149" t="s">
        <v>30</v>
      </c>
    </row>
    <row r="15" spans="1:12" ht="15" customHeight="1">
      <c r="A15" s="102" t="s">
        <v>30</v>
      </c>
      <c r="B15" s="103" t="s">
        <v>162</v>
      </c>
      <c r="C15" s="104">
        <v>3</v>
      </c>
      <c r="D15" s="105">
        <v>0.605</v>
      </c>
      <c r="E15" s="104">
        <v>3</v>
      </c>
      <c r="F15" s="107"/>
      <c r="G15" s="107">
        <f t="shared" si="0"/>
        <v>3</v>
      </c>
      <c r="H15" s="107"/>
      <c r="I15" s="107">
        <f t="shared" si="1"/>
        <v>3</v>
      </c>
      <c r="J15" s="107"/>
      <c r="K15" s="107">
        <f t="shared" si="2"/>
        <v>3</v>
      </c>
      <c r="L15" s="149" t="s">
        <v>299</v>
      </c>
    </row>
    <row r="16" spans="1:12" ht="15" customHeight="1">
      <c r="A16" s="102" t="s">
        <v>30</v>
      </c>
      <c r="B16" s="103" t="s">
        <v>126</v>
      </c>
      <c r="C16" s="104">
        <v>190</v>
      </c>
      <c r="D16" s="105">
        <v>118.5035</v>
      </c>
      <c r="E16" s="104">
        <v>190</v>
      </c>
      <c r="F16" s="107"/>
      <c r="G16" s="107">
        <f t="shared" si="0"/>
        <v>190</v>
      </c>
      <c r="H16" s="107"/>
      <c r="I16" s="107">
        <f t="shared" si="1"/>
        <v>190</v>
      </c>
      <c r="J16" s="107"/>
      <c r="K16" s="107">
        <f t="shared" si="2"/>
        <v>190</v>
      </c>
      <c r="L16" s="149" t="s">
        <v>300</v>
      </c>
    </row>
    <row r="17" spans="1:12" ht="15" customHeight="1">
      <c r="A17" s="532" t="s">
        <v>301</v>
      </c>
      <c r="B17" s="532"/>
      <c r="C17" s="108">
        <v>2230.19117</v>
      </c>
      <c r="D17" s="108">
        <v>1094.67301</v>
      </c>
      <c r="E17" s="108">
        <f aca="true" t="shared" si="3" ref="E17:K17">SUM(E6:E16)</f>
        <v>2000</v>
      </c>
      <c r="F17" s="108">
        <f t="shared" si="3"/>
        <v>0</v>
      </c>
      <c r="G17" s="108">
        <f t="shared" si="3"/>
        <v>2000</v>
      </c>
      <c r="H17" s="108">
        <f t="shared" si="3"/>
        <v>0</v>
      </c>
      <c r="I17" s="108">
        <f t="shared" si="3"/>
        <v>2000</v>
      </c>
      <c r="J17" s="108">
        <f t="shared" si="3"/>
        <v>0</v>
      </c>
      <c r="K17" s="108">
        <f t="shared" si="3"/>
        <v>2000</v>
      </c>
      <c r="L17" s="150" t="s">
        <v>30</v>
      </c>
    </row>
    <row r="18" spans="1:12" ht="15" customHeight="1">
      <c r="A18" s="533" t="s">
        <v>28</v>
      </c>
      <c r="B18" s="533"/>
      <c r="C18" s="533"/>
      <c r="D18" s="533"/>
      <c r="E18" s="533"/>
      <c r="F18" s="533"/>
      <c r="G18" s="533"/>
      <c r="H18" s="534"/>
      <c r="I18" s="534"/>
      <c r="J18" s="534"/>
      <c r="K18" s="534"/>
      <c r="L18" s="535"/>
    </row>
    <row r="19" spans="1:12" ht="15" customHeight="1">
      <c r="A19" s="529" t="s">
        <v>302</v>
      </c>
      <c r="B19" s="529"/>
      <c r="C19" s="529"/>
      <c r="D19" s="529"/>
      <c r="E19" s="529"/>
      <c r="F19" s="529"/>
      <c r="G19" s="529"/>
      <c r="H19" s="530"/>
      <c r="I19" s="530"/>
      <c r="J19" s="530"/>
      <c r="K19" s="530"/>
      <c r="L19" s="531"/>
    </row>
    <row r="20" spans="1:12" ht="15" customHeight="1">
      <c r="A20" s="102" t="s">
        <v>30</v>
      </c>
      <c r="B20" s="103" t="s">
        <v>35</v>
      </c>
      <c r="C20" s="104">
        <v>200</v>
      </c>
      <c r="D20" s="105">
        <v>200</v>
      </c>
      <c r="E20" s="104">
        <v>200</v>
      </c>
      <c r="F20" s="107"/>
      <c r="G20" s="107">
        <f>E20+F20</f>
        <v>200</v>
      </c>
      <c r="H20" s="107"/>
      <c r="I20" s="107">
        <f>G20+H20</f>
        <v>200</v>
      </c>
      <c r="J20" s="107"/>
      <c r="K20" s="107">
        <f>I20+J20</f>
        <v>200</v>
      </c>
      <c r="L20" s="149" t="s">
        <v>303</v>
      </c>
    </row>
    <row r="21" spans="1:12" ht="15" customHeight="1">
      <c r="A21" s="529" t="s">
        <v>29</v>
      </c>
      <c r="B21" s="529"/>
      <c r="C21" s="529"/>
      <c r="D21" s="529"/>
      <c r="E21" s="529"/>
      <c r="F21" s="529"/>
      <c r="G21" s="529"/>
      <c r="H21" s="530"/>
      <c r="I21" s="530"/>
      <c r="J21" s="530"/>
      <c r="K21" s="530"/>
      <c r="L21" s="531"/>
    </row>
    <row r="22" spans="1:12" ht="15" customHeight="1">
      <c r="A22" s="102" t="s">
        <v>30</v>
      </c>
      <c r="B22" s="103" t="s">
        <v>31</v>
      </c>
      <c r="C22" s="104">
        <v>3</v>
      </c>
      <c r="D22" s="105">
        <v>0</v>
      </c>
      <c r="E22" s="104">
        <v>3</v>
      </c>
      <c r="F22" s="107"/>
      <c r="G22" s="107">
        <f aca="true" t="shared" si="4" ref="G22:G28">E22+F22</f>
        <v>3</v>
      </c>
      <c r="H22" s="107"/>
      <c r="I22" s="107">
        <f>G22+H22</f>
        <v>3</v>
      </c>
      <c r="J22" s="107"/>
      <c r="K22" s="107">
        <f aca="true" t="shared" si="5" ref="K22:K28">I22+J22</f>
        <v>3</v>
      </c>
      <c r="L22" s="149" t="s">
        <v>30</v>
      </c>
    </row>
    <row r="23" spans="1:12" ht="15" customHeight="1">
      <c r="A23" s="102" t="s">
        <v>30</v>
      </c>
      <c r="B23" s="103" t="s">
        <v>35</v>
      </c>
      <c r="C23" s="104">
        <v>10</v>
      </c>
      <c r="D23" s="105">
        <v>3.823</v>
      </c>
      <c r="E23" s="104">
        <v>10</v>
      </c>
      <c r="F23" s="107"/>
      <c r="G23" s="107">
        <f t="shared" si="4"/>
        <v>10</v>
      </c>
      <c r="H23" s="107"/>
      <c r="I23" s="107">
        <f aca="true" t="shared" si="6" ref="I23:I28">G23+H23</f>
        <v>10</v>
      </c>
      <c r="J23" s="107"/>
      <c r="K23" s="107">
        <f t="shared" si="5"/>
        <v>10</v>
      </c>
      <c r="L23" s="149" t="s">
        <v>304</v>
      </c>
    </row>
    <row r="24" spans="1:12" ht="15" customHeight="1">
      <c r="A24" s="102" t="s">
        <v>30</v>
      </c>
      <c r="B24" s="103" t="s">
        <v>37</v>
      </c>
      <c r="C24" s="104">
        <v>15</v>
      </c>
      <c r="D24" s="105">
        <v>8.704</v>
      </c>
      <c r="E24" s="104">
        <v>15</v>
      </c>
      <c r="F24" s="107"/>
      <c r="G24" s="107">
        <f t="shared" si="4"/>
        <v>15</v>
      </c>
      <c r="H24" s="107"/>
      <c r="I24" s="107">
        <f t="shared" si="6"/>
        <v>15</v>
      </c>
      <c r="J24" s="107"/>
      <c r="K24" s="107">
        <f t="shared" si="5"/>
        <v>15</v>
      </c>
      <c r="L24" s="149" t="s">
        <v>305</v>
      </c>
    </row>
    <row r="25" spans="1:12" ht="15" customHeight="1">
      <c r="A25" s="102" t="s">
        <v>30</v>
      </c>
      <c r="B25" s="103" t="s">
        <v>39</v>
      </c>
      <c r="C25" s="104">
        <v>10</v>
      </c>
      <c r="D25" s="105">
        <v>0</v>
      </c>
      <c r="E25" s="104">
        <v>10</v>
      </c>
      <c r="F25" s="107"/>
      <c r="G25" s="107">
        <f t="shared" si="4"/>
        <v>10</v>
      </c>
      <c r="H25" s="107"/>
      <c r="I25" s="107">
        <f t="shared" si="6"/>
        <v>10</v>
      </c>
      <c r="J25" s="107"/>
      <c r="K25" s="107">
        <f t="shared" si="5"/>
        <v>10</v>
      </c>
      <c r="L25" s="149" t="s">
        <v>306</v>
      </c>
    </row>
    <row r="26" spans="1:12" ht="15" customHeight="1">
      <c r="A26" s="102" t="s">
        <v>30</v>
      </c>
      <c r="B26" s="103" t="s">
        <v>229</v>
      </c>
      <c r="C26" s="104">
        <v>967</v>
      </c>
      <c r="D26" s="105">
        <v>0</v>
      </c>
      <c r="E26" s="104">
        <v>1500</v>
      </c>
      <c r="F26" s="107"/>
      <c r="G26" s="107">
        <f t="shared" si="4"/>
        <v>1500</v>
      </c>
      <c r="H26" s="107">
        <v>-196</v>
      </c>
      <c r="I26" s="107">
        <f t="shared" si="6"/>
        <v>1304</v>
      </c>
      <c r="J26" s="107"/>
      <c r="K26" s="107">
        <f t="shared" si="5"/>
        <v>1304</v>
      </c>
      <c r="L26" s="149" t="s">
        <v>307</v>
      </c>
    </row>
    <row r="27" spans="1:12" ht="15" customHeight="1">
      <c r="A27" s="102"/>
      <c r="B27" s="103" t="s">
        <v>773</v>
      </c>
      <c r="C27" s="104"/>
      <c r="D27" s="105"/>
      <c r="E27" s="104">
        <v>3300</v>
      </c>
      <c r="F27" s="107"/>
      <c r="G27" s="107">
        <f t="shared" si="4"/>
        <v>3300</v>
      </c>
      <c r="H27" s="107"/>
      <c r="I27" s="107">
        <f t="shared" si="6"/>
        <v>3300</v>
      </c>
      <c r="J27" s="107"/>
      <c r="K27" s="107">
        <f t="shared" si="5"/>
        <v>3300</v>
      </c>
      <c r="L27" s="149" t="s">
        <v>1057</v>
      </c>
    </row>
    <row r="28" spans="1:13" ht="16.5" customHeight="1">
      <c r="A28" s="102" t="s">
        <v>30</v>
      </c>
      <c r="B28" s="103" t="s">
        <v>773</v>
      </c>
      <c r="C28" s="104">
        <f>95+237</f>
        <v>332</v>
      </c>
      <c r="D28" s="105">
        <v>0</v>
      </c>
      <c r="E28" s="104">
        <v>3800</v>
      </c>
      <c r="F28" s="107"/>
      <c r="G28" s="107">
        <f t="shared" si="4"/>
        <v>3800</v>
      </c>
      <c r="H28" s="107"/>
      <c r="I28" s="107">
        <f t="shared" si="6"/>
        <v>3800</v>
      </c>
      <c r="J28" s="107"/>
      <c r="K28" s="107">
        <f t="shared" si="5"/>
        <v>3800</v>
      </c>
      <c r="L28" s="149" t="s">
        <v>1058</v>
      </c>
      <c r="M28" s="189"/>
    </row>
    <row r="29" spans="1:12" ht="15" customHeight="1">
      <c r="A29" s="532" t="s">
        <v>40</v>
      </c>
      <c r="B29" s="532"/>
      <c r="C29" s="108">
        <v>1537</v>
      </c>
      <c r="D29" s="108">
        <v>212.527</v>
      </c>
      <c r="E29" s="108">
        <f aca="true" t="shared" si="7" ref="E29:K29">SUM(E20:E28)</f>
        <v>8838</v>
      </c>
      <c r="F29" s="108">
        <f t="shared" si="7"/>
        <v>0</v>
      </c>
      <c r="G29" s="108">
        <f t="shared" si="7"/>
        <v>8838</v>
      </c>
      <c r="H29" s="108">
        <f t="shared" si="7"/>
        <v>-196</v>
      </c>
      <c r="I29" s="108">
        <f t="shared" si="7"/>
        <v>8642</v>
      </c>
      <c r="J29" s="108">
        <f t="shared" si="7"/>
        <v>0</v>
      </c>
      <c r="K29" s="108">
        <f t="shared" si="7"/>
        <v>8642</v>
      </c>
      <c r="L29" s="150" t="s">
        <v>30</v>
      </c>
    </row>
    <row r="30" spans="1:12" ht="15" customHeight="1">
      <c r="A30" s="533" t="s">
        <v>308</v>
      </c>
      <c r="B30" s="533"/>
      <c r="C30" s="533"/>
      <c r="D30" s="533"/>
      <c r="E30" s="533"/>
      <c r="F30" s="533"/>
      <c r="G30" s="533"/>
      <c r="H30" s="534"/>
      <c r="I30" s="534"/>
      <c r="J30" s="534"/>
      <c r="K30" s="534"/>
      <c r="L30" s="535"/>
    </row>
    <row r="31" spans="1:12" ht="15" customHeight="1">
      <c r="A31" s="529" t="s">
        <v>266</v>
      </c>
      <c r="B31" s="529"/>
      <c r="C31" s="529"/>
      <c r="D31" s="529"/>
      <c r="E31" s="529"/>
      <c r="F31" s="529"/>
      <c r="G31" s="529"/>
      <c r="H31" s="530"/>
      <c r="I31" s="530"/>
      <c r="J31" s="530"/>
      <c r="K31" s="530"/>
      <c r="L31" s="531"/>
    </row>
    <row r="32" spans="1:12" ht="15" customHeight="1">
      <c r="A32" s="102" t="s">
        <v>30</v>
      </c>
      <c r="B32" s="103" t="s">
        <v>31</v>
      </c>
      <c r="C32" s="104">
        <v>10</v>
      </c>
      <c r="D32" s="105">
        <v>0.638</v>
      </c>
      <c r="E32" s="104">
        <v>10</v>
      </c>
      <c r="F32" s="107"/>
      <c r="G32" s="107">
        <f aca="true" t="shared" si="8" ref="G32:G39">E32+F32</f>
        <v>10</v>
      </c>
      <c r="H32" s="107"/>
      <c r="I32" s="107">
        <f>G32+H32</f>
        <v>10</v>
      </c>
      <c r="J32" s="107"/>
      <c r="K32" s="107">
        <f aca="true" t="shared" si="9" ref="K32:K39">I32+J32</f>
        <v>10</v>
      </c>
      <c r="L32" s="149" t="s">
        <v>30</v>
      </c>
    </row>
    <row r="33" spans="1:12" ht="15" customHeight="1">
      <c r="A33" s="102" t="s">
        <v>30</v>
      </c>
      <c r="B33" s="103" t="s">
        <v>44</v>
      </c>
      <c r="C33" s="104">
        <v>20</v>
      </c>
      <c r="D33" s="105">
        <v>1.991</v>
      </c>
      <c r="E33" s="104">
        <v>20</v>
      </c>
      <c r="F33" s="107"/>
      <c r="G33" s="107">
        <f t="shared" si="8"/>
        <v>20</v>
      </c>
      <c r="H33" s="107"/>
      <c r="I33" s="107">
        <f aca="true" t="shared" si="10" ref="I33:I39">G33+H33</f>
        <v>20</v>
      </c>
      <c r="J33" s="107"/>
      <c r="K33" s="107">
        <f t="shared" si="9"/>
        <v>20</v>
      </c>
      <c r="L33" s="149" t="s">
        <v>309</v>
      </c>
    </row>
    <row r="34" spans="1:12" ht="15" customHeight="1">
      <c r="A34" s="102" t="s">
        <v>30</v>
      </c>
      <c r="B34" s="103" t="s">
        <v>99</v>
      </c>
      <c r="C34" s="104">
        <v>1</v>
      </c>
      <c r="D34" s="105">
        <v>1</v>
      </c>
      <c r="E34" s="104">
        <v>1</v>
      </c>
      <c r="F34" s="107"/>
      <c r="G34" s="107">
        <f t="shared" si="8"/>
        <v>1</v>
      </c>
      <c r="H34" s="107"/>
      <c r="I34" s="107">
        <f t="shared" si="10"/>
        <v>1</v>
      </c>
      <c r="J34" s="107"/>
      <c r="K34" s="107">
        <f t="shared" si="9"/>
        <v>1</v>
      </c>
      <c r="L34" s="149" t="s">
        <v>30</v>
      </c>
    </row>
    <row r="35" spans="1:12" ht="15" customHeight="1">
      <c r="A35" s="102" t="s">
        <v>30</v>
      </c>
      <c r="B35" s="103" t="s">
        <v>35</v>
      </c>
      <c r="C35" s="104">
        <v>70</v>
      </c>
      <c r="D35" s="105">
        <v>34.462</v>
      </c>
      <c r="E35" s="104">
        <v>100</v>
      </c>
      <c r="F35" s="107"/>
      <c r="G35" s="107">
        <f t="shared" si="8"/>
        <v>100</v>
      </c>
      <c r="H35" s="107"/>
      <c r="I35" s="107">
        <f t="shared" si="10"/>
        <v>100</v>
      </c>
      <c r="J35" s="107"/>
      <c r="K35" s="107">
        <f t="shared" si="9"/>
        <v>100</v>
      </c>
      <c r="L35" s="149" t="s">
        <v>310</v>
      </c>
    </row>
    <row r="36" spans="1:12" ht="17.25" customHeight="1">
      <c r="A36" s="102" t="s">
        <v>30</v>
      </c>
      <c r="B36" s="103" t="s">
        <v>37</v>
      </c>
      <c r="C36" s="104">
        <v>240</v>
      </c>
      <c r="D36" s="105">
        <v>144.4133</v>
      </c>
      <c r="E36" s="104">
        <v>190</v>
      </c>
      <c r="F36" s="107"/>
      <c r="G36" s="107">
        <f t="shared" si="8"/>
        <v>190</v>
      </c>
      <c r="H36" s="107"/>
      <c r="I36" s="107">
        <f t="shared" si="10"/>
        <v>190</v>
      </c>
      <c r="J36" s="107"/>
      <c r="K36" s="107">
        <f t="shared" si="9"/>
        <v>190</v>
      </c>
      <c r="L36" s="149" t="s">
        <v>311</v>
      </c>
    </row>
    <row r="37" spans="1:12" ht="15" customHeight="1">
      <c r="A37" s="102" t="s">
        <v>30</v>
      </c>
      <c r="B37" s="103" t="s">
        <v>39</v>
      </c>
      <c r="C37" s="104">
        <v>75</v>
      </c>
      <c r="D37" s="105">
        <v>26.317</v>
      </c>
      <c r="E37" s="104">
        <v>100</v>
      </c>
      <c r="F37" s="107"/>
      <c r="G37" s="107">
        <f t="shared" si="8"/>
        <v>100</v>
      </c>
      <c r="H37" s="107"/>
      <c r="I37" s="107">
        <f t="shared" si="10"/>
        <v>100</v>
      </c>
      <c r="J37" s="107"/>
      <c r="K37" s="107">
        <f t="shared" si="9"/>
        <v>100</v>
      </c>
      <c r="L37" s="149" t="s">
        <v>312</v>
      </c>
    </row>
    <row r="38" spans="1:12" ht="15" customHeight="1">
      <c r="A38" s="102" t="s">
        <v>30</v>
      </c>
      <c r="B38" s="103" t="s">
        <v>126</v>
      </c>
      <c r="C38" s="104">
        <v>30</v>
      </c>
      <c r="D38" s="105">
        <v>2.253</v>
      </c>
      <c r="E38" s="104">
        <v>45</v>
      </c>
      <c r="F38" s="107"/>
      <c r="G38" s="200">
        <f t="shared" si="8"/>
        <v>45</v>
      </c>
      <c r="H38" s="200"/>
      <c r="I38" s="200">
        <f t="shared" si="10"/>
        <v>45</v>
      </c>
      <c r="J38" s="200"/>
      <c r="K38" s="107">
        <f t="shared" si="9"/>
        <v>45</v>
      </c>
      <c r="L38" s="149" t="s">
        <v>313</v>
      </c>
    </row>
    <row r="39" spans="1:12" ht="15" customHeight="1">
      <c r="A39" s="102"/>
      <c r="B39" s="116" t="s">
        <v>314</v>
      </c>
      <c r="C39" s="104">
        <v>0</v>
      </c>
      <c r="D39" s="105">
        <v>0</v>
      </c>
      <c r="E39" s="104">
        <v>1200</v>
      </c>
      <c r="F39" s="107">
        <v>-900</v>
      </c>
      <c r="G39" s="202">
        <f t="shared" si="8"/>
        <v>300</v>
      </c>
      <c r="H39" s="202"/>
      <c r="I39" s="202">
        <f t="shared" si="10"/>
        <v>300</v>
      </c>
      <c r="J39" s="202"/>
      <c r="K39" s="107">
        <f t="shared" si="9"/>
        <v>300</v>
      </c>
      <c r="L39" s="192" t="s">
        <v>689</v>
      </c>
    </row>
    <row r="40" spans="1:12" ht="15" customHeight="1">
      <c r="A40" s="532" t="s">
        <v>315</v>
      </c>
      <c r="B40" s="532"/>
      <c r="C40" s="108">
        <v>446</v>
      </c>
      <c r="D40" s="108">
        <v>215.0743</v>
      </c>
      <c r="E40" s="108">
        <f aca="true" t="shared" si="11" ref="E40:K40">SUM(E32:E39)</f>
        <v>1666</v>
      </c>
      <c r="F40" s="108">
        <f t="shared" si="11"/>
        <v>-900</v>
      </c>
      <c r="G40" s="201">
        <f t="shared" si="11"/>
        <v>766</v>
      </c>
      <c r="H40" s="201">
        <f t="shared" si="11"/>
        <v>0</v>
      </c>
      <c r="I40" s="201">
        <f t="shared" si="11"/>
        <v>766</v>
      </c>
      <c r="J40" s="201">
        <f t="shared" si="11"/>
        <v>0</v>
      </c>
      <c r="K40" s="201">
        <f t="shared" si="11"/>
        <v>766</v>
      </c>
      <c r="L40" s="150" t="s">
        <v>30</v>
      </c>
    </row>
    <row r="41" spans="1:12" ht="15" customHeight="1">
      <c r="A41" s="533" t="s">
        <v>316</v>
      </c>
      <c r="B41" s="533"/>
      <c r="C41" s="533"/>
      <c r="D41" s="533"/>
      <c r="E41" s="533"/>
      <c r="F41" s="533"/>
      <c r="G41" s="533"/>
      <c r="H41" s="534"/>
      <c r="I41" s="534"/>
      <c r="J41" s="534"/>
      <c r="K41" s="534"/>
      <c r="L41" s="535"/>
    </row>
    <row r="42" spans="1:12" ht="15" customHeight="1">
      <c r="A42" s="529" t="s">
        <v>317</v>
      </c>
      <c r="B42" s="529"/>
      <c r="C42" s="529"/>
      <c r="D42" s="529"/>
      <c r="E42" s="529"/>
      <c r="F42" s="529"/>
      <c r="G42" s="529"/>
      <c r="H42" s="530"/>
      <c r="I42" s="530"/>
      <c r="J42" s="530"/>
      <c r="K42" s="530"/>
      <c r="L42" s="531"/>
    </row>
    <row r="43" spans="1:12" ht="15" customHeight="1">
      <c r="A43" s="102" t="s">
        <v>30</v>
      </c>
      <c r="B43" s="103" t="s">
        <v>35</v>
      </c>
      <c r="C43" s="104">
        <v>3400</v>
      </c>
      <c r="D43" s="105">
        <v>1707.073</v>
      </c>
      <c r="E43" s="104">
        <v>3400</v>
      </c>
      <c r="F43" s="107"/>
      <c r="G43" s="107">
        <f>E43+F43</f>
        <v>3400</v>
      </c>
      <c r="H43" s="107"/>
      <c r="I43" s="107">
        <f>G43+H43</f>
        <v>3400</v>
      </c>
      <c r="J43" s="107"/>
      <c r="K43" s="107">
        <f>I43+J43</f>
        <v>3400</v>
      </c>
      <c r="L43" s="149" t="s">
        <v>730</v>
      </c>
    </row>
    <row r="44" spans="1:12" ht="15" customHeight="1">
      <c r="A44" s="529">
        <v>2200</v>
      </c>
      <c r="B44" s="529"/>
      <c r="C44" s="529"/>
      <c r="D44" s="529"/>
      <c r="E44" s="529"/>
      <c r="F44" s="529"/>
      <c r="G44" s="529"/>
      <c r="H44" s="530"/>
      <c r="I44" s="530"/>
      <c r="J44" s="530"/>
      <c r="K44" s="530"/>
      <c r="L44" s="531"/>
    </row>
    <row r="45" spans="1:12" ht="23.25" customHeight="1">
      <c r="A45" s="102" t="s">
        <v>30</v>
      </c>
      <c r="B45" s="103" t="s">
        <v>35</v>
      </c>
      <c r="C45" s="104">
        <v>3250</v>
      </c>
      <c r="D45" s="105">
        <v>1633.626</v>
      </c>
      <c r="E45" s="104">
        <v>2200</v>
      </c>
      <c r="F45" s="107"/>
      <c r="G45" s="107">
        <f>E45+F45</f>
        <v>2200</v>
      </c>
      <c r="H45" s="107"/>
      <c r="I45" s="107">
        <f>G45+H45</f>
        <v>2200</v>
      </c>
      <c r="J45" s="107"/>
      <c r="K45" s="107">
        <f>I45+J45</f>
        <v>2200</v>
      </c>
      <c r="L45" s="149" t="s">
        <v>318</v>
      </c>
    </row>
    <row r="46" spans="1:12" ht="15" customHeight="1">
      <c r="A46" s="532" t="s">
        <v>319</v>
      </c>
      <c r="B46" s="532"/>
      <c r="C46" s="108">
        <v>6650</v>
      </c>
      <c r="D46" s="108">
        <v>3340.699</v>
      </c>
      <c r="E46" s="108">
        <f aca="true" t="shared" si="12" ref="E46:K46">SUM(E43:E45)</f>
        <v>5600</v>
      </c>
      <c r="F46" s="108">
        <f t="shared" si="12"/>
        <v>0</v>
      </c>
      <c r="G46" s="108">
        <f t="shared" si="12"/>
        <v>5600</v>
      </c>
      <c r="H46" s="108">
        <f t="shared" si="12"/>
        <v>0</v>
      </c>
      <c r="I46" s="108">
        <f t="shared" si="12"/>
        <v>5600</v>
      </c>
      <c r="J46" s="108">
        <f t="shared" si="12"/>
        <v>0</v>
      </c>
      <c r="K46" s="108">
        <f t="shared" si="12"/>
        <v>5600</v>
      </c>
      <c r="L46" s="150" t="s">
        <v>30</v>
      </c>
    </row>
    <row r="47" spans="1:12" ht="30" customHeight="1">
      <c r="A47" s="528" t="s">
        <v>320</v>
      </c>
      <c r="B47" s="528"/>
      <c r="C47" s="382">
        <v>10863.19117</v>
      </c>
      <c r="D47" s="382">
        <v>4862.97331</v>
      </c>
      <c r="E47" s="382">
        <f aca="true" t="shared" si="13" ref="E47:K47">E46+E40+E29+E17</f>
        <v>18104</v>
      </c>
      <c r="F47" s="382">
        <f t="shared" si="13"/>
        <v>-900</v>
      </c>
      <c r="G47" s="382">
        <f t="shared" si="13"/>
        <v>17204</v>
      </c>
      <c r="H47" s="382">
        <f t="shared" si="13"/>
        <v>-196</v>
      </c>
      <c r="I47" s="382">
        <f t="shared" si="13"/>
        <v>17008</v>
      </c>
      <c r="J47" s="382">
        <f t="shared" si="13"/>
        <v>0</v>
      </c>
      <c r="K47" s="382">
        <f t="shared" si="13"/>
        <v>17008</v>
      </c>
      <c r="L47" s="383" t="s">
        <v>30</v>
      </c>
    </row>
    <row r="51" spans="3:4" ht="12.75">
      <c r="C51" s="111"/>
      <c r="D51" s="111"/>
    </row>
  </sheetData>
  <sheetProtection/>
  <mergeCells count="17">
    <mergeCell ref="A40:B40"/>
    <mergeCell ref="A1:L1"/>
    <mergeCell ref="A3:B3"/>
    <mergeCell ref="A4:L4"/>
    <mergeCell ref="A5:L5"/>
    <mergeCell ref="A17:B17"/>
    <mergeCell ref="A18:L18"/>
    <mergeCell ref="A47:B47"/>
    <mergeCell ref="A19:L19"/>
    <mergeCell ref="A21:L21"/>
    <mergeCell ref="A29:B29"/>
    <mergeCell ref="A30:L30"/>
    <mergeCell ref="A31:L31"/>
    <mergeCell ref="A41:L41"/>
    <mergeCell ref="A42:L42"/>
    <mergeCell ref="A44:L44"/>
    <mergeCell ref="A46:B46"/>
  </mergeCells>
  <printOptions/>
  <pageMargins left="0.6299212598425197" right="0.4330708661417323" top="0.4724409448818898" bottom="0.4724409448818898" header="0.7086614173228347" footer="0.31496062992125984"/>
  <pageSetup firstPageNumber="20" useFirstPageNumber="1" fitToHeight="0" horizontalDpi="300" verticalDpi="300" orientation="portrait" pageOrder="overThenDown" paperSize="9" scale="75"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FFC000"/>
  </sheetPr>
  <dimension ref="A1:N29"/>
  <sheetViews>
    <sheetView zoomScaleSheetLayoutView="100" zoomScalePageLayoutView="0" workbookViewId="0" topLeftCell="A1">
      <selection activeCell="Q10" sqref="Q10"/>
    </sheetView>
  </sheetViews>
  <sheetFormatPr defaultColWidth="9.140625" defaultRowHeight="12.75"/>
  <cols>
    <col min="2" max="2" width="26.28125" style="0" customWidth="1"/>
    <col min="3" max="3" width="0" style="0" hidden="1" customWidth="1"/>
    <col min="4" max="4" width="10.28125" style="0" hidden="1" customWidth="1"/>
    <col min="5" max="5" width="0" style="0" hidden="1" customWidth="1"/>
    <col min="6" max="6" width="7.57421875" style="0" hidden="1" customWidth="1"/>
    <col min="7" max="9" width="7.7109375" style="0" hidden="1" customWidth="1"/>
    <col min="10" max="10" width="7.00390625" style="0" hidden="1" customWidth="1"/>
    <col min="11" max="11" width="13.8515625" style="0" customWidth="1"/>
    <col min="12" max="12" width="54.003906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74" t="s">
        <v>590</v>
      </c>
      <c r="G2" s="74" t="s">
        <v>895</v>
      </c>
      <c r="H2" s="135" t="s">
        <v>772</v>
      </c>
      <c r="I2" s="135" t="s">
        <v>771</v>
      </c>
      <c r="J2" s="135" t="s">
        <v>543</v>
      </c>
      <c r="K2" s="443" t="s">
        <v>1522</v>
      </c>
      <c r="L2" s="62" t="s">
        <v>26</v>
      </c>
    </row>
    <row r="3" spans="1:12" ht="21.75" customHeight="1">
      <c r="A3" s="543" t="s">
        <v>906</v>
      </c>
      <c r="B3" s="543"/>
      <c r="C3" s="64"/>
      <c r="D3" s="64"/>
      <c r="E3" s="64"/>
      <c r="F3" s="64"/>
      <c r="G3" s="64"/>
      <c r="H3" s="64"/>
      <c r="I3" s="64"/>
      <c r="J3" s="64"/>
      <c r="K3" s="64"/>
      <c r="L3" s="147" t="s">
        <v>460</v>
      </c>
    </row>
    <row r="4" spans="1:12" ht="15" customHeight="1">
      <c r="A4" s="542" t="s">
        <v>28</v>
      </c>
      <c r="B4" s="542"/>
      <c r="C4" s="542"/>
      <c r="D4" s="542"/>
      <c r="E4" s="542"/>
      <c r="F4" s="542"/>
      <c r="G4" s="542"/>
      <c r="H4" s="542"/>
      <c r="I4" s="542"/>
      <c r="J4" s="542"/>
      <c r="K4" s="542"/>
      <c r="L4" s="542"/>
    </row>
    <row r="5" spans="1:12" ht="15" customHeight="1">
      <c r="A5" s="544" t="s">
        <v>29</v>
      </c>
      <c r="B5" s="544"/>
      <c r="C5" s="544"/>
      <c r="D5" s="544"/>
      <c r="E5" s="544"/>
      <c r="F5" s="544"/>
      <c r="G5" s="544"/>
      <c r="H5" s="544"/>
      <c r="I5" s="544"/>
      <c r="J5" s="544"/>
      <c r="K5" s="544"/>
      <c r="L5" s="544"/>
    </row>
    <row r="6" spans="1:12" ht="36.75" customHeight="1">
      <c r="A6" s="79" t="s">
        <v>30</v>
      </c>
      <c r="B6" s="80" t="s">
        <v>31</v>
      </c>
      <c r="C6" s="81">
        <v>30</v>
      </c>
      <c r="D6" s="82">
        <v>4.083</v>
      </c>
      <c r="E6" s="81">
        <v>30</v>
      </c>
      <c r="F6" s="87"/>
      <c r="G6" s="107">
        <f aca="true" t="shared" si="0" ref="G6:G13">E6+F6</f>
        <v>30</v>
      </c>
      <c r="H6" s="107"/>
      <c r="I6" s="107">
        <f>G6+H6</f>
        <v>30</v>
      </c>
      <c r="J6" s="107"/>
      <c r="K6" s="107">
        <f>I6+J6</f>
        <v>30</v>
      </c>
      <c r="L6" s="69" t="s">
        <v>1471</v>
      </c>
    </row>
    <row r="7" spans="1:12" ht="18.75" customHeight="1">
      <c r="A7" s="79" t="s">
        <v>30</v>
      </c>
      <c r="B7" s="80" t="s">
        <v>685</v>
      </c>
      <c r="C7" s="81">
        <v>3</v>
      </c>
      <c r="D7" s="82">
        <v>0.18</v>
      </c>
      <c r="E7" s="81">
        <v>3</v>
      </c>
      <c r="F7" s="87"/>
      <c r="G7" s="107">
        <f t="shared" si="0"/>
        <v>3</v>
      </c>
      <c r="H7" s="107"/>
      <c r="I7" s="107">
        <f aca="true" t="shared" si="1" ref="I7:I13">G7+H7</f>
        <v>3</v>
      </c>
      <c r="J7" s="107"/>
      <c r="K7" s="107">
        <f aca="true" t="shared" si="2" ref="K7:K13">I7+J7</f>
        <v>3</v>
      </c>
      <c r="L7" s="83" t="s">
        <v>461</v>
      </c>
    </row>
    <row r="8" spans="1:12" ht="15" customHeight="1">
      <c r="A8" s="79" t="s">
        <v>30</v>
      </c>
      <c r="B8" s="80" t="s">
        <v>33</v>
      </c>
      <c r="C8" s="81">
        <v>40</v>
      </c>
      <c r="D8" s="82">
        <v>6</v>
      </c>
      <c r="E8" s="81">
        <v>40</v>
      </c>
      <c r="F8" s="87"/>
      <c r="G8" s="107">
        <f t="shared" si="0"/>
        <v>40</v>
      </c>
      <c r="H8" s="107"/>
      <c r="I8" s="107">
        <f t="shared" si="1"/>
        <v>40</v>
      </c>
      <c r="J8" s="107"/>
      <c r="K8" s="107">
        <f t="shared" si="2"/>
        <v>40</v>
      </c>
      <c r="L8" s="83" t="s">
        <v>462</v>
      </c>
    </row>
    <row r="9" spans="1:12" ht="51.75" customHeight="1">
      <c r="A9" s="79" t="s">
        <v>30</v>
      </c>
      <c r="B9" s="133" t="s">
        <v>65</v>
      </c>
      <c r="C9" s="119">
        <v>80</v>
      </c>
      <c r="D9" s="134">
        <v>33.194</v>
      </c>
      <c r="E9" s="119">
        <v>60</v>
      </c>
      <c r="F9" s="122"/>
      <c r="G9" s="107">
        <f t="shared" si="0"/>
        <v>60</v>
      </c>
      <c r="H9" s="107"/>
      <c r="I9" s="107">
        <f t="shared" si="1"/>
        <v>60</v>
      </c>
      <c r="J9" s="107"/>
      <c r="K9" s="107">
        <f t="shared" si="2"/>
        <v>60</v>
      </c>
      <c r="L9" s="92" t="s">
        <v>690</v>
      </c>
    </row>
    <row r="10" spans="1:12" ht="27" customHeight="1">
      <c r="A10" s="79" t="s">
        <v>30</v>
      </c>
      <c r="B10" s="133" t="s">
        <v>35</v>
      </c>
      <c r="C10" s="119">
        <v>5</v>
      </c>
      <c r="D10" s="134">
        <v>0</v>
      </c>
      <c r="E10" s="119">
        <v>5</v>
      </c>
      <c r="F10" s="122"/>
      <c r="G10" s="107">
        <f t="shared" si="0"/>
        <v>5</v>
      </c>
      <c r="H10" s="107"/>
      <c r="I10" s="107">
        <f t="shared" si="1"/>
        <v>5</v>
      </c>
      <c r="J10" s="107"/>
      <c r="K10" s="107">
        <f t="shared" si="2"/>
        <v>5</v>
      </c>
      <c r="L10" s="92" t="s">
        <v>463</v>
      </c>
    </row>
    <row r="11" spans="1:12" ht="15" customHeight="1">
      <c r="A11" s="79" t="s">
        <v>30</v>
      </c>
      <c r="B11" s="80" t="s">
        <v>35</v>
      </c>
      <c r="C11" s="81">
        <v>2</v>
      </c>
      <c r="D11" s="82">
        <v>0</v>
      </c>
      <c r="E11" s="81">
        <v>2</v>
      </c>
      <c r="F11" s="87"/>
      <c r="G11" s="107">
        <f t="shared" si="0"/>
        <v>2</v>
      </c>
      <c r="H11" s="107"/>
      <c r="I11" s="107">
        <f t="shared" si="1"/>
        <v>2</v>
      </c>
      <c r="J11" s="107"/>
      <c r="K11" s="107">
        <f t="shared" si="2"/>
        <v>2</v>
      </c>
      <c r="L11" s="83" t="s">
        <v>464</v>
      </c>
    </row>
    <row r="12" spans="1:12" ht="19.5" customHeight="1">
      <c r="A12" s="79" t="s">
        <v>30</v>
      </c>
      <c r="B12" s="80" t="s">
        <v>549</v>
      </c>
      <c r="C12" s="81">
        <v>25</v>
      </c>
      <c r="D12" s="82">
        <v>13.698</v>
      </c>
      <c r="E12" s="81">
        <v>25</v>
      </c>
      <c r="F12" s="87"/>
      <c r="G12" s="107">
        <f t="shared" si="0"/>
        <v>25</v>
      </c>
      <c r="H12" s="107"/>
      <c r="I12" s="107">
        <f t="shared" si="1"/>
        <v>25</v>
      </c>
      <c r="J12" s="107"/>
      <c r="K12" s="107">
        <f t="shared" si="2"/>
        <v>25</v>
      </c>
      <c r="L12" s="83" t="s">
        <v>465</v>
      </c>
    </row>
    <row r="13" spans="1:12" ht="15" customHeight="1">
      <c r="A13" s="79" t="s">
        <v>30</v>
      </c>
      <c r="B13" s="80" t="s">
        <v>39</v>
      </c>
      <c r="C13" s="81">
        <v>6</v>
      </c>
      <c r="D13" s="82">
        <v>0.75</v>
      </c>
      <c r="E13" s="81">
        <v>6</v>
      </c>
      <c r="F13" s="87"/>
      <c r="G13" s="107">
        <f t="shared" si="0"/>
        <v>6</v>
      </c>
      <c r="H13" s="107"/>
      <c r="I13" s="107">
        <f t="shared" si="1"/>
        <v>6</v>
      </c>
      <c r="J13" s="107"/>
      <c r="K13" s="107">
        <f t="shared" si="2"/>
        <v>6</v>
      </c>
      <c r="L13" s="83" t="s">
        <v>466</v>
      </c>
    </row>
    <row r="14" spans="1:12" ht="15" customHeight="1">
      <c r="A14" s="541" t="s">
        <v>40</v>
      </c>
      <c r="B14" s="541"/>
      <c r="C14" s="84">
        <v>1348.69454</v>
      </c>
      <c r="D14" s="84">
        <v>1222.20754</v>
      </c>
      <c r="E14" s="84">
        <f aca="true" t="shared" si="3" ref="E14:K14">SUM(E6:E13)</f>
        <v>171</v>
      </c>
      <c r="F14" s="84">
        <f t="shared" si="3"/>
        <v>0</v>
      </c>
      <c r="G14" s="84">
        <f t="shared" si="3"/>
        <v>171</v>
      </c>
      <c r="H14" s="84">
        <f t="shared" si="3"/>
        <v>0</v>
      </c>
      <c r="I14" s="84">
        <f t="shared" si="3"/>
        <v>171</v>
      </c>
      <c r="J14" s="84">
        <f t="shared" si="3"/>
        <v>0</v>
      </c>
      <c r="K14" s="84">
        <f t="shared" si="3"/>
        <v>171</v>
      </c>
      <c r="L14" s="72" t="s">
        <v>30</v>
      </c>
    </row>
    <row r="15" spans="1:12" ht="15" customHeight="1">
      <c r="A15" s="542" t="s">
        <v>467</v>
      </c>
      <c r="B15" s="542"/>
      <c r="C15" s="542"/>
      <c r="D15" s="542"/>
      <c r="E15" s="542"/>
      <c r="F15" s="542"/>
      <c r="G15" s="542"/>
      <c r="H15" s="542"/>
      <c r="I15" s="542"/>
      <c r="J15" s="542"/>
      <c r="K15" s="542"/>
      <c r="L15" s="542"/>
    </row>
    <row r="16" spans="1:12" ht="15" customHeight="1">
      <c r="A16" s="478" t="s">
        <v>375</v>
      </c>
      <c r="B16" s="478"/>
      <c r="C16" s="478"/>
      <c r="D16" s="478"/>
      <c r="E16" s="478"/>
      <c r="F16" s="478"/>
      <c r="G16" s="478"/>
      <c r="H16" s="478"/>
      <c r="I16" s="478"/>
      <c r="J16" s="478"/>
      <c r="K16" s="478"/>
      <c r="L16" s="478"/>
    </row>
    <row r="17" spans="1:12" ht="15" customHeight="1">
      <c r="A17" s="130" t="s">
        <v>30</v>
      </c>
      <c r="B17" s="133" t="s">
        <v>779</v>
      </c>
      <c r="C17" s="119">
        <v>1500</v>
      </c>
      <c r="D17" s="134">
        <v>932</v>
      </c>
      <c r="E17" s="119">
        <v>1500</v>
      </c>
      <c r="F17" s="122"/>
      <c r="G17" s="107">
        <f>E17+F17</f>
        <v>1500</v>
      </c>
      <c r="H17" s="107"/>
      <c r="I17" s="107">
        <f>G17+H17</f>
        <v>1500</v>
      </c>
      <c r="J17" s="107"/>
      <c r="K17" s="107">
        <f>I17+J17</f>
        <v>1500</v>
      </c>
      <c r="L17" s="92" t="s">
        <v>469</v>
      </c>
    </row>
    <row r="18" spans="1:12" ht="15" customHeight="1">
      <c r="A18" s="478" t="s">
        <v>29</v>
      </c>
      <c r="B18" s="478"/>
      <c r="C18" s="478"/>
      <c r="D18" s="478"/>
      <c r="E18" s="478"/>
      <c r="F18" s="478"/>
      <c r="G18" s="478"/>
      <c r="H18" s="478"/>
      <c r="I18" s="478"/>
      <c r="J18" s="478"/>
      <c r="K18" s="478"/>
      <c r="L18" s="478"/>
    </row>
    <row r="19" spans="1:12" ht="15" customHeight="1">
      <c r="A19" s="130" t="s">
        <v>30</v>
      </c>
      <c r="B19" s="133" t="s">
        <v>779</v>
      </c>
      <c r="C19" s="119">
        <v>130</v>
      </c>
      <c r="D19" s="134">
        <v>71.735</v>
      </c>
      <c r="E19" s="119">
        <v>30</v>
      </c>
      <c r="F19" s="122"/>
      <c r="G19" s="107">
        <f>E19+F19</f>
        <v>30</v>
      </c>
      <c r="H19" s="107"/>
      <c r="I19" s="107">
        <f>G19+H19</f>
        <v>30</v>
      </c>
      <c r="J19" s="107"/>
      <c r="K19" s="107">
        <f>I19+J19</f>
        <v>30</v>
      </c>
      <c r="L19" s="92" t="s">
        <v>470</v>
      </c>
    </row>
    <row r="20" spans="1:12" ht="15" customHeight="1">
      <c r="A20" s="541" t="s">
        <v>471</v>
      </c>
      <c r="B20" s="541"/>
      <c r="C20" s="84">
        <v>1728.965</v>
      </c>
      <c r="D20" s="84">
        <v>1089.676</v>
      </c>
      <c r="E20" s="84">
        <f>SUM(E16:E19)</f>
        <v>1530</v>
      </c>
      <c r="F20" s="84">
        <f>SUM(F16:F19)</f>
        <v>0</v>
      </c>
      <c r="G20" s="84">
        <f>SUM(G16:G19)</f>
        <v>1530</v>
      </c>
      <c r="H20" s="84">
        <f>SUM(H16:H19)</f>
        <v>0</v>
      </c>
      <c r="I20" s="84">
        <f>SUM(I16:I19)</f>
        <v>1530</v>
      </c>
      <c r="J20" s="84">
        <f>SUM(J17:J19)</f>
        <v>0</v>
      </c>
      <c r="K20" s="84">
        <f>SUM(K17:K19)</f>
        <v>1530</v>
      </c>
      <c r="L20" s="72" t="s">
        <v>30</v>
      </c>
    </row>
    <row r="21" spans="1:12" ht="15" customHeight="1">
      <c r="A21" s="542" t="s">
        <v>472</v>
      </c>
      <c r="B21" s="542"/>
      <c r="C21" s="542"/>
      <c r="D21" s="542"/>
      <c r="E21" s="542"/>
      <c r="F21" s="542"/>
      <c r="G21" s="542"/>
      <c r="H21" s="542"/>
      <c r="I21" s="542"/>
      <c r="J21" s="542"/>
      <c r="K21" s="542"/>
      <c r="L21" s="542"/>
    </row>
    <row r="22" spans="1:12" ht="15" customHeight="1">
      <c r="A22" s="544" t="s">
        <v>473</v>
      </c>
      <c r="B22" s="544"/>
      <c r="C22" s="544"/>
      <c r="D22" s="544"/>
      <c r="E22" s="544"/>
      <c r="F22" s="544"/>
      <c r="G22" s="544"/>
      <c r="H22" s="544"/>
      <c r="I22" s="544"/>
      <c r="J22" s="544"/>
      <c r="K22" s="544"/>
      <c r="L22" s="544"/>
    </row>
    <row r="23" spans="1:12" ht="28.5" customHeight="1">
      <c r="A23" s="131" t="s">
        <v>30</v>
      </c>
      <c r="B23" s="133" t="s">
        <v>45</v>
      </c>
      <c r="C23" s="119">
        <v>326</v>
      </c>
      <c r="D23" s="134">
        <v>6.05</v>
      </c>
      <c r="E23" s="119">
        <v>280</v>
      </c>
      <c r="F23" s="122"/>
      <c r="G23" s="107">
        <f>E23+F23</f>
        <v>280</v>
      </c>
      <c r="H23" s="107">
        <v>-40</v>
      </c>
      <c r="I23" s="107">
        <f>G23+H23</f>
        <v>240</v>
      </c>
      <c r="J23" s="107"/>
      <c r="K23" s="107">
        <f>I23+J23</f>
        <v>240</v>
      </c>
      <c r="L23" s="92" t="s">
        <v>1472</v>
      </c>
    </row>
    <row r="24" spans="1:12" ht="15" customHeight="1">
      <c r="A24" s="544" t="s">
        <v>29</v>
      </c>
      <c r="B24" s="544"/>
      <c r="C24" s="544"/>
      <c r="D24" s="544"/>
      <c r="E24" s="544"/>
      <c r="F24" s="544"/>
      <c r="G24" s="544"/>
      <c r="H24" s="544"/>
      <c r="I24" s="544"/>
      <c r="J24" s="544"/>
      <c r="K24" s="544"/>
      <c r="L24" s="544"/>
    </row>
    <row r="25" spans="1:12" ht="27" customHeight="1">
      <c r="A25" s="65" t="s">
        <v>30</v>
      </c>
      <c r="B25" s="80" t="s">
        <v>35</v>
      </c>
      <c r="C25" s="81">
        <v>163.5</v>
      </c>
      <c r="D25" s="82">
        <v>72</v>
      </c>
      <c r="E25" s="81">
        <v>218</v>
      </c>
      <c r="F25" s="87"/>
      <c r="G25" s="107">
        <f>E25+F25</f>
        <v>218</v>
      </c>
      <c r="H25" s="107"/>
      <c r="I25" s="107">
        <f>G25+H25</f>
        <v>218</v>
      </c>
      <c r="J25" s="107"/>
      <c r="K25" s="107">
        <f>I25+J25</f>
        <v>218</v>
      </c>
      <c r="L25" s="83" t="s">
        <v>691</v>
      </c>
    </row>
    <row r="26" spans="1:12" ht="43.5" customHeight="1">
      <c r="A26" s="131" t="s">
        <v>30</v>
      </c>
      <c r="B26" s="133" t="s">
        <v>35</v>
      </c>
      <c r="C26" s="119">
        <v>480</v>
      </c>
      <c r="D26" s="134">
        <v>228.6287</v>
      </c>
      <c r="E26" s="119">
        <v>260</v>
      </c>
      <c r="F26" s="122"/>
      <c r="G26" s="107">
        <f>E26+F26</f>
        <v>260</v>
      </c>
      <c r="H26" s="107">
        <v>-11</v>
      </c>
      <c r="I26" s="107">
        <f>G26+H26</f>
        <v>249</v>
      </c>
      <c r="J26" s="107"/>
      <c r="K26" s="107">
        <f>I26+J26</f>
        <v>249</v>
      </c>
      <c r="L26" s="92" t="s">
        <v>762</v>
      </c>
    </row>
    <row r="27" spans="1:14" ht="15" customHeight="1">
      <c r="A27" s="131" t="s">
        <v>30</v>
      </c>
      <c r="B27" s="133" t="s">
        <v>35</v>
      </c>
      <c r="C27" s="119">
        <v>60</v>
      </c>
      <c r="D27" s="134">
        <v>17.485</v>
      </c>
      <c r="E27" s="119">
        <v>70</v>
      </c>
      <c r="F27" s="122"/>
      <c r="G27" s="107">
        <f>E27+F27</f>
        <v>70</v>
      </c>
      <c r="H27" s="107"/>
      <c r="I27" s="107">
        <f>G27+H27</f>
        <v>70</v>
      </c>
      <c r="J27" s="107"/>
      <c r="K27" s="107">
        <f>I27+J27</f>
        <v>70</v>
      </c>
      <c r="L27" s="92" t="s">
        <v>474</v>
      </c>
      <c r="N27" s="132"/>
    </row>
    <row r="28" spans="1:14" ht="15" customHeight="1">
      <c r="A28" s="541" t="s">
        <v>475</v>
      </c>
      <c r="B28" s="541"/>
      <c r="C28" s="84">
        <v>1879.5</v>
      </c>
      <c r="D28" s="84">
        <v>1080.10262</v>
      </c>
      <c r="E28" s="84">
        <f>SUM(E22:E27)</f>
        <v>828</v>
      </c>
      <c r="F28" s="84">
        <f>SUM(F22:F27)</f>
        <v>0</v>
      </c>
      <c r="G28" s="84">
        <f>SUM(G22:G27)</f>
        <v>828</v>
      </c>
      <c r="H28" s="84">
        <f>SUM(H22:H27)</f>
        <v>-51</v>
      </c>
      <c r="I28" s="84">
        <f>SUM(I22:I27)</f>
        <v>777</v>
      </c>
      <c r="J28" s="84">
        <f>SUM(J22:J27)</f>
        <v>0</v>
      </c>
      <c r="K28" s="84">
        <f>SUM(K22:K27)</f>
        <v>777</v>
      </c>
      <c r="L28" s="72" t="s">
        <v>30</v>
      </c>
      <c r="N28" s="1"/>
    </row>
    <row r="29" spans="1:12" ht="22.5" customHeight="1">
      <c r="A29" s="541" t="s">
        <v>476</v>
      </c>
      <c r="B29" s="541"/>
      <c r="C29" s="73">
        <v>4957.15954</v>
      </c>
      <c r="D29" s="73">
        <v>3391.98616</v>
      </c>
      <c r="E29" s="73">
        <f>E28+E20+E14</f>
        <v>2529</v>
      </c>
      <c r="F29" s="73">
        <f>F28+F20+F14</f>
        <v>0</v>
      </c>
      <c r="G29" s="73">
        <f>G28+G20+G14</f>
        <v>2529</v>
      </c>
      <c r="H29" s="73">
        <f>H28+H20+H14</f>
        <v>-51</v>
      </c>
      <c r="I29" s="73">
        <f>I28+I20+I14</f>
        <v>2478</v>
      </c>
      <c r="J29" s="73">
        <f>J28+J20+J14</f>
        <v>0</v>
      </c>
      <c r="K29" s="73">
        <f>K28+K20+K14</f>
        <v>2478</v>
      </c>
      <c r="L29" s="72" t="s">
        <v>30</v>
      </c>
    </row>
  </sheetData>
  <sheetProtection/>
  <mergeCells count="14">
    <mergeCell ref="A16:L16"/>
    <mergeCell ref="A18:L18"/>
    <mergeCell ref="A24:L24"/>
    <mergeCell ref="A28:B28"/>
    <mergeCell ref="A29:B29"/>
    <mergeCell ref="A20:B20"/>
    <mergeCell ref="A21:L21"/>
    <mergeCell ref="A22:L22"/>
    <mergeCell ref="A14:B14"/>
    <mergeCell ref="A15:L15"/>
    <mergeCell ref="A1:L1"/>
    <mergeCell ref="A3:B3"/>
    <mergeCell ref="A4:L4"/>
    <mergeCell ref="A5:L5"/>
  </mergeCells>
  <printOptions/>
  <pageMargins left="0.9055118110236221" right="0.7086614173228347" top="0.7874015748031497" bottom="0.7874015748031497" header="0.31496062992125984" footer="0.31496062992125984"/>
  <pageSetup firstPageNumber="21" useFirstPageNumber="1" horizontalDpi="600" verticalDpi="600" orientation="portrait" paperSize="9" scale="75" r:id="rId1"/>
  <headerFooter>
    <oddFooter>&amp;C&amp;P</oddFooter>
  </headerFooter>
</worksheet>
</file>

<file path=xl/worksheets/sheet17.xml><?xml version="1.0" encoding="utf-8"?>
<worksheet xmlns="http://schemas.openxmlformats.org/spreadsheetml/2006/main" xmlns:r="http://schemas.openxmlformats.org/officeDocument/2006/relationships">
  <sheetPr>
    <tabColor rgb="FFFFC000"/>
  </sheetPr>
  <dimension ref="A1:L34"/>
  <sheetViews>
    <sheetView zoomScaleSheetLayoutView="100" zoomScalePageLayoutView="0" workbookViewId="0" topLeftCell="A16">
      <selection activeCell="O21" sqref="O21"/>
    </sheetView>
  </sheetViews>
  <sheetFormatPr defaultColWidth="9.140625" defaultRowHeight="12.75"/>
  <cols>
    <col min="1" max="1" width="9.57421875" style="97" customWidth="1"/>
    <col min="2" max="2" width="29.7109375" style="97" customWidth="1"/>
    <col min="3" max="3" width="10.140625" style="97" hidden="1" customWidth="1"/>
    <col min="4" max="4" width="10.421875" style="97" hidden="1" customWidth="1"/>
    <col min="5" max="5" width="9.00390625" style="97" hidden="1" customWidth="1"/>
    <col min="6" max="6" width="7.421875" style="97" hidden="1" customWidth="1"/>
    <col min="7" max="7" width="8.57421875" style="97" hidden="1" customWidth="1"/>
    <col min="8" max="8" width="8.00390625" style="97" hidden="1" customWidth="1"/>
    <col min="9" max="9" width="7.8515625" style="97" hidden="1" customWidth="1"/>
    <col min="10" max="10" width="6.7109375" style="97" hidden="1" customWidth="1"/>
    <col min="11" max="11" width="13.8515625" style="97" customWidth="1"/>
    <col min="12" max="12" width="56.28125" style="97" customWidth="1"/>
    <col min="13" max="16384" width="9.140625" style="97" customWidth="1"/>
  </cols>
  <sheetData>
    <row r="1" spans="1:12" ht="18" customHeight="1" thickBot="1">
      <c r="A1" s="536" t="s">
        <v>1533</v>
      </c>
      <c r="B1" s="537"/>
      <c r="C1" s="537"/>
      <c r="D1" s="537"/>
      <c r="E1" s="537"/>
      <c r="F1" s="537"/>
      <c r="G1" s="537"/>
      <c r="H1" s="537"/>
      <c r="I1" s="537"/>
      <c r="J1" s="537"/>
      <c r="K1" s="537"/>
      <c r="L1" s="537"/>
    </row>
    <row r="2" spans="1:12" ht="63" customHeight="1" thickBot="1">
      <c r="A2" s="98" t="s">
        <v>21</v>
      </c>
      <c r="B2" s="99" t="s">
        <v>22</v>
      </c>
      <c r="C2" s="99" t="s">
        <v>23</v>
      </c>
      <c r="D2" s="99" t="s">
        <v>24</v>
      </c>
      <c r="E2" s="99" t="s">
        <v>25</v>
      </c>
      <c r="F2" s="74" t="s">
        <v>591</v>
      </c>
      <c r="G2" s="74" t="s">
        <v>895</v>
      </c>
      <c r="H2" s="135" t="s">
        <v>772</v>
      </c>
      <c r="I2" s="135" t="s">
        <v>771</v>
      </c>
      <c r="J2" s="135" t="s">
        <v>543</v>
      </c>
      <c r="K2" s="443" t="s">
        <v>1522</v>
      </c>
      <c r="L2" s="100" t="s">
        <v>26</v>
      </c>
    </row>
    <row r="3" spans="1:12" ht="23.25" customHeight="1">
      <c r="A3" s="538" t="s">
        <v>906</v>
      </c>
      <c r="B3" s="538"/>
      <c r="C3" s="101"/>
      <c r="D3" s="101"/>
      <c r="E3" s="101"/>
      <c r="F3" s="101"/>
      <c r="G3" s="101"/>
      <c r="H3" s="101"/>
      <c r="I3" s="101"/>
      <c r="J3" s="101"/>
      <c r="K3" s="101"/>
      <c r="L3" s="146" t="s">
        <v>178</v>
      </c>
    </row>
    <row r="4" spans="1:12" ht="15" customHeight="1">
      <c r="A4" s="533" t="s">
        <v>28</v>
      </c>
      <c r="B4" s="533"/>
      <c r="C4" s="533"/>
      <c r="D4" s="533"/>
      <c r="E4" s="533"/>
      <c r="F4" s="533"/>
      <c r="G4" s="533"/>
      <c r="H4" s="533"/>
      <c r="I4" s="533"/>
      <c r="J4" s="533"/>
      <c r="K4" s="533"/>
      <c r="L4" s="533"/>
    </row>
    <row r="5" spans="1:12" ht="15" customHeight="1">
      <c r="A5" s="529" t="s">
        <v>179</v>
      </c>
      <c r="B5" s="529"/>
      <c r="C5" s="529"/>
      <c r="D5" s="529"/>
      <c r="E5" s="529"/>
      <c r="F5" s="529"/>
      <c r="G5" s="529"/>
      <c r="H5" s="529"/>
      <c r="I5" s="529"/>
      <c r="J5" s="529"/>
      <c r="K5" s="529"/>
      <c r="L5" s="529"/>
    </row>
    <row r="6" spans="1:12" ht="30" customHeight="1">
      <c r="A6" s="102" t="s">
        <v>30</v>
      </c>
      <c r="B6" s="103" t="s">
        <v>45</v>
      </c>
      <c r="C6" s="104">
        <v>40</v>
      </c>
      <c r="D6" s="105">
        <v>25.2</v>
      </c>
      <c r="E6" s="104">
        <v>40</v>
      </c>
      <c r="F6" s="107"/>
      <c r="G6" s="107">
        <f>E6+F6</f>
        <v>40</v>
      </c>
      <c r="H6" s="107"/>
      <c r="I6" s="107">
        <f>G6+H6</f>
        <v>40</v>
      </c>
      <c r="J6" s="107"/>
      <c r="K6" s="107">
        <f>I6+J6</f>
        <v>40</v>
      </c>
      <c r="L6" s="106" t="s">
        <v>180</v>
      </c>
    </row>
    <row r="7" spans="1:12" ht="31.5" customHeight="1">
      <c r="A7" s="102" t="s">
        <v>30</v>
      </c>
      <c r="B7" s="103" t="s">
        <v>35</v>
      </c>
      <c r="C7" s="104">
        <v>3</v>
      </c>
      <c r="D7" s="105">
        <v>0.7623</v>
      </c>
      <c r="E7" s="104">
        <v>3</v>
      </c>
      <c r="F7" s="107"/>
      <c r="G7" s="107">
        <f>E7+F7</f>
        <v>3</v>
      </c>
      <c r="H7" s="107"/>
      <c r="I7" s="107">
        <f>G7+H7</f>
        <v>3</v>
      </c>
      <c r="J7" s="107"/>
      <c r="K7" s="107">
        <f>I7+J7</f>
        <v>3</v>
      </c>
      <c r="L7" s="106" t="s">
        <v>181</v>
      </c>
    </row>
    <row r="8" spans="1:12" ht="15" customHeight="1">
      <c r="A8" s="529" t="s">
        <v>29</v>
      </c>
      <c r="B8" s="529"/>
      <c r="C8" s="529"/>
      <c r="D8" s="529"/>
      <c r="E8" s="529"/>
      <c r="F8" s="529"/>
      <c r="G8" s="529"/>
      <c r="H8" s="529"/>
      <c r="I8" s="529"/>
      <c r="J8" s="529"/>
      <c r="K8" s="529"/>
      <c r="L8" s="529"/>
    </row>
    <row r="9" spans="1:12" ht="22.5" customHeight="1">
      <c r="A9" s="102" t="s">
        <v>30</v>
      </c>
      <c r="B9" s="103" t="s">
        <v>31</v>
      </c>
      <c r="C9" s="104">
        <v>13</v>
      </c>
      <c r="D9" s="105">
        <v>3.167</v>
      </c>
      <c r="E9" s="104">
        <v>13</v>
      </c>
      <c r="F9" s="107"/>
      <c r="G9" s="107">
        <f>E9+F9</f>
        <v>13</v>
      </c>
      <c r="H9" s="107"/>
      <c r="I9" s="107">
        <f>G9+H9</f>
        <v>13</v>
      </c>
      <c r="J9" s="107"/>
      <c r="K9" s="107">
        <f>I9+J9</f>
        <v>13</v>
      </c>
      <c r="L9" s="106" t="s">
        <v>182</v>
      </c>
    </row>
    <row r="10" spans="1:12" ht="22.5" customHeight="1">
      <c r="A10" s="102" t="s">
        <v>30</v>
      </c>
      <c r="B10" s="103" t="s">
        <v>33</v>
      </c>
      <c r="C10" s="104">
        <v>100</v>
      </c>
      <c r="D10" s="105">
        <v>23.12975</v>
      </c>
      <c r="E10" s="104">
        <v>80</v>
      </c>
      <c r="F10" s="107"/>
      <c r="G10" s="107">
        <f>E10+F10</f>
        <v>80</v>
      </c>
      <c r="H10" s="107"/>
      <c r="I10" s="107">
        <f>G10+H10</f>
        <v>80</v>
      </c>
      <c r="J10" s="107"/>
      <c r="K10" s="107">
        <f>I10+J10</f>
        <v>80</v>
      </c>
      <c r="L10" s="106" t="s">
        <v>30</v>
      </c>
    </row>
    <row r="11" spans="1:12" ht="24" customHeight="1">
      <c r="A11" s="102" t="s">
        <v>30</v>
      </c>
      <c r="B11" s="103" t="s">
        <v>37</v>
      </c>
      <c r="C11" s="104">
        <v>50</v>
      </c>
      <c r="D11" s="105">
        <v>23.685</v>
      </c>
      <c r="E11" s="104">
        <v>50</v>
      </c>
      <c r="F11" s="107"/>
      <c r="G11" s="107">
        <f>E11+F11</f>
        <v>50</v>
      </c>
      <c r="H11" s="107"/>
      <c r="I11" s="107">
        <f>G11+H11</f>
        <v>50</v>
      </c>
      <c r="J11" s="107"/>
      <c r="K11" s="107">
        <f>I11+J11</f>
        <v>50</v>
      </c>
      <c r="L11" s="106" t="s">
        <v>30</v>
      </c>
    </row>
    <row r="12" spans="1:12" ht="22.5" customHeight="1">
      <c r="A12" s="102" t="s">
        <v>30</v>
      </c>
      <c r="B12" s="103" t="s">
        <v>39</v>
      </c>
      <c r="C12" s="104">
        <v>12</v>
      </c>
      <c r="D12" s="105">
        <v>6.37</v>
      </c>
      <c r="E12" s="104">
        <v>12</v>
      </c>
      <c r="F12" s="107"/>
      <c r="G12" s="107">
        <f>E12+F12</f>
        <v>12</v>
      </c>
      <c r="H12" s="107"/>
      <c r="I12" s="107">
        <f>G12+H12</f>
        <v>12</v>
      </c>
      <c r="J12" s="107"/>
      <c r="K12" s="107">
        <f>I12+J12</f>
        <v>12</v>
      </c>
      <c r="L12" s="106" t="s">
        <v>764</v>
      </c>
    </row>
    <row r="13" spans="1:12" ht="15" customHeight="1">
      <c r="A13" s="532" t="s">
        <v>40</v>
      </c>
      <c r="B13" s="532"/>
      <c r="C13" s="108">
        <v>460</v>
      </c>
      <c r="D13" s="108">
        <v>324.31405</v>
      </c>
      <c r="E13" s="108">
        <f aca="true" t="shared" si="0" ref="E13:K13">SUM(E6:E12)</f>
        <v>198</v>
      </c>
      <c r="F13" s="108">
        <f t="shared" si="0"/>
        <v>0</v>
      </c>
      <c r="G13" s="108">
        <f t="shared" si="0"/>
        <v>198</v>
      </c>
      <c r="H13" s="108">
        <f t="shared" si="0"/>
        <v>0</v>
      </c>
      <c r="I13" s="108">
        <f t="shared" si="0"/>
        <v>198</v>
      </c>
      <c r="J13" s="108">
        <f t="shared" si="0"/>
        <v>0</v>
      </c>
      <c r="K13" s="108">
        <f t="shared" si="0"/>
        <v>198</v>
      </c>
      <c r="L13" s="109" t="s">
        <v>30</v>
      </c>
    </row>
    <row r="14" spans="1:12" ht="15" customHeight="1">
      <c r="A14" s="533" t="s">
        <v>183</v>
      </c>
      <c r="B14" s="533"/>
      <c r="C14" s="533"/>
      <c r="D14" s="533"/>
      <c r="E14" s="533"/>
      <c r="F14" s="533"/>
      <c r="G14" s="533"/>
      <c r="H14" s="533"/>
      <c r="I14" s="533"/>
      <c r="J14" s="533"/>
      <c r="K14" s="533"/>
      <c r="L14" s="533"/>
    </row>
    <row r="15" spans="1:12" ht="15" customHeight="1">
      <c r="A15" s="529" t="s">
        <v>179</v>
      </c>
      <c r="B15" s="529"/>
      <c r="C15" s="529"/>
      <c r="D15" s="529"/>
      <c r="E15" s="529"/>
      <c r="F15" s="529"/>
      <c r="G15" s="529"/>
      <c r="H15" s="529"/>
      <c r="I15" s="529"/>
      <c r="J15" s="529"/>
      <c r="K15" s="529"/>
      <c r="L15" s="529"/>
    </row>
    <row r="16" spans="1:12" ht="25.5" customHeight="1">
      <c r="A16" s="102" t="s">
        <v>30</v>
      </c>
      <c r="B16" s="103" t="s">
        <v>45</v>
      </c>
      <c r="C16" s="104">
        <v>340</v>
      </c>
      <c r="D16" s="105">
        <v>48.4</v>
      </c>
      <c r="E16" s="104">
        <v>230</v>
      </c>
      <c r="F16" s="107"/>
      <c r="G16" s="107">
        <f>E16+F16</f>
        <v>230</v>
      </c>
      <c r="H16" s="107"/>
      <c r="I16" s="107">
        <f>G16+H16</f>
        <v>230</v>
      </c>
      <c r="J16" s="107"/>
      <c r="K16" s="107">
        <f>I16+J16</f>
        <v>230</v>
      </c>
      <c r="L16" s="106" t="s">
        <v>184</v>
      </c>
    </row>
    <row r="17" spans="1:12" ht="34.5" customHeight="1">
      <c r="A17" s="102" t="s">
        <v>30</v>
      </c>
      <c r="B17" s="103" t="s">
        <v>35</v>
      </c>
      <c r="C17" s="104">
        <v>70</v>
      </c>
      <c r="D17" s="105">
        <v>3.63</v>
      </c>
      <c r="E17" s="104">
        <v>160</v>
      </c>
      <c r="F17" s="107"/>
      <c r="G17" s="107">
        <f>E17+F17</f>
        <v>160</v>
      </c>
      <c r="H17" s="107">
        <v>-25</v>
      </c>
      <c r="I17" s="107">
        <f>G17+H17</f>
        <v>135</v>
      </c>
      <c r="J17" s="107"/>
      <c r="K17" s="107">
        <f>I17+J17</f>
        <v>135</v>
      </c>
      <c r="L17" s="442" t="s">
        <v>1466</v>
      </c>
    </row>
    <row r="18" spans="1:12" ht="24.75" customHeight="1">
      <c r="A18" s="532" t="s">
        <v>185</v>
      </c>
      <c r="B18" s="532"/>
      <c r="C18" s="108">
        <v>410</v>
      </c>
      <c r="D18" s="108">
        <v>52.03</v>
      </c>
      <c r="E18" s="108">
        <f aca="true" t="shared" si="1" ref="E18:K18">SUM(E16:E17)</f>
        <v>390</v>
      </c>
      <c r="F18" s="108">
        <f t="shared" si="1"/>
        <v>0</v>
      </c>
      <c r="G18" s="108">
        <f t="shared" si="1"/>
        <v>390</v>
      </c>
      <c r="H18" s="108">
        <f t="shared" si="1"/>
        <v>-25</v>
      </c>
      <c r="I18" s="108">
        <f t="shared" si="1"/>
        <v>365</v>
      </c>
      <c r="J18" s="108">
        <f t="shared" si="1"/>
        <v>0</v>
      </c>
      <c r="K18" s="108">
        <f t="shared" si="1"/>
        <v>365</v>
      </c>
      <c r="L18" s="109" t="s">
        <v>30</v>
      </c>
    </row>
    <row r="19" spans="1:12" ht="15" customHeight="1">
      <c r="A19" s="533" t="s">
        <v>186</v>
      </c>
      <c r="B19" s="533"/>
      <c r="C19" s="533"/>
      <c r="D19" s="533"/>
      <c r="E19" s="533"/>
      <c r="F19" s="533"/>
      <c r="G19" s="533"/>
      <c r="H19" s="533"/>
      <c r="I19" s="533"/>
      <c r="J19" s="533"/>
      <c r="K19" s="533"/>
      <c r="L19" s="533"/>
    </row>
    <row r="20" spans="1:12" ht="12.75">
      <c r="A20" s="529" t="s">
        <v>179</v>
      </c>
      <c r="B20" s="529"/>
      <c r="C20" s="529"/>
      <c r="D20" s="529"/>
      <c r="E20" s="529"/>
      <c r="F20" s="529"/>
      <c r="G20" s="529"/>
      <c r="H20" s="529"/>
      <c r="I20" s="529"/>
      <c r="J20" s="529"/>
      <c r="K20" s="529"/>
      <c r="L20" s="529"/>
    </row>
    <row r="21" spans="1:12" ht="202.5" customHeight="1">
      <c r="A21" s="102" t="s">
        <v>30</v>
      </c>
      <c r="B21" s="103" t="s">
        <v>45</v>
      </c>
      <c r="C21" s="104">
        <v>1120</v>
      </c>
      <c r="D21" s="105">
        <v>266.805</v>
      </c>
      <c r="E21" s="104">
        <v>1100</v>
      </c>
      <c r="F21" s="107"/>
      <c r="G21" s="107">
        <f>E21+F21</f>
        <v>1100</v>
      </c>
      <c r="H21" s="107">
        <v>-25</v>
      </c>
      <c r="I21" s="107">
        <f>G21+H21</f>
        <v>1075</v>
      </c>
      <c r="J21" s="107"/>
      <c r="K21" s="107">
        <f>I21+J21</f>
        <v>1075</v>
      </c>
      <c r="L21" s="442" t="s">
        <v>692</v>
      </c>
    </row>
    <row r="22" spans="1:12" ht="21" customHeight="1">
      <c r="A22" s="532" t="s">
        <v>187</v>
      </c>
      <c r="B22" s="532"/>
      <c r="C22" s="108">
        <v>1120</v>
      </c>
      <c r="D22" s="108">
        <v>266.805</v>
      </c>
      <c r="E22" s="108">
        <f>SUM(E21:E21)</f>
        <v>1100</v>
      </c>
      <c r="F22" s="108">
        <f>SUM(F21:F21)</f>
        <v>0</v>
      </c>
      <c r="G22" s="108">
        <f>SUM(G21:G21)</f>
        <v>1100</v>
      </c>
      <c r="H22" s="108">
        <f>SUM(H21:H21)</f>
        <v>-25</v>
      </c>
      <c r="I22" s="108">
        <f>SUM(I21:I21)</f>
        <v>1075</v>
      </c>
      <c r="J22" s="108">
        <f>SUM(J21:J21)</f>
        <v>0</v>
      </c>
      <c r="K22" s="108">
        <f>SUM(K21:K21)</f>
        <v>1075</v>
      </c>
      <c r="L22" s="109" t="s">
        <v>30</v>
      </c>
    </row>
    <row r="23" spans="1:12" ht="15" customHeight="1">
      <c r="A23" s="533" t="s">
        <v>188</v>
      </c>
      <c r="B23" s="533"/>
      <c r="C23" s="533"/>
      <c r="D23" s="533"/>
      <c r="E23" s="533"/>
      <c r="F23" s="533"/>
      <c r="G23" s="533"/>
      <c r="H23" s="533"/>
      <c r="I23" s="533"/>
      <c r="J23" s="533"/>
      <c r="K23" s="533"/>
      <c r="L23" s="533"/>
    </row>
    <row r="24" spans="1:12" ht="15" customHeight="1">
      <c r="A24" s="529" t="s">
        <v>179</v>
      </c>
      <c r="B24" s="529"/>
      <c r="C24" s="529"/>
      <c r="D24" s="529"/>
      <c r="E24" s="529"/>
      <c r="F24" s="529"/>
      <c r="G24" s="529"/>
      <c r="H24" s="529"/>
      <c r="I24" s="529"/>
      <c r="J24" s="529"/>
      <c r="K24" s="529"/>
      <c r="L24" s="529"/>
    </row>
    <row r="25" spans="1:12" ht="15" customHeight="1">
      <c r="A25" s="102" t="s">
        <v>30</v>
      </c>
      <c r="B25" s="103" t="s">
        <v>44</v>
      </c>
      <c r="C25" s="104">
        <v>5</v>
      </c>
      <c r="D25" s="105">
        <v>3.478</v>
      </c>
      <c r="E25" s="104">
        <v>5</v>
      </c>
      <c r="F25" s="107"/>
      <c r="G25" s="107">
        <f>E25+F25</f>
        <v>5</v>
      </c>
      <c r="H25" s="107"/>
      <c r="I25" s="107">
        <f>G25+H25</f>
        <v>5</v>
      </c>
      <c r="J25" s="107"/>
      <c r="K25" s="107">
        <f>I25+J25</f>
        <v>5</v>
      </c>
      <c r="L25" s="106" t="s">
        <v>189</v>
      </c>
    </row>
    <row r="26" spans="1:12" ht="28.5" customHeight="1">
      <c r="A26" s="102" t="s">
        <v>30</v>
      </c>
      <c r="B26" s="103" t="s">
        <v>45</v>
      </c>
      <c r="C26" s="104">
        <v>205</v>
      </c>
      <c r="D26" s="105">
        <v>24.2</v>
      </c>
      <c r="E26" s="104">
        <v>45</v>
      </c>
      <c r="F26" s="107"/>
      <c r="G26" s="107">
        <f>E26+F26</f>
        <v>45</v>
      </c>
      <c r="H26" s="107"/>
      <c r="I26" s="107">
        <f>G26+H26</f>
        <v>45</v>
      </c>
      <c r="J26" s="107"/>
      <c r="K26" s="107">
        <f>I26+J26</f>
        <v>45</v>
      </c>
      <c r="L26" s="106" t="s">
        <v>190</v>
      </c>
    </row>
    <row r="27" spans="1:12" ht="26.25" customHeight="1">
      <c r="A27" s="102" t="s">
        <v>30</v>
      </c>
      <c r="B27" s="103" t="s">
        <v>35</v>
      </c>
      <c r="C27" s="104">
        <v>588</v>
      </c>
      <c r="D27" s="105">
        <v>346.905</v>
      </c>
      <c r="E27" s="104">
        <v>600</v>
      </c>
      <c r="F27" s="107"/>
      <c r="G27" s="107">
        <f>E27+F27</f>
        <v>600</v>
      </c>
      <c r="H27" s="107">
        <v>-5</v>
      </c>
      <c r="I27" s="107">
        <f>G27+H27</f>
        <v>595</v>
      </c>
      <c r="J27" s="107"/>
      <c r="K27" s="107">
        <f>I27+J27</f>
        <v>595</v>
      </c>
      <c r="L27" s="106" t="s">
        <v>191</v>
      </c>
    </row>
    <row r="28" spans="1:12" ht="25.5" customHeight="1">
      <c r="A28" s="102" t="s">
        <v>30</v>
      </c>
      <c r="B28" s="103" t="s">
        <v>39</v>
      </c>
      <c r="C28" s="104">
        <v>10</v>
      </c>
      <c r="D28" s="105">
        <v>0.916</v>
      </c>
      <c r="E28" s="104">
        <v>10</v>
      </c>
      <c r="F28" s="107"/>
      <c r="G28" s="107">
        <f>E28+F28</f>
        <v>10</v>
      </c>
      <c r="H28" s="107"/>
      <c r="I28" s="107">
        <f>G28+H28</f>
        <v>10</v>
      </c>
      <c r="J28" s="107"/>
      <c r="K28" s="107">
        <f>I28+J28</f>
        <v>10</v>
      </c>
      <c r="L28" s="106" t="s">
        <v>192</v>
      </c>
    </row>
    <row r="29" spans="1:12" ht="15" customHeight="1">
      <c r="A29" s="532" t="s">
        <v>193</v>
      </c>
      <c r="B29" s="532"/>
      <c r="C29" s="108">
        <v>808</v>
      </c>
      <c r="D29" s="108">
        <v>375.499</v>
      </c>
      <c r="E29" s="108">
        <f aca="true" t="shared" si="2" ref="E29:K29">SUM(E25:E28)</f>
        <v>660</v>
      </c>
      <c r="F29" s="108">
        <f t="shared" si="2"/>
        <v>0</v>
      </c>
      <c r="G29" s="108">
        <f t="shared" si="2"/>
        <v>660</v>
      </c>
      <c r="H29" s="108">
        <f t="shared" si="2"/>
        <v>-5</v>
      </c>
      <c r="I29" s="108">
        <f t="shared" si="2"/>
        <v>655</v>
      </c>
      <c r="J29" s="108">
        <f t="shared" si="2"/>
        <v>0</v>
      </c>
      <c r="K29" s="108">
        <f t="shared" si="2"/>
        <v>655</v>
      </c>
      <c r="L29" s="109" t="s">
        <v>30</v>
      </c>
    </row>
    <row r="30" spans="1:12" ht="24.75" customHeight="1">
      <c r="A30" s="532" t="s">
        <v>194</v>
      </c>
      <c r="B30" s="532"/>
      <c r="C30" s="110">
        <v>2798</v>
      </c>
      <c r="D30" s="110">
        <v>1018.64805</v>
      </c>
      <c r="E30" s="110">
        <f>E29+E22+E18+E13</f>
        <v>2348</v>
      </c>
      <c r="F30" s="110">
        <f>F29+F22+F18+F13</f>
        <v>0</v>
      </c>
      <c r="G30" s="110">
        <f>G29+G22+G18+G13</f>
        <v>2348</v>
      </c>
      <c r="H30" s="110">
        <f>H29+H22+H18+H13</f>
        <v>-55</v>
      </c>
      <c r="I30" s="110">
        <f>I29+I22+I18+I13</f>
        <v>2293</v>
      </c>
      <c r="J30" s="110">
        <f>J29+J22+J18+J13</f>
        <v>0</v>
      </c>
      <c r="K30" s="110">
        <f>K29+K22+K18+K13</f>
        <v>2293</v>
      </c>
      <c r="L30" s="109" t="s">
        <v>30</v>
      </c>
    </row>
    <row r="34" spans="3:4" ht="12.75">
      <c r="C34" s="111"/>
      <c r="D34" s="111"/>
    </row>
  </sheetData>
  <sheetProtection/>
  <mergeCells count="16">
    <mergeCell ref="A20:L20"/>
    <mergeCell ref="A1:L1"/>
    <mergeCell ref="A3:B3"/>
    <mergeCell ref="A4:L4"/>
    <mergeCell ref="A5:L5"/>
    <mergeCell ref="A8:L8"/>
    <mergeCell ref="A30:B30"/>
    <mergeCell ref="A13:B13"/>
    <mergeCell ref="A14:L14"/>
    <mergeCell ref="A15:L15"/>
    <mergeCell ref="A18:B18"/>
    <mergeCell ref="A19:L19"/>
    <mergeCell ref="A22:B22"/>
    <mergeCell ref="A23:L23"/>
    <mergeCell ref="A24:L24"/>
    <mergeCell ref="A29:B29"/>
  </mergeCells>
  <printOptions/>
  <pageMargins left="0.8267716535433072" right="0.4330708661417323" top="0.4724409448818898" bottom="0.4724409448818898" header="0.7086614173228347" footer="0.31496062992125984"/>
  <pageSetup firstPageNumber="22" useFirstPageNumber="1" fitToHeight="0" horizontalDpi="300" verticalDpi="300" orientation="portrait" pageOrder="overThenDown" paperSize="9" scale="75"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rgb="FFFFC000"/>
  </sheetPr>
  <dimension ref="A1:L11"/>
  <sheetViews>
    <sheetView zoomScaleSheetLayoutView="100" zoomScalePageLayoutView="0" workbookViewId="0" topLeftCell="A1">
      <selection activeCell="C2" sqref="C1:C16384"/>
    </sheetView>
  </sheetViews>
  <sheetFormatPr defaultColWidth="9.140625" defaultRowHeight="12.75"/>
  <cols>
    <col min="1" max="1" width="9.57421875" style="0" customWidth="1"/>
    <col min="2" max="2" width="33.7109375" style="0" customWidth="1"/>
    <col min="3" max="3" width="9.421875" style="0" hidden="1" customWidth="1"/>
    <col min="4" max="4" width="9.8515625" style="0" hidden="1" customWidth="1"/>
    <col min="5" max="5" width="9.421875" style="0" hidden="1" customWidth="1"/>
    <col min="6" max="6" width="7.7109375" style="0" hidden="1" customWidth="1"/>
    <col min="7" max="7" width="8.57421875" style="0" hidden="1" customWidth="1"/>
    <col min="8" max="8" width="7.421875" style="0" hidden="1" customWidth="1"/>
    <col min="9" max="9" width="7.8515625" style="0" hidden="1" customWidth="1"/>
    <col min="10" max="10" width="7.28125" style="0" hidden="1" customWidth="1"/>
    <col min="11" max="11" width="15.00390625" style="0" customWidth="1"/>
    <col min="12" max="12" width="51.42187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74" t="s">
        <v>592</v>
      </c>
      <c r="G2" s="74" t="s">
        <v>895</v>
      </c>
      <c r="H2" s="135" t="s">
        <v>772</v>
      </c>
      <c r="I2" s="135" t="s">
        <v>771</v>
      </c>
      <c r="J2" s="135" t="s">
        <v>543</v>
      </c>
      <c r="K2" s="443" t="s">
        <v>1522</v>
      </c>
      <c r="L2" s="62" t="s">
        <v>26</v>
      </c>
    </row>
    <row r="3" spans="1:12" ht="21.75" customHeight="1">
      <c r="A3" s="543" t="s">
        <v>906</v>
      </c>
      <c r="B3" s="543"/>
      <c r="C3" s="64"/>
      <c r="D3" s="64"/>
      <c r="E3" s="64"/>
      <c r="F3" s="64"/>
      <c r="G3" s="64"/>
      <c r="H3" s="64"/>
      <c r="I3" s="64"/>
      <c r="J3" s="64"/>
      <c r="K3" s="64"/>
      <c r="L3" s="147" t="s">
        <v>27</v>
      </c>
    </row>
    <row r="4" spans="1:12" ht="15" customHeight="1">
      <c r="A4" s="542" t="s">
        <v>28</v>
      </c>
      <c r="B4" s="542"/>
      <c r="C4" s="542"/>
      <c r="D4" s="542"/>
      <c r="E4" s="542"/>
      <c r="F4" s="542"/>
      <c r="G4" s="542"/>
      <c r="H4" s="542"/>
      <c r="I4" s="542"/>
      <c r="J4" s="542"/>
      <c r="K4" s="542"/>
      <c r="L4" s="542"/>
    </row>
    <row r="5" spans="1:12" ht="15" customHeight="1">
      <c r="A5" s="544" t="s">
        <v>29</v>
      </c>
      <c r="B5" s="544"/>
      <c r="C5" s="544"/>
      <c r="D5" s="544"/>
      <c r="E5" s="544"/>
      <c r="F5" s="544"/>
      <c r="G5" s="544"/>
      <c r="H5" s="544"/>
      <c r="I5" s="544"/>
      <c r="J5" s="544"/>
      <c r="K5" s="544"/>
      <c r="L5" s="544"/>
    </row>
    <row r="6" spans="1:12" ht="15" customHeight="1">
      <c r="A6" s="65" t="s">
        <v>30</v>
      </c>
      <c r="B6" s="66" t="s">
        <v>31</v>
      </c>
      <c r="C6" s="67">
        <v>4</v>
      </c>
      <c r="D6" s="68">
        <v>0</v>
      </c>
      <c r="E6" s="67">
        <v>4</v>
      </c>
      <c r="F6" s="70"/>
      <c r="G6" s="107">
        <f>E6+F6</f>
        <v>4</v>
      </c>
      <c r="H6" s="107"/>
      <c r="I6" s="107">
        <f>G6+H6</f>
        <v>4</v>
      </c>
      <c r="J6" s="107"/>
      <c r="K6" s="107">
        <f>I6+J6</f>
        <v>4</v>
      </c>
      <c r="L6" s="69" t="s">
        <v>32</v>
      </c>
    </row>
    <row r="7" spans="1:12" ht="25.5" customHeight="1">
      <c r="A7" s="65" t="s">
        <v>30</v>
      </c>
      <c r="B7" s="66" t="s">
        <v>33</v>
      </c>
      <c r="C7" s="67">
        <v>19</v>
      </c>
      <c r="D7" s="68">
        <v>3.76722</v>
      </c>
      <c r="E7" s="67">
        <v>17</v>
      </c>
      <c r="F7" s="70"/>
      <c r="G7" s="107">
        <f>E7+F7</f>
        <v>17</v>
      </c>
      <c r="H7" s="107">
        <v>-1</v>
      </c>
      <c r="I7" s="107">
        <f>G7+H7</f>
        <v>16</v>
      </c>
      <c r="J7" s="107"/>
      <c r="K7" s="107">
        <f>I7+J7</f>
        <v>16</v>
      </c>
      <c r="L7" s="69" t="s">
        <v>34</v>
      </c>
    </row>
    <row r="8" spans="1:12" ht="15" customHeight="1">
      <c r="A8" s="65" t="s">
        <v>30</v>
      </c>
      <c r="B8" s="66" t="s">
        <v>35</v>
      </c>
      <c r="C8" s="67">
        <v>1</v>
      </c>
      <c r="D8" s="68">
        <v>0</v>
      </c>
      <c r="E8" s="67">
        <v>1</v>
      </c>
      <c r="F8" s="70"/>
      <c r="G8" s="107">
        <f>E8+F8</f>
        <v>1</v>
      </c>
      <c r="H8" s="107"/>
      <c r="I8" s="107">
        <f>G8+H8</f>
        <v>1</v>
      </c>
      <c r="J8" s="107"/>
      <c r="K8" s="107">
        <f>I8+J8</f>
        <v>1</v>
      </c>
      <c r="L8" s="69" t="s">
        <v>36</v>
      </c>
    </row>
    <row r="9" spans="1:12" ht="15" customHeight="1">
      <c r="A9" s="65" t="s">
        <v>30</v>
      </c>
      <c r="B9" s="66" t="s">
        <v>37</v>
      </c>
      <c r="C9" s="67">
        <v>22</v>
      </c>
      <c r="D9" s="68">
        <v>9.62</v>
      </c>
      <c r="E9" s="67">
        <v>22</v>
      </c>
      <c r="F9" s="70"/>
      <c r="G9" s="107">
        <f>E9+F9</f>
        <v>22</v>
      </c>
      <c r="H9" s="107"/>
      <c r="I9" s="107">
        <f>G9+H9</f>
        <v>22</v>
      </c>
      <c r="J9" s="107"/>
      <c r="K9" s="107">
        <f>I9+J9</f>
        <v>22</v>
      </c>
      <c r="L9" s="69" t="s">
        <v>38</v>
      </c>
    </row>
    <row r="10" spans="1:12" ht="15" customHeight="1">
      <c r="A10" s="65" t="s">
        <v>30</v>
      </c>
      <c r="B10" s="66" t="s">
        <v>39</v>
      </c>
      <c r="C10" s="67">
        <v>2</v>
      </c>
      <c r="D10" s="68">
        <v>0.165</v>
      </c>
      <c r="E10" s="67">
        <v>2</v>
      </c>
      <c r="F10" s="70"/>
      <c r="G10" s="107">
        <f>E10+F10</f>
        <v>2</v>
      </c>
      <c r="H10" s="107"/>
      <c r="I10" s="107">
        <f>G10+H10</f>
        <v>2</v>
      </c>
      <c r="J10" s="107"/>
      <c r="K10" s="107">
        <f>I10+J10</f>
        <v>2</v>
      </c>
      <c r="L10" s="69" t="s">
        <v>30</v>
      </c>
    </row>
    <row r="11" spans="1:12" ht="30" customHeight="1">
      <c r="A11" s="541" t="s">
        <v>41</v>
      </c>
      <c r="B11" s="541"/>
      <c r="C11" s="73">
        <v>108</v>
      </c>
      <c r="D11" s="73">
        <v>34.63422</v>
      </c>
      <c r="E11" s="73">
        <f aca="true" t="shared" si="0" ref="E11:K11">SUM(E6:E10)</f>
        <v>46</v>
      </c>
      <c r="F11" s="73">
        <f t="shared" si="0"/>
        <v>0</v>
      </c>
      <c r="G11" s="73">
        <f t="shared" si="0"/>
        <v>46</v>
      </c>
      <c r="H11" s="73">
        <f t="shared" si="0"/>
        <v>-1</v>
      </c>
      <c r="I11" s="73">
        <f t="shared" si="0"/>
        <v>45</v>
      </c>
      <c r="J11" s="73">
        <f t="shared" si="0"/>
        <v>0</v>
      </c>
      <c r="K11" s="73">
        <f t="shared" si="0"/>
        <v>45</v>
      </c>
      <c r="L11" s="72" t="s">
        <v>30</v>
      </c>
    </row>
  </sheetData>
  <sheetProtection/>
  <mergeCells count="5">
    <mergeCell ref="A11:B11"/>
    <mergeCell ref="A1:L1"/>
    <mergeCell ref="A3:B3"/>
    <mergeCell ref="A4:L4"/>
    <mergeCell ref="A5:L5"/>
  </mergeCells>
  <printOptions/>
  <pageMargins left="0.8267716535433072" right="0.4330708661417323" top="0.4724409448818898" bottom="0.4724409448818898" header="0.7086614173228347" footer="0.31496062992125984"/>
  <pageSetup firstPageNumber="23" useFirstPageNumber="1" horizontalDpi="300" verticalDpi="300" orientation="portrait" pageOrder="overThenDown" paperSize="9" scale="75"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tabColor rgb="FFFFC000"/>
  </sheetPr>
  <dimension ref="A1:M30"/>
  <sheetViews>
    <sheetView zoomScaleSheetLayoutView="100" zoomScalePageLayoutView="0" workbookViewId="0" topLeftCell="A1">
      <selection activeCell="C2" sqref="C1:C16384"/>
    </sheetView>
  </sheetViews>
  <sheetFormatPr defaultColWidth="9.140625" defaultRowHeight="12.75"/>
  <cols>
    <col min="1" max="1" width="9.57421875" style="97" customWidth="1"/>
    <col min="2" max="2" width="32.7109375" style="97" customWidth="1"/>
    <col min="3" max="3" width="10.140625" style="97" hidden="1" customWidth="1"/>
    <col min="4" max="4" width="10.421875" style="97" hidden="1" customWidth="1"/>
    <col min="5" max="5" width="8.7109375" style="97" hidden="1" customWidth="1"/>
    <col min="6" max="6" width="7.57421875" style="97" hidden="1" customWidth="1"/>
    <col min="7" max="7" width="8.140625" style="97" hidden="1" customWidth="1"/>
    <col min="8" max="8" width="7.140625" style="97" hidden="1" customWidth="1"/>
    <col min="9" max="9" width="7.8515625" style="97" hidden="1" customWidth="1"/>
    <col min="10" max="10" width="6.8515625" style="97" hidden="1" customWidth="1"/>
    <col min="11" max="11" width="15.57421875" style="97" customWidth="1"/>
    <col min="12" max="12" width="58.00390625" style="97" customWidth="1"/>
    <col min="13" max="16384" width="9.140625" style="97" customWidth="1"/>
  </cols>
  <sheetData>
    <row r="1" spans="1:12" ht="18" customHeight="1" thickBot="1">
      <c r="A1" s="536" t="s">
        <v>1533</v>
      </c>
      <c r="B1" s="537"/>
      <c r="C1" s="537"/>
      <c r="D1" s="537"/>
      <c r="E1" s="537"/>
      <c r="F1" s="537"/>
      <c r="G1" s="537"/>
      <c r="H1" s="537"/>
      <c r="I1" s="537"/>
      <c r="J1" s="537"/>
      <c r="K1" s="537"/>
      <c r="L1" s="537"/>
    </row>
    <row r="2" spans="1:12" ht="63" customHeight="1" thickBot="1">
      <c r="A2" s="98" t="s">
        <v>21</v>
      </c>
      <c r="B2" s="99" t="s">
        <v>22</v>
      </c>
      <c r="C2" s="99" t="s">
        <v>23</v>
      </c>
      <c r="D2" s="99" t="s">
        <v>24</v>
      </c>
      <c r="E2" s="99" t="s">
        <v>25</v>
      </c>
      <c r="F2" s="74" t="s">
        <v>593</v>
      </c>
      <c r="G2" s="74" t="s">
        <v>895</v>
      </c>
      <c r="H2" s="135" t="s">
        <v>772</v>
      </c>
      <c r="I2" s="135" t="s">
        <v>771</v>
      </c>
      <c r="J2" s="135" t="s">
        <v>543</v>
      </c>
      <c r="K2" s="443" t="s">
        <v>1522</v>
      </c>
      <c r="L2" s="100" t="s">
        <v>26</v>
      </c>
    </row>
    <row r="3" spans="1:12" ht="21.75" customHeight="1">
      <c r="A3" s="538" t="s">
        <v>906</v>
      </c>
      <c r="B3" s="538"/>
      <c r="C3" s="101"/>
      <c r="D3" s="101"/>
      <c r="E3" s="101"/>
      <c r="F3" s="101"/>
      <c r="G3" s="101"/>
      <c r="H3" s="101"/>
      <c r="I3" s="101"/>
      <c r="J3" s="101"/>
      <c r="K3" s="101"/>
      <c r="L3" s="146" t="s">
        <v>571</v>
      </c>
    </row>
    <row r="4" spans="1:12" ht="15" customHeight="1">
      <c r="A4" s="533" t="s">
        <v>28</v>
      </c>
      <c r="B4" s="533"/>
      <c r="C4" s="533"/>
      <c r="D4" s="533"/>
      <c r="E4" s="533"/>
      <c r="F4" s="533"/>
      <c r="G4" s="533"/>
      <c r="H4" s="533"/>
      <c r="I4" s="533"/>
      <c r="J4" s="533"/>
      <c r="K4" s="533"/>
      <c r="L4" s="533"/>
    </row>
    <row r="5" spans="1:12" ht="15" customHeight="1">
      <c r="A5" s="529" t="s">
        <v>29</v>
      </c>
      <c r="B5" s="529"/>
      <c r="C5" s="529"/>
      <c r="D5" s="529"/>
      <c r="E5" s="529"/>
      <c r="F5" s="529"/>
      <c r="G5" s="529"/>
      <c r="H5" s="529"/>
      <c r="I5" s="529"/>
      <c r="J5" s="529"/>
      <c r="K5" s="529"/>
      <c r="L5" s="529"/>
    </row>
    <row r="6" spans="1:12" ht="15" customHeight="1">
      <c r="A6" s="102" t="s">
        <v>30</v>
      </c>
      <c r="B6" s="103" t="s">
        <v>337</v>
      </c>
      <c r="C6" s="104">
        <v>4</v>
      </c>
      <c r="D6" s="105">
        <v>2</v>
      </c>
      <c r="E6" s="104">
        <v>4</v>
      </c>
      <c r="F6" s="107"/>
      <c r="G6" s="107">
        <f aca="true" t="shared" si="0" ref="G6:G12">E6+F6</f>
        <v>4</v>
      </c>
      <c r="H6" s="107"/>
      <c r="I6" s="107">
        <f>G6+H6</f>
        <v>4</v>
      </c>
      <c r="J6" s="107"/>
      <c r="K6" s="107">
        <f aca="true" t="shared" si="1" ref="K6:K12">I6+J6</f>
        <v>4</v>
      </c>
      <c r="L6" s="106"/>
    </row>
    <row r="7" spans="1:12" ht="15" customHeight="1">
      <c r="A7" s="102" t="s">
        <v>30</v>
      </c>
      <c r="B7" s="103" t="s">
        <v>31</v>
      </c>
      <c r="C7" s="104">
        <v>23</v>
      </c>
      <c r="D7" s="105">
        <v>6.185</v>
      </c>
      <c r="E7" s="104">
        <v>20</v>
      </c>
      <c r="F7" s="107"/>
      <c r="G7" s="107">
        <f t="shared" si="0"/>
        <v>20</v>
      </c>
      <c r="H7" s="107"/>
      <c r="I7" s="107">
        <f aca="true" t="shared" si="2" ref="I7:I12">G7+H7</f>
        <v>20</v>
      </c>
      <c r="J7" s="107"/>
      <c r="K7" s="107">
        <f t="shared" si="1"/>
        <v>20</v>
      </c>
      <c r="L7" s="106" t="s">
        <v>572</v>
      </c>
    </row>
    <row r="8" spans="1:12" ht="15" customHeight="1">
      <c r="A8" s="102"/>
      <c r="B8" s="103" t="s">
        <v>44</v>
      </c>
      <c r="C8" s="104">
        <v>0</v>
      </c>
      <c r="D8" s="105">
        <v>0</v>
      </c>
      <c r="E8" s="104">
        <v>23</v>
      </c>
      <c r="F8" s="107"/>
      <c r="G8" s="107">
        <f t="shared" si="0"/>
        <v>23</v>
      </c>
      <c r="H8" s="107"/>
      <c r="I8" s="107">
        <f t="shared" si="2"/>
        <v>23</v>
      </c>
      <c r="J8" s="107"/>
      <c r="K8" s="107">
        <f t="shared" si="1"/>
        <v>23</v>
      </c>
      <c r="L8" s="106"/>
    </row>
    <row r="9" spans="1:12" ht="15" customHeight="1">
      <c r="A9" s="102" t="s">
        <v>30</v>
      </c>
      <c r="B9" s="103" t="s">
        <v>45</v>
      </c>
      <c r="C9" s="104">
        <v>2550</v>
      </c>
      <c r="D9" s="105">
        <v>1166.3</v>
      </c>
      <c r="E9" s="104">
        <v>2550</v>
      </c>
      <c r="F9" s="107"/>
      <c r="G9" s="107">
        <f t="shared" si="0"/>
        <v>2550</v>
      </c>
      <c r="H9" s="107"/>
      <c r="I9" s="107">
        <f t="shared" si="2"/>
        <v>2550</v>
      </c>
      <c r="J9" s="107"/>
      <c r="K9" s="107">
        <v>3005</v>
      </c>
      <c r="L9" s="106" t="s">
        <v>573</v>
      </c>
    </row>
    <row r="10" spans="1:12" ht="15" customHeight="1">
      <c r="A10" s="102" t="s">
        <v>30</v>
      </c>
      <c r="B10" s="103" t="s">
        <v>35</v>
      </c>
      <c r="C10" s="104">
        <v>140</v>
      </c>
      <c r="D10" s="105">
        <v>46.5485</v>
      </c>
      <c r="E10" s="104">
        <v>120</v>
      </c>
      <c r="F10" s="107"/>
      <c r="G10" s="107">
        <f t="shared" si="0"/>
        <v>120</v>
      </c>
      <c r="H10" s="107"/>
      <c r="I10" s="107">
        <f t="shared" si="2"/>
        <v>120</v>
      </c>
      <c r="J10" s="107"/>
      <c r="K10" s="107">
        <f t="shared" si="1"/>
        <v>120</v>
      </c>
      <c r="L10" s="106" t="s">
        <v>693</v>
      </c>
    </row>
    <row r="11" spans="1:12" ht="15" customHeight="1">
      <c r="A11" s="102" t="s">
        <v>30</v>
      </c>
      <c r="B11" s="103" t="s">
        <v>37</v>
      </c>
      <c r="C11" s="104">
        <v>10</v>
      </c>
      <c r="D11" s="105">
        <v>3.852</v>
      </c>
      <c r="E11" s="104">
        <v>10</v>
      </c>
      <c r="F11" s="107"/>
      <c r="G11" s="107">
        <f t="shared" si="0"/>
        <v>10</v>
      </c>
      <c r="H11" s="107"/>
      <c r="I11" s="107">
        <f t="shared" si="2"/>
        <v>10</v>
      </c>
      <c r="J11" s="107"/>
      <c r="K11" s="107">
        <f t="shared" si="1"/>
        <v>10</v>
      </c>
      <c r="L11" s="106" t="s">
        <v>30</v>
      </c>
    </row>
    <row r="12" spans="1:12" ht="21" customHeight="1">
      <c r="A12" s="102" t="s">
        <v>30</v>
      </c>
      <c r="B12" s="103" t="s">
        <v>39</v>
      </c>
      <c r="C12" s="104">
        <v>11</v>
      </c>
      <c r="D12" s="105">
        <v>2.76</v>
      </c>
      <c r="E12" s="104">
        <v>11</v>
      </c>
      <c r="F12" s="107"/>
      <c r="G12" s="107">
        <f t="shared" si="0"/>
        <v>11</v>
      </c>
      <c r="H12" s="107"/>
      <c r="I12" s="107">
        <f t="shared" si="2"/>
        <v>11</v>
      </c>
      <c r="J12" s="107"/>
      <c r="K12" s="107">
        <f t="shared" si="1"/>
        <v>11</v>
      </c>
      <c r="L12" s="106" t="s">
        <v>574</v>
      </c>
    </row>
    <row r="13" spans="1:12" ht="15" customHeight="1">
      <c r="A13" s="532" t="s">
        <v>40</v>
      </c>
      <c r="B13" s="532"/>
      <c r="C13" s="108">
        <v>2748</v>
      </c>
      <c r="D13" s="108">
        <v>2948.75201</v>
      </c>
      <c r="E13" s="108">
        <f aca="true" t="shared" si="3" ref="E13:K13">SUM(E6:E12)</f>
        <v>2738</v>
      </c>
      <c r="F13" s="108">
        <f t="shared" si="3"/>
        <v>0</v>
      </c>
      <c r="G13" s="108">
        <f t="shared" si="3"/>
        <v>2738</v>
      </c>
      <c r="H13" s="108">
        <f t="shared" si="3"/>
        <v>0</v>
      </c>
      <c r="I13" s="108">
        <f t="shared" si="3"/>
        <v>2738</v>
      </c>
      <c r="J13" s="108">
        <f t="shared" si="3"/>
        <v>0</v>
      </c>
      <c r="K13" s="108">
        <f t="shared" si="3"/>
        <v>3193</v>
      </c>
      <c r="L13" s="109" t="s">
        <v>30</v>
      </c>
    </row>
    <row r="14" spans="1:12" ht="15" customHeight="1">
      <c r="A14" s="533" t="s">
        <v>575</v>
      </c>
      <c r="B14" s="533"/>
      <c r="C14" s="533"/>
      <c r="D14" s="533"/>
      <c r="E14" s="533"/>
      <c r="F14" s="533"/>
      <c r="G14" s="533"/>
      <c r="H14" s="533"/>
      <c r="I14" s="533"/>
      <c r="J14" s="533"/>
      <c r="K14" s="533"/>
      <c r="L14" s="533"/>
    </row>
    <row r="15" spans="1:12" ht="18" customHeight="1">
      <c r="A15" s="102" t="s">
        <v>30</v>
      </c>
      <c r="B15" s="103" t="s">
        <v>546</v>
      </c>
      <c r="C15" s="104">
        <v>509</v>
      </c>
      <c r="D15" s="105">
        <v>0</v>
      </c>
      <c r="E15" s="104">
        <v>0</v>
      </c>
      <c r="F15" s="107"/>
      <c r="G15" s="107">
        <f>E15+F15</f>
        <v>0</v>
      </c>
      <c r="H15" s="107"/>
      <c r="I15" s="107">
        <f>G15+H15</f>
        <v>0</v>
      </c>
      <c r="J15" s="107">
        <v>500</v>
      </c>
      <c r="K15" s="107">
        <v>2000</v>
      </c>
      <c r="L15" s="106" t="s">
        <v>576</v>
      </c>
    </row>
    <row r="16" spans="1:12" ht="15" customHeight="1">
      <c r="A16" s="532" t="s">
        <v>577</v>
      </c>
      <c r="B16" s="532"/>
      <c r="C16" s="108">
        <f>SUM(C15:C15)</f>
        <v>509</v>
      </c>
      <c r="D16" s="108">
        <v>0</v>
      </c>
      <c r="E16" s="108">
        <f aca="true" t="shared" si="4" ref="E16:K16">SUM(E15:E15)</f>
        <v>0</v>
      </c>
      <c r="F16" s="108">
        <f t="shared" si="4"/>
        <v>0</v>
      </c>
      <c r="G16" s="108">
        <f t="shared" si="4"/>
        <v>0</v>
      </c>
      <c r="H16" s="108">
        <f t="shared" si="4"/>
        <v>0</v>
      </c>
      <c r="I16" s="108">
        <f t="shared" si="4"/>
        <v>0</v>
      </c>
      <c r="J16" s="108">
        <f t="shared" si="4"/>
        <v>500</v>
      </c>
      <c r="K16" s="108">
        <f t="shared" si="4"/>
        <v>2000</v>
      </c>
      <c r="L16" s="109" t="s">
        <v>30</v>
      </c>
    </row>
    <row r="17" spans="1:12" ht="15" customHeight="1">
      <c r="A17" s="533" t="s">
        <v>578</v>
      </c>
      <c r="B17" s="533"/>
      <c r="C17" s="533"/>
      <c r="D17" s="533"/>
      <c r="E17" s="533"/>
      <c r="F17" s="533"/>
      <c r="G17" s="533"/>
      <c r="H17" s="533"/>
      <c r="I17" s="533"/>
      <c r="J17" s="533"/>
      <c r="K17" s="533"/>
      <c r="L17" s="533"/>
    </row>
    <row r="18" spans="1:12" ht="15" customHeight="1">
      <c r="A18" s="529" t="s">
        <v>579</v>
      </c>
      <c r="B18" s="529"/>
      <c r="C18" s="529"/>
      <c r="D18" s="529"/>
      <c r="E18" s="529"/>
      <c r="F18" s="529"/>
      <c r="G18" s="529"/>
      <c r="H18" s="529"/>
      <c r="I18" s="529"/>
      <c r="J18" s="529"/>
      <c r="K18" s="529"/>
      <c r="L18" s="529"/>
    </row>
    <row r="19" spans="1:13" ht="21" customHeight="1">
      <c r="A19" s="102" t="s">
        <v>30</v>
      </c>
      <c r="B19" s="103" t="s">
        <v>580</v>
      </c>
      <c r="C19" s="104">
        <v>45000</v>
      </c>
      <c r="D19" s="105">
        <v>12621.45981</v>
      </c>
      <c r="E19" s="104">
        <v>58000</v>
      </c>
      <c r="F19" s="190">
        <v>-5000</v>
      </c>
      <c r="G19" s="107">
        <f>E19+F19</f>
        <v>53000</v>
      </c>
      <c r="H19" s="107">
        <v>-1000</v>
      </c>
      <c r="I19" s="107">
        <f>G19+H19</f>
        <v>52000</v>
      </c>
      <c r="J19" s="107"/>
      <c r="K19" s="107">
        <f>I19+J19</f>
        <v>52000</v>
      </c>
      <c r="L19" s="106" t="s">
        <v>581</v>
      </c>
      <c r="M19" s="189"/>
    </row>
    <row r="20" spans="1:12" ht="21.75" customHeight="1">
      <c r="A20" s="102" t="s">
        <v>30</v>
      </c>
      <c r="B20" s="103" t="s">
        <v>102</v>
      </c>
      <c r="C20" s="104">
        <v>500</v>
      </c>
      <c r="D20" s="105">
        <f>545+11</f>
        <v>556</v>
      </c>
      <c r="E20" s="104">
        <v>1000</v>
      </c>
      <c r="F20" s="107"/>
      <c r="G20" s="107">
        <f>E20+F20</f>
        <v>1000</v>
      </c>
      <c r="H20" s="107"/>
      <c r="I20" s="107">
        <f>G20+H20</f>
        <v>1000</v>
      </c>
      <c r="J20" s="107"/>
      <c r="K20" s="107">
        <f>I20+J20</f>
        <v>1000</v>
      </c>
      <c r="L20" s="106" t="s">
        <v>582</v>
      </c>
    </row>
    <row r="21" spans="1:12" ht="15" customHeight="1">
      <c r="A21" s="529" t="s">
        <v>280</v>
      </c>
      <c r="B21" s="529"/>
      <c r="C21" s="529"/>
      <c r="D21" s="529"/>
      <c r="E21" s="529"/>
      <c r="F21" s="529"/>
      <c r="G21" s="529"/>
      <c r="H21" s="529"/>
      <c r="I21" s="529"/>
      <c r="J21" s="529"/>
      <c r="K21" s="529"/>
      <c r="L21" s="529"/>
    </row>
    <row r="22" spans="1:13" ht="24" customHeight="1">
      <c r="A22" s="102" t="s">
        <v>30</v>
      </c>
      <c r="B22" s="103" t="s">
        <v>71</v>
      </c>
      <c r="C22" s="104">
        <v>26</v>
      </c>
      <c r="D22" s="105">
        <v>71</v>
      </c>
      <c r="E22" s="104">
        <v>80</v>
      </c>
      <c r="F22" s="107">
        <f>70+50</f>
        <v>120</v>
      </c>
      <c r="G22" s="107">
        <f>E22+F22</f>
        <v>200</v>
      </c>
      <c r="H22" s="107"/>
      <c r="I22" s="107">
        <f>G22+H22</f>
        <v>200</v>
      </c>
      <c r="J22" s="107"/>
      <c r="K22" s="107">
        <f>I22+J22</f>
        <v>200</v>
      </c>
      <c r="L22" s="106" t="s">
        <v>583</v>
      </c>
      <c r="M22" s="189"/>
    </row>
    <row r="23" spans="1:12" ht="15" customHeight="1">
      <c r="A23" s="102" t="s">
        <v>30</v>
      </c>
      <c r="B23" s="103" t="s">
        <v>113</v>
      </c>
      <c r="C23" s="104">
        <v>65</v>
      </c>
      <c r="D23" s="105">
        <v>14.7</v>
      </c>
      <c r="E23" s="104">
        <v>50</v>
      </c>
      <c r="F23" s="107"/>
      <c r="G23" s="107">
        <f>E23+F23</f>
        <v>50</v>
      </c>
      <c r="H23" s="107"/>
      <c r="I23" s="107">
        <f>G23+H23</f>
        <v>50</v>
      </c>
      <c r="J23" s="107"/>
      <c r="K23" s="107">
        <f>I23+J23</f>
        <v>50</v>
      </c>
      <c r="L23" s="106" t="s">
        <v>584</v>
      </c>
    </row>
    <row r="24" spans="1:12" ht="15" customHeight="1">
      <c r="A24" s="102" t="s">
        <v>30</v>
      </c>
      <c r="B24" s="103" t="s">
        <v>115</v>
      </c>
      <c r="C24" s="104">
        <v>9</v>
      </c>
      <c r="D24" s="105">
        <v>5.1</v>
      </c>
      <c r="E24" s="104">
        <v>10</v>
      </c>
      <c r="F24" s="107"/>
      <c r="G24" s="107">
        <f>E24+F24</f>
        <v>10</v>
      </c>
      <c r="H24" s="107"/>
      <c r="I24" s="107">
        <f>G24+H24</f>
        <v>10</v>
      </c>
      <c r="J24" s="107"/>
      <c r="K24" s="107">
        <f>I24+J24</f>
        <v>10</v>
      </c>
      <c r="L24" s="106" t="s">
        <v>585</v>
      </c>
    </row>
    <row r="25" spans="1:12" ht="24" customHeight="1" hidden="1">
      <c r="A25" s="102"/>
      <c r="B25" s="116" t="s">
        <v>1312</v>
      </c>
      <c r="C25" s="104"/>
      <c r="D25" s="105"/>
      <c r="E25" s="104"/>
      <c r="F25" s="107"/>
      <c r="G25" s="107"/>
      <c r="H25" s="107"/>
      <c r="I25" s="107"/>
      <c r="J25" s="107"/>
      <c r="K25" s="107"/>
      <c r="L25" s="106" t="s">
        <v>1313</v>
      </c>
    </row>
    <row r="26" spans="1:12" ht="15" customHeight="1">
      <c r="A26" s="532" t="s">
        <v>586</v>
      </c>
      <c r="B26" s="532"/>
      <c r="C26" s="108">
        <v>46645.20665</v>
      </c>
      <c r="D26" s="108">
        <f>SUM(D18:D24)</f>
        <v>13268.259810000001</v>
      </c>
      <c r="E26" s="108">
        <f>SUM(E18:E24)</f>
        <v>59140</v>
      </c>
      <c r="F26" s="108">
        <f>SUM(F18:F24)</f>
        <v>-4880</v>
      </c>
      <c r="G26" s="108">
        <f>SUM(G18:G25)</f>
        <v>54260</v>
      </c>
      <c r="H26" s="108">
        <f>SUM(H19:H24)</f>
        <v>-1000</v>
      </c>
      <c r="I26" s="108">
        <f>SUM(I19:I24)</f>
        <v>53260</v>
      </c>
      <c r="J26" s="108">
        <f>SUM(J19:J24)</f>
        <v>0</v>
      </c>
      <c r="K26" s="108">
        <f>SUM(K19:K24)</f>
        <v>53260</v>
      </c>
      <c r="L26" s="109" t="s">
        <v>30</v>
      </c>
    </row>
    <row r="27" spans="1:12" ht="30" customHeight="1">
      <c r="A27" s="532" t="s">
        <v>587</v>
      </c>
      <c r="B27" s="532"/>
      <c r="C27" s="110">
        <v>56086.54211</v>
      </c>
      <c r="D27" s="110">
        <v>18200.3197</v>
      </c>
      <c r="E27" s="110">
        <f aca="true" t="shared" si="5" ref="E27:K27">E26+E16+E13</f>
        <v>61878</v>
      </c>
      <c r="F27" s="110">
        <f t="shared" si="5"/>
        <v>-4880</v>
      </c>
      <c r="G27" s="110">
        <f t="shared" si="5"/>
        <v>56998</v>
      </c>
      <c r="H27" s="110">
        <f t="shared" si="5"/>
        <v>-1000</v>
      </c>
      <c r="I27" s="110">
        <f t="shared" si="5"/>
        <v>55998</v>
      </c>
      <c r="J27" s="110">
        <f t="shared" si="5"/>
        <v>500</v>
      </c>
      <c r="K27" s="110">
        <f t="shared" si="5"/>
        <v>58453</v>
      </c>
      <c r="L27" s="109" t="s">
        <v>30</v>
      </c>
    </row>
    <row r="30" spans="3:11" ht="12.75">
      <c r="C30" s="111"/>
      <c r="D30" s="111"/>
      <c r="E30" s="111"/>
      <c r="F30" s="111"/>
      <c r="G30" s="111"/>
      <c r="H30" s="111"/>
      <c r="I30" s="111"/>
      <c r="J30" s="111"/>
      <c r="K30" s="111"/>
    </row>
  </sheetData>
  <sheetProtection/>
  <mergeCells count="12">
    <mergeCell ref="A21:L21"/>
    <mergeCell ref="A26:B26"/>
    <mergeCell ref="A27:B27"/>
    <mergeCell ref="A14:L14"/>
    <mergeCell ref="A16:B16"/>
    <mergeCell ref="A17:L17"/>
    <mergeCell ref="A13:B13"/>
    <mergeCell ref="A18:L18"/>
    <mergeCell ref="A1:L1"/>
    <mergeCell ref="A3:B3"/>
    <mergeCell ref="A4:L4"/>
    <mergeCell ref="A5:L5"/>
  </mergeCells>
  <printOptions/>
  <pageMargins left="0.8267716535433072" right="0.4330708661417323" top="0.4724409448818898" bottom="0.4724409448818898" header="0.7086614173228347" footer="0.31496062992125984"/>
  <pageSetup firstPageNumber="24" useFirstPageNumber="1" fitToHeight="0" horizontalDpi="300" verticalDpi="300" orientation="portrait" pageOrder="overThenDown" paperSize="9" scale="75" r:id="rId1"/>
  <headerFooter alignWithMargins="0">
    <oddFooter>&amp;C&amp;P</oddFooter>
  </headerFooter>
  <ignoredErrors>
    <ignoredError sqref="H26" formula="1"/>
  </ignoredErrors>
</worksheet>
</file>

<file path=xl/worksheets/sheet2.xml><?xml version="1.0" encoding="utf-8"?>
<worksheet xmlns="http://schemas.openxmlformats.org/spreadsheetml/2006/main" xmlns:r="http://schemas.openxmlformats.org/officeDocument/2006/relationships">
  <sheetPr>
    <tabColor rgb="FFFF0000"/>
  </sheetPr>
  <dimension ref="A1:Q35"/>
  <sheetViews>
    <sheetView zoomScalePageLayoutView="0" workbookViewId="0" topLeftCell="A1">
      <selection activeCell="X3" sqref="X3"/>
    </sheetView>
  </sheetViews>
  <sheetFormatPr defaultColWidth="9.140625" defaultRowHeight="12.75"/>
  <cols>
    <col min="1" max="1" width="37.28125" style="0" customWidth="1"/>
    <col min="2" max="2" width="9.140625" style="0" hidden="1" customWidth="1"/>
    <col min="3" max="3" width="10.7109375" style="0" hidden="1" customWidth="1"/>
    <col min="4" max="4" width="11.57421875" style="0" hidden="1" customWidth="1"/>
    <col min="5" max="5" width="8.57421875" style="0" hidden="1" customWidth="1"/>
    <col min="6" max="6" width="9.8515625" style="0" hidden="1" customWidth="1"/>
    <col min="7" max="7" width="9.7109375" style="0" hidden="1" customWidth="1"/>
    <col min="8" max="8" width="12.7109375" style="0" hidden="1" customWidth="1"/>
    <col min="9" max="9" width="9.7109375" style="0" hidden="1" customWidth="1"/>
    <col min="10" max="11" width="9.8515625" style="0" hidden="1" customWidth="1"/>
    <col min="12" max="12" width="13.421875" style="0" customWidth="1"/>
    <col min="13" max="13" width="28.140625" style="0" customWidth="1"/>
    <col min="14" max="14" width="13.00390625" style="0" customWidth="1"/>
  </cols>
  <sheetData>
    <row r="1" ht="12.75">
      <c r="A1" s="23" t="s">
        <v>906</v>
      </c>
    </row>
    <row r="2" spans="1:13" ht="30.75" customHeight="1" thickBot="1">
      <c r="A2" s="441" t="s">
        <v>1519</v>
      </c>
      <c r="B2" s="441"/>
      <c r="C2" s="441"/>
      <c r="D2" s="441"/>
      <c r="E2" s="441"/>
      <c r="F2" s="441"/>
      <c r="G2" s="441"/>
      <c r="H2" s="441"/>
      <c r="I2" s="441"/>
      <c r="J2" s="441"/>
      <c r="K2" s="441"/>
      <c r="L2" s="441"/>
      <c r="M2" s="441"/>
    </row>
    <row r="3" spans="1:13" ht="54.75" customHeight="1" thickBot="1">
      <c r="A3" s="165" t="s">
        <v>892</v>
      </c>
      <c r="B3" s="166" t="s">
        <v>893</v>
      </c>
      <c r="C3" s="166" t="s">
        <v>13</v>
      </c>
      <c r="D3" s="209" t="s">
        <v>14</v>
      </c>
      <c r="E3" s="167" t="s">
        <v>894</v>
      </c>
      <c r="F3" s="207" t="s">
        <v>895</v>
      </c>
      <c r="G3" s="167" t="s">
        <v>907</v>
      </c>
      <c r="H3" s="168" t="s">
        <v>908</v>
      </c>
      <c r="I3" s="168" t="s">
        <v>772</v>
      </c>
      <c r="J3" s="168" t="s">
        <v>541</v>
      </c>
      <c r="K3" s="168" t="s">
        <v>544</v>
      </c>
      <c r="L3" s="3" t="s">
        <v>1520</v>
      </c>
      <c r="M3" s="169" t="s">
        <v>569</v>
      </c>
    </row>
    <row r="4" spans="1:13" ht="19.5" customHeight="1">
      <c r="A4" s="44" t="s">
        <v>933</v>
      </c>
      <c r="B4" s="58"/>
      <c r="C4" s="36">
        <v>1567830</v>
      </c>
      <c r="D4" s="24">
        <v>1551418</v>
      </c>
      <c r="E4" s="24"/>
      <c r="F4" s="182">
        <v>1613607</v>
      </c>
      <c r="G4" s="24"/>
      <c r="H4" s="24"/>
      <c r="I4" s="24">
        <v>500</v>
      </c>
      <c r="J4" s="24">
        <v>1614107</v>
      </c>
      <c r="K4" s="24">
        <v>500</v>
      </c>
      <c r="L4" s="24">
        <v>1614607</v>
      </c>
      <c r="M4" s="59"/>
    </row>
    <row r="5" spans="1:13" ht="19.5" customHeight="1">
      <c r="A5" s="44" t="s">
        <v>934</v>
      </c>
      <c r="B5" s="26"/>
      <c r="C5" s="36">
        <v>147733</v>
      </c>
      <c r="D5" s="24">
        <v>129367</v>
      </c>
      <c r="E5" s="24"/>
      <c r="F5" s="182">
        <v>137367</v>
      </c>
      <c r="G5" s="24"/>
      <c r="H5" s="24"/>
      <c r="I5" s="24">
        <v>-4500</v>
      </c>
      <c r="J5" s="24">
        <v>132867</v>
      </c>
      <c r="K5" s="24">
        <v>5000</v>
      </c>
      <c r="L5" s="24">
        <f>'Příjmy rekapitulace'!J29</f>
        <v>132867</v>
      </c>
      <c r="M5" s="39"/>
    </row>
    <row r="6" spans="1:13" ht="19.5" customHeight="1">
      <c r="A6" s="44" t="s">
        <v>1093</v>
      </c>
      <c r="B6" s="26"/>
      <c r="C6" s="36">
        <v>0</v>
      </c>
      <c r="D6" s="24">
        <v>0</v>
      </c>
      <c r="E6" s="24"/>
      <c r="F6" s="182">
        <v>0</v>
      </c>
      <c r="G6" s="24"/>
      <c r="H6" s="24"/>
      <c r="I6" s="24">
        <v>0</v>
      </c>
      <c r="J6" s="24">
        <v>0</v>
      </c>
      <c r="K6" s="24">
        <v>0</v>
      </c>
      <c r="L6" s="24">
        <v>0</v>
      </c>
      <c r="M6" s="39"/>
    </row>
    <row r="7" spans="1:14" ht="19.5" customHeight="1" thickBot="1">
      <c r="A7" s="45" t="s">
        <v>935</v>
      </c>
      <c r="B7" s="30"/>
      <c r="C7" s="37">
        <v>360140</v>
      </c>
      <c r="D7" s="29">
        <v>406197</v>
      </c>
      <c r="E7" s="29"/>
      <c r="F7" s="182">
        <v>344008</v>
      </c>
      <c r="G7" s="29"/>
      <c r="H7" s="29"/>
      <c r="I7" s="29">
        <v>0</v>
      </c>
      <c r="J7" s="24">
        <v>344008</v>
      </c>
      <c r="K7" s="379">
        <v>0</v>
      </c>
      <c r="L7" s="379">
        <v>344008</v>
      </c>
      <c r="M7" s="40"/>
      <c r="N7" s="1"/>
    </row>
    <row r="8" spans="1:13" ht="19.5" customHeight="1" thickBot="1">
      <c r="A8" s="57" t="s">
        <v>932</v>
      </c>
      <c r="B8" s="176">
        <v>0</v>
      </c>
      <c r="C8" s="176">
        <v>2075703</v>
      </c>
      <c r="D8" s="31">
        <v>2086982</v>
      </c>
      <c r="E8" s="31">
        <v>0</v>
      </c>
      <c r="F8" s="185">
        <v>2094982</v>
      </c>
      <c r="G8" s="31">
        <v>0</v>
      </c>
      <c r="H8" s="31">
        <v>0</v>
      </c>
      <c r="I8" s="206">
        <v>-4000</v>
      </c>
      <c r="J8" s="206">
        <v>2090982</v>
      </c>
      <c r="K8" s="206">
        <v>5500</v>
      </c>
      <c r="L8" s="206">
        <v>2091482</v>
      </c>
      <c r="M8" s="177"/>
    </row>
    <row r="9" spans="1:14" ht="21" customHeight="1" thickBot="1">
      <c r="A9" s="173" t="s">
        <v>930</v>
      </c>
      <c r="B9" s="174"/>
      <c r="C9" s="174">
        <v>287825</v>
      </c>
      <c r="D9" s="174">
        <v>310335</v>
      </c>
      <c r="E9" s="174">
        <v>351</v>
      </c>
      <c r="F9" s="186">
        <v>310686</v>
      </c>
      <c r="G9" s="186">
        <v>-196</v>
      </c>
      <c r="H9" s="186">
        <v>17008</v>
      </c>
      <c r="I9" s="186">
        <v>-10874</v>
      </c>
      <c r="J9" s="186">
        <v>299812</v>
      </c>
      <c r="K9" s="186">
        <v>7881</v>
      </c>
      <c r="L9" s="186">
        <v>302693</v>
      </c>
      <c r="M9" s="175"/>
      <c r="N9" s="375"/>
    </row>
    <row r="10" spans="1:14" ht="19.5" customHeight="1">
      <c r="A10" s="44" t="s">
        <v>896</v>
      </c>
      <c r="B10" s="25"/>
      <c r="C10" s="36">
        <v>326562</v>
      </c>
      <c r="D10" s="24">
        <v>349910</v>
      </c>
      <c r="E10" s="24"/>
      <c r="F10" s="182">
        <v>349910</v>
      </c>
      <c r="G10" s="24"/>
      <c r="H10" s="24"/>
      <c r="I10" s="24">
        <v>-5043</v>
      </c>
      <c r="J10" s="24">
        <v>344867</v>
      </c>
      <c r="K10" s="24">
        <v>0</v>
      </c>
      <c r="L10" s="24">
        <v>344867</v>
      </c>
      <c r="M10" s="38"/>
      <c r="N10" s="375"/>
    </row>
    <row r="11" spans="1:13" ht="19.5" customHeight="1">
      <c r="A11" s="44" t="s">
        <v>897</v>
      </c>
      <c r="B11" s="26"/>
      <c r="C11" s="36">
        <v>1209</v>
      </c>
      <c r="D11" s="24">
        <v>1252</v>
      </c>
      <c r="E11" s="24"/>
      <c r="F11" s="182">
        <v>1252</v>
      </c>
      <c r="G11" s="24"/>
      <c r="H11" s="24"/>
      <c r="I11" s="24">
        <v>0</v>
      </c>
      <c r="J11" s="24">
        <v>1252</v>
      </c>
      <c r="K11" s="24">
        <v>0</v>
      </c>
      <c r="L11" s="24">
        <v>1252</v>
      </c>
      <c r="M11" s="39"/>
    </row>
    <row r="12" spans="1:13" ht="19.5" customHeight="1">
      <c r="A12" s="44" t="s">
        <v>1094</v>
      </c>
      <c r="B12" s="26"/>
      <c r="C12" s="36">
        <v>53110</v>
      </c>
      <c r="D12" s="24">
        <v>53110</v>
      </c>
      <c r="E12" s="24"/>
      <c r="F12" s="182">
        <v>53110</v>
      </c>
      <c r="G12" s="24"/>
      <c r="H12" s="24"/>
      <c r="I12" s="24">
        <v>0</v>
      </c>
      <c r="J12" s="24">
        <v>53110</v>
      </c>
      <c r="K12" s="24">
        <v>1000</v>
      </c>
      <c r="L12" s="24">
        <v>54110</v>
      </c>
      <c r="M12" s="39"/>
    </row>
    <row r="13" spans="1:15" ht="27" customHeight="1">
      <c r="A13" s="46" t="s">
        <v>898</v>
      </c>
      <c r="B13" s="26"/>
      <c r="C13" s="28">
        <v>64619</v>
      </c>
      <c r="D13" s="210">
        <v>62619</v>
      </c>
      <c r="E13" s="27"/>
      <c r="F13" s="208">
        <v>73320</v>
      </c>
      <c r="G13" s="27"/>
      <c r="H13" s="27"/>
      <c r="I13" s="27">
        <v>1000</v>
      </c>
      <c r="J13" s="24">
        <v>74320</v>
      </c>
      <c r="K13" s="24">
        <v>-300</v>
      </c>
      <c r="L13" s="24">
        <v>74020</v>
      </c>
      <c r="M13" s="41"/>
      <c r="N13" s="1"/>
      <c r="O13" s="1"/>
    </row>
    <row r="14" spans="1:13" ht="19.5" customHeight="1">
      <c r="A14" s="46" t="s">
        <v>899</v>
      </c>
      <c r="B14" s="26"/>
      <c r="C14" s="28">
        <v>76035</v>
      </c>
      <c r="D14" s="27">
        <v>81200</v>
      </c>
      <c r="E14" s="27">
        <v>-2200</v>
      </c>
      <c r="F14" s="182">
        <v>79000</v>
      </c>
      <c r="G14" s="27"/>
      <c r="H14" s="27"/>
      <c r="I14" s="27">
        <v>0</v>
      </c>
      <c r="J14" s="24">
        <v>79000</v>
      </c>
      <c r="K14" s="24">
        <v>0</v>
      </c>
      <c r="L14" s="24">
        <v>79000</v>
      </c>
      <c r="M14" s="41"/>
    </row>
    <row r="15" spans="1:13" ht="19.5" customHeight="1">
      <c r="A15" s="46" t="s">
        <v>900</v>
      </c>
      <c r="B15" s="26"/>
      <c r="C15" s="28">
        <v>2286</v>
      </c>
      <c r="D15" s="27">
        <v>2399</v>
      </c>
      <c r="E15" s="27"/>
      <c r="F15" s="182">
        <v>2399</v>
      </c>
      <c r="G15" s="27"/>
      <c r="H15" s="27"/>
      <c r="I15" s="27">
        <v>0</v>
      </c>
      <c r="J15" s="24">
        <v>2399</v>
      </c>
      <c r="K15" s="24">
        <v>0</v>
      </c>
      <c r="L15" s="24">
        <v>2399</v>
      </c>
      <c r="M15" s="39"/>
    </row>
    <row r="16" spans="1:14" ht="19.5" customHeight="1">
      <c r="A16" s="46" t="s">
        <v>901</v>
      </c>
      <c r="B16" s="26"/>
      <c r="C16" s="28">
        <v>534472</v>
      </c>
      <c r="D16" s="27">
        <v>711176</v>
      </c>
      <c r="E16" s="27" t="e">
        <v>#REF!</v>
      </c>
      <c r="F16" s="208">
        <v>628958</v>
      </c>
      <c r="G16" s="27"/>
      <c r="H16" s="27"/>
      <c r="I16" s="27">
        <v>-14995</v>
      </c>
      <c r="J16" s="24">
        <v>613963</v>
      </c>
      <c r="K16" s="24">
        <v>-10000</v>
      </c>
      <c r="L16" s="24">
        <v>603963</v>
      </c>
      <c r="M16" s="42"/>
      <c r="N16" s="375"/>
    </row>
    <row r="17" spans="1:13" ht="19.5" customHeight="1">
      <c r="A17" s="46" t="s">
        <v>905</v>
      </c>
      <c r="B17" s="26"/>
      <c r="C17" s="28">
        <v>300</v>
      </c>
      <c r="D17" s="27">
        <v>700</v>
      </c>
      <c r="E17" s="27"/>
      <c r="F17" s="182">
        <v>700</v>
      </c>
      <c r="G17" s="27"/>
      <c r="H17" s="27"/>
      <c r="I17" s="27">
        <v>700</v>
      </c>
      <c r="J17" s="24">
        <v>1400</v>
      </c>
      <c r="K17" s="24">
        <v>0</v>
      </c>
      <c r="L17" s="24">
        <v>1400</v>
      </c>
      <c r="M17" s="39"/>
    </row>
    <row r="18" spans="1:13" ht="19.5" customHeight="1">
      <c r="A18" s="46" t="s">
        <v>902</v>
      </c>
      <c r="B18" s="26"/>
      <c r="C18" s="28">
        <v>133080</v>
      </c>
      <c r="D18" s="27">
        <v>134780</v>
      </c>
      <c r="E18" s="27"/>
      <c r="F18" s="182">
        <v>134780</v>
      </c>
      <c r="G18" s="27"/>
      <c r="H18" s="27"/>
      <c r="I18" s="27">
        <v>0</v>
      </c>
      <c r="J18" s="24">
        <v>134780</v>
      </c>
      <c r="K18" s="24">
        <v>0</v>
      </c>
      <c r="L18" s="24">
        <v>134780</v>
      </c>
      <c r="M18" s="39"/>
    </row>
    <row r="19" spans="1:13" ht="19.5" customHeight="1">
      <c r="A19" s="46" t="s">
        <v>903</v>
      </c>
      <c r="B19" s="26"/>
      <c r="C19" s="28">
        <v>186950</v>
      </c>
      <c r="D19" s="210">
        <v>199436</v>
      </c>
      <c r="E19" s="27"/>
      <c r="F19" s="208">
        <v>199436</v>
      </c>
      <c r="G19" s="27"/>
      <c r="H19" s="27"/>
      <c r="I19" s="27">
        <v>-6795</v>
      </c>
      <c r="J19" s="24">
        <v>192641</v>
      </c>
      <c r="K19" s="24">
        <v>0</v>
      </c>
      <c r="L19" s="24">
        <v>192641</v>
      </c>
      <c r="M19" s="42"/>
    </row>
    <row r="20" spans="1:13" ht="19.5" customHeight="1" thickBot="1">
      <c r="A20" s="45" t="s">
        <v>904</v>
      </c>
      <c r="B20" s="26"/>
      <c r="C20" s="37">
        <v>-30000</v>
      </c>
      <c r="D20" s="29">
        <v>-20000</v>
      </c>
      <c r="E20" s="27"/>
      <c r="F20" s="182">
        <v>-20000</v>
      </c>
      <c r="G20" s="170"/>
      <c r="H20" s="27"/>
      <c r="I20" s="27">
        <v>-10000</v>
      </c>
      <c r="J20" s="24">
        <v>-30000</v>
      </c>
      <c r="K20" s="24"/>
      <c r="L20" s="24">
        <v>-30000</v>
      </c>
      <c r="M20" s="39"/>
    </row>
    <row r="21" spans="1:13" ht="19.5" customHeight="1" thickBot="1">
      <c r="A21" s="171" t="s">
        <v>931</v>
      </c>
      <c r="B21" s="172"/>
      <c r="C21" s="172">
        <v>1687755</v>
      </c>
      <c r="D21" s="172">
        <v>1999520</v>
      </c>
      <c r="E21" s="172" t="e">
        <v>#REF!</v>
      </c>
      <c r="F21" s="185">
        <v>1813551</v>
      </c>
      <c r="G21" s="185">
        <v>-196</v>
      </c>
      <c r="H21" s="185">
        <v>17008</v>
      </c>
      <c r="I21" s="185">
        <v>-46007</v>
      </c>
      <c r="J21" s="185">
        <v>1767544</v>
      </c>
      <c r="K21" s="185">
        <v>-1419</v>
      </c>
      <c r="L21" s="185">
        <v>1761125</v>
      </c>
      <c r="M21" s="178"/>
    </row>
    <row r="22" spans="1:17" ht="24.75" customHeight="1" thickBot="1">
      <c r="A22" s="194" t="s">
        <v>540</v>
      </c>
      <c r="B22" s="193"/>
      <c r="C22" s="193"/>
      <c r="D22" s="195">
        <v>306339</v>
      </c>
      <c r="E22" s="193"/>
      <c r="F22" s="342">
        <v>501928</v>
      </c>
      <c r="G22" s="342" t="e">
        <v>#REF!</v>
      </c>
      <c r="H22" s="342" t="e">
        <v>#REF!</v>
      </c>
      <c r="I22" s="342">
        <v>42007</v>
      </c>
      <c r="J22" s="342">
        <v>543935</v>
      </c>
      <c r="K22" s="342">
        <v>6919</v>
      </c>
      <c r="L22" s="452">
        <v>560854</v>
      </c>
      <c r="M22" s="588" t="s">
        <v>1548</v>
      </c>
      <c r="Q22" s="1"/>
    </row>
    <row r="23" spans="1:17" ht="19.5" customHeight="1" thickBot="1">
      <c r="A23" s="171" t="s">
        <v>5</v>
      </c>
      <c r="B23" s="172"/>
      <c r="C23" s="172">
        <v>399225</v>
      </c>
      <c r="D23" s="172">
        <v>306339</v>
      </c>
      <c r="E23" s="172"/>
      <c r="F23" s="185">
        <v>501928</v>
      </c>
      <c r="G23" s="185">
        <v>196</v>
      </c>
      <c r="H23" s="185">
        <v>-17008</v>
      </c>
      <c r="I23" s="185"/>
      <c r="J23" s="185">
        <v>543935</v>
      </c>
      <c r="K23" s="185">
        <v>6919</v>
      </c>
      <c r="L23" s="185">
        <v>560854</v>
      </c>
      <c r="M23" s="178"/>
      <c r="Q23" s="1"/>
    </row>
    <row r="24" spans="1:13" ht="19.5" customHeight="1" thickBot="1">
      <c r="A24" s="179" t="s">
        <v>6</v>
      </c>
      <c r="B24" s="180">
        <v>0</v>
      </c>
      <c r="C24" s="180">
        <v>2086980</v>
      </c>
      <c r="D24" s="180">
        <v>2305859</v>
      </c>
      <c r="E24" s="180"/>
      <c r="F24" s="187">
        <v>2315479</v>
      </c>
      <c r="G24" s="187">
        <v>0</v>
      </c>
      <c r="H24" s="187">
        <v>0</v>
      </c>
      <c r="I24" s="187">
        <v>-4000</v>
      </c>
      <c r="J24" s="187">
        <v>2311479</v>
      </c>
      <c r="K24" s="187">
        <v>5500</v>
      </c>
      <c r="L24" s="453">
        <v>2321979</v>
      </c>
      <c r="M24" s="181"/>
    </row>
    <row r="25" spans="1:13" ht="19.5" customHeight="1">
      <c r="A25" s="54" t="s">
        <v>7</v>
      </c>
      <c r="B25" s="22"/>
      <c r="C25" s="55">
        <v>30000</v>
      </c>
      <c r="D25" s="24">
        <v>30000</v>
      </c>
      <c r="E25" s="24"/>
      <c r="F25" s="182">
        <v>30000</v>
      </c>
      <c r="G25" s="24"/>
      <c r="H25" s="24"/>
      <c r="I25" s="24"/>
      <c r="J25" s="24">
        <v>30000</v>
      </c>
      <c r="K25" s="24"/>
      <c r="L25" s="24">
        <v>30000</v>
      </c>
      <c r="M25" s="56"/>
    </row>
    <row r="26" spans="1:16" s="23" customFormat="1" ht="19.5" customHeight="1">
      <c r="A26" s="48" t="s">
        <v>8</v>
      </c>
      <c r="B26" s="43"/>
      <c r="C26" s="50">
        <v>-30000</v>
      </c>
      <c r="D26" s="24">
        <v>-30000</v>
      </c>
      <c r="E26" s="24"/>
      <c r="F26" s="182">
        <v>-30000</v>
      </c>
      <c r="G26" s="24"/>
      <c r="H26" s="24"/>
      <c r="I26" s="24"/>
      <c r="J26" s="24">
        <v>-30000</v>
      </c>
      <c r="K26" s="24"/>
      <c r="L26" s="440">
        <v>-30000</v>
      </c>
      <c r="M26" s="32"/>
      <c r="P26" s="315"/>
    </row>
    <row r="27" spans="1:13" ht="31.5" customHeight="1">
      <c r="A27" s="47" t="s">
        <v>9</v>
      </c>
      <c r="B27" s="43"/>
      <c r="C27" s="32">
        <v>188000</v>
      </c>
      <c r="D27" s="196">
        <v>100000</v>
      </c>
      <c r="E27" s="24"/>
      <c r="F27" s="188">
        <v>100000</v>
      </c>
      <c r="G27" s="24"/>
      <c r="H27" s="24"/>
      <c r="I27" s="24"/>
      <c r="J27" s="24">
        <v>100000</v>
      </c>
      <c r="K27" s="24"/>
      <c r="L27" s="24">
        <v>100000</v>
      </c>
      <c r="M27" s="32"/>
    </row>
    <row r="28" spans="1:13" ht="30" customHeight="1">
      <c r="A28" s="47" t="s">
        <v>10</v>
      </c>
      <c r="B28" s="43"/>
      <c r="C28" s="32">
        <v>-91123</v>
      </c>
      <c r="D28" s="27">
        <v>-91123</v>
      </c>
      <c r="E28" s="27"/>
      <c r="F28" s="184">
        <v>-91123</v>
      </c>
      <c r="G28" s="27"/>
      <c r="H28" s="27"/>
      <c r="I28" s="27"/>
      <c r="J28" s="24">
        <v>-91123</v>
      </c>
      <c r="K28" s="24"/>
      <c r="L28" s="440">
        <v>-91123</v>
      </c>
      <c r="M28" s="33"/>
    </row>
    <row r="29" spans="1:13" ht="30" customHeight="1" thickBot="1">
      <c r="A29" s="49" t="s">
        <v>11</v>
      </c>
      <c r="B29" s="43"/>
      <c r="C29" s="34">
        <v>20000</v>
      </c>
      <c r="D29" s="29">
        <v>210000</v>
      </c>
      <c r="E29" s="27"/>
      <c r="F29" s="183">
        <v>211620</v>
      </c>
      <c r="G29" s="170"/>
      <c r="H29" s="27"/>
      <c r="I29" s="29"/>
      <c r="J29" s="24">
        <v>211620</v>
      </c>
      <c r="K29" s="379"/>
      <c r="L29" s="24">
        <v>221620</v>
      </c>
      <c r="M29" s="377" t="s">
        <v>539</v>
      </c>
    </row>
    <row r="30" spans="1:13" ht="19.5" customHeight="1" thickBot="1">
      <c r="A30" s="51" t="s">
        <v>12</v>
      </c>
      <c r="B30" s="52"/>
      <c r="C30" s="35">
        <v>11277</v>
      </c>
      <c r="D30" s="35">
        <v>218877</v>
      </c>
      <c r="E30" s="35"/>
      <c r="F30" s="35">
        <v>220497</v>
      </c>
      <c r="G30" s="35">
        <v>0</v>
      </c>
      <c r="H30" s="35">
        <v>0</v>
      </c>
      <c r="I30" s="35">
        <v>0</v>
      </c>
      <c r="J30" s="35">
        <v>220497</v>
      </c>
      <c r="K30" s="35">
        <v>0</v>
      </c>
      <c r="L30" s="35">
        <v>230497</v>
      </c>
      <c r="M30" s="53"/>
    </row>
    <row r="32" spans="2:12" ht="12.75">
      <c r="B32" s="1"/>
      <c r="C32" s="1"/>
      <c r="D32" s="1"/>
      <c r="E32" s="1"/>
      <c r="F32" s="1"/>
      <c r="G32" s="1"/>
      <c r="H32" s="1"/>
      <c r="I32" s="1"/>
      <c r="J32" s="1"/>
      <c r="K32" s="1"/>
      <c r="L32" s="1"/>
    </row>
    <row r="33" spans="10:13" ht="12.75">
      <c r="J33" s="341"/>
      <c r="K33" s="341"/>
      <c r="L33" s="341"/>
      <c r="M33" s="315"/>
    </row>
    <row r="34" spans="1:14" ht="12.75">
      <c r="A34" s="23"/>
      <c r="M34" s="1"/>
      <c r="N34" s="1"/>
    </row>
    <row r="35" spans="1:13" ht="12.75">
      <c r="A35" s="23"/>
      <c r="L35" s="1"/>
      <c r="M35" t="s">
        <v>4</v>
      </c>
    </row>
  </sheetData>
  <sheetProtection/>
  <printOptions/>
  <pageMargins left="1.1023622047244095" right="0.9055118110236221" top="0.7874015748031497" bottom="0.7874015748031497" header="0.31496062992125984" footer="0.31496062992125984"/>
  <pageSetup firstPageNumber="1" useFirstPageNumber="1" fitToHeight="0" horizontalDpi="300" verticalDpi="300" orientation="portrait" paperSize="9" scale="90" r:id="rId1"/>
  <headerFooter>
    <oddFooter>&amp;C&amp;P</oddFooter>
  </headerFooter>
</worksheet>
</file>

<file path=xl/worksheets/sheet20.xml><?xml version="1.0" encoding="utf-8"?>
<worksheet xmlns="http://schemas.openxmlformats.org/spreadsheetml/2006/main" xmlns:r="http://schemas.openxmlformats.org/officeDocument/2006/relationships">
  <sheetPr>
    <tabColor rgb="FFFFC000"/>
  </sheetPr>
  <dimension ref="A1:L9"/>
  <sheetViews>
    <sheetView zoomScaleSheetLayoutView="100" zoomScalePageLayoutView="0" workbookViewId="0" topLeftCell="A1">
      <selection activeCell="U21" sqref="U21"/>
    </sheetView>
  </sheetViews>
  <sheetFormatPr defaultColWidth="9.140625" defaultRowHeight="12.75"/>
  <cols>
    <col min="1" max="1" width="9.57421875" style="0" customWidth="1"/>
    <col min="2" max="2" width="34.00390625" style="0" customWidth="1"/>
    <col min="3" max="3" width="9.140625" style="0" hidden="1" customWidth="1"/>
    <col min="4" max="4" width="10.421875" style="0" hidden="1" customWidth="1"/>
    <col min="5" max="5" width="9.421875" style="0" hidden="1" customWidth="1"/>
    <col min="6" max="6" width="8.00390625" style="0" hidden="1" customWidth="1"/>
    <col min="7" max="7" width="0" style="0" hidden="1" customWidth="1"/>
    <col min="8" max="8" width="6.7109375" style="0" hidden="1" customWidth="1"/>
    <col min="9" max="9" width="7.57421875" style="0" hidden="1" customWidth="1"/>
    <col min="10" max="10" width="6.57421875" style="0" hidden="1" customWidth="1"/>
    <col min="11" max="11" width="13.28125" style="0" customWidth="1"/>
    <col min="12" max="12" width="51.85156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74" t="s">
        <v>594</v>
      </c>
      <c r="G2" s="74" t="s">
        <v>895</v>
      </c>
      <c r="H2" s="135" t="s">
        <v>772</v>
      </c>
      <c r="I2" s="135" t="s">
        <v>771</v>
      </c>
      <c r="J2" s="135" t="s">
        <v>543</v>
      </c>
      <c r="K2" s="443" t="s">
        <v>1522</v>
      </c>
      <c r="L2" s="62" t="s">
        <v>26</v>
      </c>
    </row>
    <row r="3" spans="1:12" ht="28.5" customHeight="1">
      <c r="A3" s="543" t="s">
        <v>906</v>
      </c>
      <c r="B3" s="543"/>
      <c r="C3" s="64"/>
      <c r="D3" s="64"/>
      <c r="E3" s="64"/>
      <c r="F3" s="64"/>
      <c r="G3" s="64"/>
      <c r="H3" s="64"/>
      <c r="I3" s="64"/>
      <c r="J3" s="64"/>
      <c r="K3" s="64"/>
      <c r="L3" s="147" t="s">
        <v>51</v>
      </c>
    </row>
    <row r="4" spans="1:12" ht="15" customHeight="1">
      <c r="A4" s="544" t="s">
        <v>29</v>
      </c>
      <c r="B4" s="544"/>
      <c r="C4" s="544"/>
      <c r="D4" s="544"/>
      <c r="E4" s="544"/>
      <c r="F4" s="544"/>
      <c r="G4" s="544"/>
      <c r="H4" s="544"/>
      <c r="I4" s="544"/>
      <c r="J4" s="544"/>
      <c r="K4" s="544"/>
      <c r="L4" s="544"/>
    </row>
    <row r="5" spans="1:12" ht="15" customHeight="1">
      <c r="A5" s="65" t="s">
        <v>30</v>
      </c>
      <c r="B5" s="66" t="s">
        <v>31</v>
      </c>
      <c r="C5" s="67">
        <v>5</v>
      </c>
      <c r="D5" s="68">
        <v>3</v>
      </c>
      <c r="E5" s="67">
        <v>5</v>
      </c>
      <c r="F5" s="70"/>
      <c r="G5" s="107">
        <f>E5+F5</f>
        <v>5</v>
      </c>
      <c r="H5" s="107"/>
      <c r="I5" s="107">
        <f>G5+H5</f>
        <v>5</v>
      </c>
      <c r="J5" s="107"/>
      <c r="K5" s="107">
        <f>I5+J5</f>
        <v>5</v>
      </c>
      <c r="L5" s="69" t="s">
        <v>30</v>
      </c>
    </row>
    <row r="6" spans="1:12" ht="15" customHeight="1">
      <c r="A6" s="65" t="s">
        <v>30</v>
      </c>
      <c r="B6" s="66" t="s">
        <v>35</v>
      </c>
      <c r="C6" s="67">
        <v>2</v>
      </c>
      <c r="D6" s="68">
        <v>0</v>
      </c>
      <c r="E6" s="67">
        <v>2</v>
      </c>
      <c r="F6" s="70"/>
      <c r="G6" s="107">
        <f>E6+F6</f>
        <v>2</v>
      </c>
      <c r="H6" s="107"/>
      <c r="I6" s="107">
        <f>G6+H6</f>
        <v>2</v>
      </c>
      <c r="J6" s="107"/>
      <c r="K6" s="107">
        <f>I6+J6</f>
        <v>2</v>
      </c>
      <c r="L6" s="69" t="s">
        <v>30</v>
      </c>
    </row>
    <row r="7" spans="1:12" ht="15" customHeight="1">
      <c r="A7" s="65" t="s">
        <v>30</v>
      </c>
      <c r="B7" s="66" t="s">
        <v>37</v>
      </c>
      <c r="C7" s="67">
        <v>5</v>
      </c>
      <c r="D7" s="68">
        <v>0.214</v>
      </c>
      <c r="E7" s="67">
        <v>4</v>
      </c>
      <c r="F7" s="70">
        <v>1</v>
      </c>
      <c r="G7" s="107">
        <f>E7+F7</f>
        <v>5</v>
      </c>
      <c r="H7" s="107">
        <v>-1</v>
      </c>
      <c r="I7" s="107">
        <f>G7+H7</f>
        <v>4</v>
      </c>
      <c r="J7" s="107"/>
      <c r="K7" s="107">
        <f>I7+J7</f>
        <v>4</v>
      </c>
      <c r="L7" s="69" t="s">
        <v>30</v>
      </c>
    </row>
    <row r="8" spans="1:12" ht="15" customHeight="1">
      <c r="A8" s="65" t="s">
        <v>30</v>
      </c>
      <c r="B8" s="66" t="s">
        <v>39</v>
      </c>
      <c r="C8" s="67">
        <v>5</v>
      </c>
      <c r="D8" s="68">
        <v>2.009</v>
      </c>
      <c r="E8" s="67">
        <v>5</v>
      </c>
      <c r="F8" s="70"/>
      <c r="G8" s="107">
        <f>E8+F8</f>
        <v>5</v>
      </c>
      <c r="H8" s="107"/>
      <c r="I8" s="107">
        <f>G8+H8</f>
        <v>5</v>
      </c>
      <c r="J8" s="107"/>
      <c r="K8" s="107">
        <f>I8+J8</f>
        <v>5</v>
      </c>
      <c r="L8" s="69" t="s">
        <v>52</v>
      </c>
    </row>
    <row r="9" spans="1:12" ht="30" customHeight="1">
      <c r="A9" s="541" t="s">
        <v>53</v>
      </c>
      <c r="B9" s="541"/>
      <c r="C9" s="73">
        <v>17</v>
      </c>
      <c r="D9" s="73">
        <v>4.501</v>
      </c>
      <c r="E9" s="73">
        <f aca="true" t="shared" si="0" ref="E9:K9">SUM(E5:E8)</f>
        <v>16</v>
      </c>
      <c r="F9" s="73">
        <f t="shared" si="0"/>
        <v>1</v>
      </c>
      <c r="G9" s="73">
        <f t="shared" si="0"/>
        <v>17</v>
      </c>
      <c r="H9" s="73">
        <f t="shared" si="0"/>
        <v>-1</v>
      </c>
      <c r="I9" s="73">
        <f t="shared" si="0"/>
        <v>16</v>
      </c>
      <c r="J9" s="73">
        <f t="shared" si="0"/>
        <v>0</v>
      </c>
      <c r="K9" s="73">
        <f t="shared" si="0"/>
        <v>16</v>
      </c>
      <c r="L9" s="72" t="s">
        <v>30</v>
      </c>
    </row>
  </sheetData>
  <sheetProtection/>
  <mergeCells count="4">
    <mergeCell ref="A1:L1"/>
    <mergeCell ref="A3:B3"/>
    <mergeCell ref="A4:L4"/>
    <mergeCell ref="A9:B9"/>
  </mergeCells>
  <printOptions/>
  <pageMargins left="0.6299212598425197" right="0.4330708661417323" top="0.4724409448818898" bottom="0.4724409448818898" header="0.7086614173228347" footer="0.31496062992125984"/>
  <pageSetup firstPageNumber="25" useFirstPageNumber="1" fitToHeight="0" horizontalDpi="300" verticalDpi="300" orientation="portrait" pageOrder="overThenDown" paperSize="9" scale="75"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tabColor rgb="FFFFC000"/>
  </sheetPr>
  <dimension ref="A1:L46"/>
  <sheetViews>
    <sheetView zoomScaleSheetLayoutView="100" zoomScalePageLayoutView="0" workbookViewId="0" topLeftCell="A1">
      <selection activeCell="P30" sqref="P30"/>
    </sheetView>
  </sheetViews>
  <sheetFormatPr defaultColWidth="9.140625" defaultRowHeight="12.75"/>
  <cols>
    <col min="1" max="1" width="9.57421875" style="0" customWidth="1"/>
    <col min="2" max="2" width="33.28125" style="0" customWidth="1"/>
    <col min="3" max="3" width="10.140625" style="0" hidden="1" customWidth="1"/>
    <col min="4" max="4" width="10.421875" style="0" hidden="1" customWidth="1"/>
    <col min="5" max="5" width="8.8515625" style="0" hidden="1" customWidth="1"/>
    <col min="6" max="6" width="8.00390625" style="0" hidden="1" customWidth="1"/>
    <col min="7" max="7" width="8.28125" style="0" hidden="1" customWidth="1"/>
    <col min="8" max="8" width="6.8515625" style="0" hidden="1" customWidth="1"/>
    <col min="9" max="9" width="7.57421875" style="0" hidden="1" customWidth="1"/>
    <col min="10" max="10" width="6.8515625" style="0" hidden="1" customWidth="1"/>
    <col min="11" max="11" width="15.8515625" style="0" customWidth="1"/>
    <col min="12" max="12" width="53.85156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74" t="s">
        <v>595</v>
      </c>
      <c r="G2" s="74" t="s">
        <v>895</v>
      </c>
      <c r="H2" s="135" t="s">
        <v>772</v>
      </c>
      <c r="I2" s="135" t="s">
        <v>771</v>
      </c>
      <c r="J2" s="135" t="s">
        <v>543</v>
      </c>
      <c r="K2" s="443" t="s">
        <v>1522</v>
      </c>
      <c r="L2" s="62" t="s">
        <v>26</v>
      </c>
    </row>
    <row r="3" spans="1:12" ht="30.75" customHeight="1">
      <c r="A3" s="543" t="s">
        <v>906</v>
      </c>
      <c r="B3" s="543"/>
      <c r="C3" s="64"/>
      <c r="D3" s="64"/>
      <c r="E3" s="64"/>
      <c r="F3" s="64"/>
      <c r="G3" s="64"/>
      <c r="H3" s="64"/>
      <c r="I3" s="64"/>
      <c r="J3" s="64"/>
      <c r="K3" s="64"/>
      <c r="L3" s="147" t="s">
        <v>477</v>
      </c>
    </row>
    <row r="4" spans="1:12" ht="15" customHeight="1">
      <c r="A4" s="542" t="s">
        <v>28</v>
      </c>
      <c r="B4" s="542"/>
      <c r="C4" s="542"/>
      <c r="D4" s="542"/>
      <c r="E4" s="542"/>
      <c r="F4" s="542"/>
      <c r="G4" s="542"/>
      <c r="H4" s="542"/>
      <c r="I4" s="542"/>
      <c r="J4" s="542"/>
      <c r="K4" s="542"/>
      <c r="L4" s="542"/>
    </row>
    <row r="5" spans="1:12" ht="15" customHeight="1">
      <c r="A5" s="544" t="s">
        <v>468</v>
      </c>
      <c r="B5" s="544"/>
      <c r="C5" s="544"/>
      <c r="D5" s="544"/>
      <c r="E5" s="544"/>
      <c r="F5" s="544"/>
      <c r="G5" s="544"/>
      <c r="H5" s="544"/>
      <c r="I5" s="544"/>
      <c r="J5" s="544"/>
      <c r="K5" s="544"/>
      <c r="L5" s="544"/>
    </row>
    <row r="6" spans="1:12" ht="39" customHeight="1">
      <c r="A6" s="65" t="s">
        <v>30</v>
      </c>
      <c r="B6" s="66" t="s">
        <v>45</v>
      </c>
      <c r="C6" s="67">
        <v>900</v>
      </c>
      <c r="D6" s="68">
        <v>503.1205</v>
      </c>
      <c r="E6" s="67">
        <v>1900</v>
      </c>
      <c r="F6" s="70">
        <v>-500</v>
      </c>
      <c r="G6" s="107">
        <f>E6+F6</f>
        <v>1400</v>
      </c>
      <c r="H6" s="107">
        <v>-5</v>
      </c>
      <c r="I6" s="107">
        <f>G6+H6</f>
        <v>1395</v>
      </c>
      <c r="J6" s="107"/>
      <c r="K6" s="107">
        <f>I6+J6</f>
        <v>1395</v>
      </c>
      <c r="L6" s="69" t="s">
        <v>478</v>
      </c>
    </row>
    <row r="7" spans="1:12" ht="48" customHeight="1">
      <c r="A7" s="65" t="s">
        <v>30</v>
      </c>
      <c r="B7" s="66" t="s">
        <v>35</v>
      </c>
      <c r="C7" s="67">
        <v>1300</v>
      </c>
      <c r="D7" s="68">
        <v>44.649</v>
      </c>
      <c r="E7" s="67">
        <v>1450</v>
      </c>
      <c r="F7" s="70"/>
      <c r="G7" s="107">
        <f>E7+F7</f>
        <v>1450</v>
      </c>
      <c r="H7" s="107">
        <v>-51</v>
      </c>
      <c r="I7" s="107">
        <f>G7+H7</f>
        <v>1399</v>
      </c>
      <c r="J7" s="107"/>
      <c r="K7" s="107">
        <f>I7+J7</f>
        <v>1399</v>
      </c>
      <c r="L7" s="69" t="s">
        <v>479</v>
      </c>
    </row>
    <row r="8" spans="1:12" ht="24.75" customHeight="1">
      <c r="A8" s="65" t="s">
        <v>30</v>
      </c>
      <c r="B8" s="66" t="s">
        <v>43</v>
      </c>
      <c r="C8" s="67">
        <v>120</v>
      </c>
      <c r="D8" s="68">
        <v>0</v>
      </c>
      <c r="E8" s="67">
        <v>500</v>
      </c>
      <c r="F8" s="70">
        <v>-100</v>
      </c>
      <c r="G8" s="107">
        <f>E8+F8</f>
        <v>400</v>
      </c>
      <c r="H8" s="107"/>
      <c r="I8" s="107">
        <f>G8+H8</f>
        <v>400</v>
      </c>
      <c r="J8" s="107"/>
      <c r="K8" s="107">
        <f>I8+J8</f>
        <v>400</v>
      </c>
      <c r="L8" s="69" t="s">
        <v>480</v>
      </c>
    </row>
    <row r="9" spans="1:12" ht="15" customHeight="1">
      <c r="A9" s="544" t="s">
        <v>481</v>
      </c>
      <c r="B9" s="544"/>
      <c r="C9" s="544"/>
      <c r="D9" s="544"/>
      <c r="E9" s="544"/>
      <c r="F9" s="544"/>
      <c r="G9" s="544"/>
      <c r="H9" s="544"/>
      <c r="I9" s="544"/>
      <c r="J9" s="544"/>
      <c r="K9" s="544"/>
      <c r="L9" s="544"/>
    </row>
    <row r="10" spans="1:12" ht="15" customHeight="1">
      <c r="A10" s="65" t="s">
        <v>30</v>
      </c>
      <c r="B10" s="66" t="s">
        <v>45</v>
      </c>
      <c r="C10" s="67">
        <v>200</v>
      </c>
      <c r="D10" s="68">
        <v>1.573</v>
      </c>
      <c r="E10" s="67">
        <v>175</v>
      </c>
      <c r="F10" s="70"/>
      <c r="G10" s="107">
        <f>E10+F10</f>
        <v>175</v>
      </c>
      <c r="H10" s="107"/>
      <c r="I10" s="107">
        <f>G10+H10</f>
        <v>175</v>
      </c>
      <c r="J10" s="107"/>
      <c r="K10" s="107">
        <f>I10+J10</f>
        <v>175</v>
      </c>
      <c r="L10" s="69" t="s">
        <v>482</v>
      </c>
    </row>
    <row r="11" spans="1:12" ht="15" customHeight="1">
      <c r="A11" s="65" t="s">
        <v>30</v>
      </c>
      <c r="B11" s="66" t="s">
        <v>35</v>
      </c>
      <c r="C11" s="67">
        <v>200</v>
      </c>
      <c r="D11" s="68">
        <v>77.08631</v>
      </c>
      <c r="E11" s="67">
        <v>200</v>
      </c>
      <c r="F11" s="70"/>
      <c r="G11" s="107">
        <f>E11+F11</f>
        <v>200</v>
      </c>
      <c r="H11" s="107"/>
      <c r="I11" s="107">
        <f>G11+H11</f>
        <v>200</v>
      </c>
      <c r="J11" s="107"/>
      <c r="K11" s="107">
        <f>I11+J11</f>
        <v>200</v>
      </c>
      <c r="L11" s="69" t="s">
        <v>483</v>
      </c>
    </row>
    <row r="12" spans="1:12" ht="23.25" customHeight="1">
      <c r="A12" s="65" t="s">
        <v>30</v>
      </c>
      <c r="B12" s="66" t="s">
        <v>90</v>
      </c>
      <c r="C12" s="67">
        <v>2</v>
      </c>
      <c r="D12" s="68">
        <v>-0.763</v>
      </c>
      <c r="E12" s="67">
        <v>4</v>
      </c>
      <c r="F12" s="70"/>
      <c r="G12" s="107">
        <f>E12+F12</f>
        <v>4</v>
      </c>
      <c r="H12" s="107"/>
      <c r="I12" s="107">
        <f>G12+H12</f>
        <v>4</v>
      </c>
      <c r="J12" s="107"/>
      <c r="K12" s="107">
        <f>I12+J12</f>
        <v>4</v>
      </c>
      <c r="L12" s="69" t="s">
        <v>1473</v>
      </c>
    </row>
    <row r="13" spans="1:12" ht="15" customHeight="1">
      <c r="A13" s="544" t="s">
        <v>29</v>
      </c>
      <c r="B13" s="544"/>
      <c r="C13" s="544"/>
      <c r="D13" s="544"/>
      <c r="E13" s="544"/>
      <c r="F13" s="544"/>
      <c r="G13" s="544"/>
      <c r="H13" s="544"/>
      <c r="I13" s="544"/>
      <c r="J13" s="544"/>
      <c r="K13" s="544"/>
      <c r="L13" s="544"/>
    </row>
    <row r="14" spans="1:12" ht="15" customHeight="1">
      <c r="A14" s="65" t="s">
        <v>30</v>
      </c>
      <c r="B14" s="66" t="s">
        <v>31</v>
      </c>
      <c r="C14" s="67">
        <v>6</v>
      </c>
      <c r="D14" s="68">
        <v>0.527</v>
      </c>
      <c r="E14" s="67">
        <v>5</v>
      </c>
      <c r="F14" s="70"/>
      <c r="G14" s="107">
        <f aca="true" t="shared" si="0" ref="G14:G21">E14+F14</f>
        <v>5</v>
      </c>
      <c r="H14" s="107"/>
      <c r="I14" s="107">
        <f>G14+H14</f>
        <v>5</v>
      </c>
      <c r="J14" s="107"/>
      <c r="K14" s="107">
        <f aca="true" t="shared" si="1" ref="K14:K21">I14+J14</f>
        <v>5</v>
      </c>
      <c r="L14" s="69" t="s">
        <v>484</v>
      </c>
    </row>
    <row r="15" spans="1:12" ht="15" customHeight="1">
      <c r="A15" s="65" t="s">
        <v>30</v>
      </c>
      <c r="B15" s="66" t="s">
        <v>33</v>
      </c>
      <c r="C15" s="67">
        <v>50</v>
      </c>
      <c r="D15" s="68">
        <v>12.07967</v>
      </c>
      <c r="E15" s="67">
        <v>45</v>
      </c>
      <c r="F15" s="70"/>
      <c r="G15" s="107">
        <f t="shared" si="0"/>
        <v>45</v>
      </c>
      <c r="H15" s="107"/>
      <c r="I15" s="107">
        <f aca="true" t="shared" si="2" ref="I15:I21">G15+H15</f>
        <v>45</v>
      </c>
      <c r="J15" s="107"/>
      <c r="K15" s="107">
        <f t="shared" si="1"/>
        <v>45</v>
      </c>
      <c r="L15" s="69" t="s">
        <v>30</v>
      </c>
    </row>
    <row r="16" spans="1:12" ht="15" customHeight="1">
      <c r="A16" s="65" t="s">
        <v>30</v>
      </c>
      <c r="B16" s="66" t="s">
        <v>101</v>
      </c>
      <c r="C16" s="67">
        <v>160</v>
      </c>
      <c r="D16" s="68">
        <v>80.811</v>
      </c>
      <c r="E16" s="67">
        <v>159</v>
      </c>
      <c r="F16" s="70"/>
      <c r="G16" s="107">
        <f t="shared" si="0"/>
        <v>159</v>
      </c>
      <c r="H16" s="107"/>
      <c r="I16" s="107">
        <f t="shared" si="2"/>
        <v>159</v>
      </c>
      <c r="J16" s="107"/>
      <c r="K16" s="107">
        <f t="shared" si="1"/>
        <v>159</v>
      </c>
      <c r="L16" s="69" t="s">
        <v>485</v>
      </c>
    </row>
    <row r="17" spans="1:12" ht="24.75" customHeight="1">
      <c r="A17" s="65" t="s">
        <v>30</v>
      </c>
      <c r="B17" s="66" t="s">
        <v>65</v>
      </c>
      <c r="C17" s="67">
        <v>250</v>
      </c>
      <c r="D17" s="68">
        <v>124.335</v>
      </c>
      <c r="E17" s="67">
        <v>245</v>
      </c>
      <c r="F17" s="70"/>
      <c r="G17" s="107">
        <f t="shared" si="0"/>
        <v>245</v>
      </c>
      <c r="H17" s="107"/>
      <c r="I17" s="107">
        <f t="shared" si="2"/>
        <v>245</v>
      </c>
      <c r="J17" s="107"/>
      <c r="K17" s="107">
        <f t="shared" si="1"/>
        <v>245</v>
      </c>
      <c r="L17" s="69" t="s">
        <v>694</v>
      </c>
    </row>
    <row r="18" spans="1:12" ht="17.25" customHeight="1">
      <c r="A18" s="65" t="s">
        <v>30</v>
      </c>
      <c r="B18" s="66" t="s">
        <v>35</v>
      </c>
      <c r="C18" s="67">
        <v>40</v>
      </c>
      <c r="D18" s="68">
        <v>1.42</v>
      </c>
      <c r="E18" s="67">
        <v>30</v>
      </c>
      <c r="F18" s="70"/>
      <c r="G18" s="107">
        <f t="shared" si="0"/>
        <v>30</v>
      </c>
      <c r="H18" s="107"/>
      <c r="I18" s="107">
        <f t="shared" si="2"/>
        <v>30</v>
      </c>
      <c r="J18" s="107"/>
      <c r="K18" s="107">
        <f t="shared" si="1"/>
        <v>30</v>
      </c>
      <c r="L18" s="69" t="s">
        <v>1474</v>
      </c>
    </row>
    <row r="19" spans="1:12" ht="15" customHeight="1">
      <c r="A19" s="65" t="s">
        <v>30</v>
      </c>
      <c r="B19" s="66" t="s">
        <v>37</v>
      </c>
      <c r="C19" s="67">
        <v>13</v>
      </c>
      <c r="D19" s="68">
        <v>2.86</v>
      </c>
      <c r="E19" s="67">
        <v>13</v>
      </c>
      <c r="F19" s="70"/>
      <c r="G19" s="107">
        <f t="shared" si="0"/>
        <v>13</v>
      </c>
      <c r="H19" s="107"/>
      <c r="I19" s="107">
        <f t="shared" si="2"/>
        <v>13</v>
      </c>
      <c r="J19" s="107"/>
      <c r="K19" s="107">
        <f t="shared" si="1"/>
        <v>13</v>
      </c>
      <c r="L19" s="69" t="s">
        <v>486</v>
      </c>
    </row>
    <row r="20" spans="1:12" ht="18" customHeight="1">
      <c r="A20" s="65" t="s">
        <v>30</v>
      </c>
      <c r="B20" s="66" t="s">
        <v>39</v>
      </c>
      <c r="C20" s="67">
        <v>8</v>
      </c>
      <c r="D20" s="68">
        <v>5.073</v>
      </c>
      <c r="E20" s="67">
        <v>8</v>
      </c>
      <c r="F20" s="70"/>
      <c r="G20" s="107">
        <f t="shared" si="0"/>
        <v>8</v>
      </c>
      <c r="H20" s="107"/>
      <c r="I20" s="107">
        <f t="shared" si="2"/>
        <v>8</v>
      </c>
      <c r="J20" s="107"/>
      <c r="K20" s="107">
        <f t="shared" si="1"/>
        <v>8</v>
      </c>
      <c r="L20" s="69" t="s">
        <v>487</v>
      </c>
    </row>
    <row r="21" spans="1:12" ht="15" customHeight="1">
      <c r="A21" s="65" t="s">
        <v>30</v>
      </c>
      <c r="B21" s="66" t="s">
        <v>99</v>
      </c>
      <c r="C21" s="67">
        <v>2</v>
      </c>
      <c r="D21" s="68">
        <v>0.214</v>
      </c>
      <c r="E21" s="67">
        <v>2</v>
      </c>
      <c r="F21" s="70"/>
      <c r="G21" s="107">
        <f t="shared" si="0"/>
        <v>2</v>
      </c>
      <c r="H21" s="107"/>
      <c r="I21" s="107">
        <f t="shared" si="2"/>
        <v>2</v>
      </c>
      <c r="J21" s="107"/>
      <c r="K21" s="107">
        <f t="shared" si="1"/>
        <v>2</v>
      </c>
      <c r="L21" s="69" t="s">
        <v>30</v>
      </c>
    </row>
    <row r="22" spans="1:12" ht="15" customHeight="1">
      <c r="A22" s="541" t="s">
        <v>40</v>
      </c>
      <c r="B22" s="541"/>
      <c r="C22" s="71">
        <v>3251</v>
      </c>
      <c r="D22" s="71">
        <v>854.98548</v>
      </c>
      <c r="E22" s="71">
        <f aca="true" t="shared" si="3" ref="E22:K22">SUM(E6:E21)</f>
        <v>4736</v>
      </c>
      <c r="F22" s="71">
        <f t="shared" si="3"/>
        <v>-600</v>
      </c>
      <c r="G22" s="71">
        <f t="shared" si="3"/>
        <v>4136</v>
      </c>
      <c r="H22" s="71">
        <f t="shared" si="3"/>
        <v>-56</v>
      </c>
      <c r="I22" s="71">
        <f t="shared" si="3"/>
        <v>4080</v>
      </c>
      <c r="J22" s="71">
        <f t="shared" si="3"/>
        <v>0</v>
      </c>
      <c r="K22" s="71">
        <f t="shared" si="3"/>
        <v>4080</v>
      </c>
      <c r="L22" s="72" t="s">
        <v>30</v>
      </c>
    </row>
    <row r="23" spans="1:12" ht="15" customHeight="1">
      <c r="A23" s="542" t="s">
        <v>488</v>
      </c>
      <c r="B23" s="542"/>
      <c r="C23" s="542"/>
      <c r="D23" s="542"/>
      <c r="E23" s="542"/>
      <c r="F23" s="542"/>
      <c r="G23" s="542"/>
      <c r="H23" s="542"/>
      <c r="I23" s="542"/>
      <c r="J23" s="542"/>
      <c r="K23" s="542"/>
      <c r="L23" s="542"/>
    </row>
    <row r="24" spans="1:12" ht="15" customHeight="1">
      <c r="A24" s="544" t="s">
        <v>489</v>
      </c>
      <c r="B24" s="544"/>
      <c r="C24" s="544"/>
      <c r="D24" s="544"/>
      <c r="E24" s="544"/>
      <c r="F24" s="544"/>
      <c r="G24" s="544"/>
      <c r="H24" s="544"/>
      <c r="I24" s="544"/>
      <c r="J24" s="544"/>
      <c r="K24" s="544"/>
      <c r="L24" s="544"/>
    </row>
    <row r="25" spans="1:12" ht="15" customHeight="1">
      <c r="A25" s="65" t="s">
        <v>30</v>
      </c>
      <c r="B25" s="66" t="s">
        <v>55</v>
      </c>
      <c r="C25" s="67">
        <v>2</v>
      </c>
      <c r="D25" s="68">
        <v>0</v>
      </c>
      <c r="E25" s="67">
        <v>2</v>
      </c>
      <c r="F25" s="70"/>
      <c r="G25" s="107">
        <f aca="true" t="shared" si="4" ref="G25:G39">E25+F25</f>
        <v>2</v>
      </c>
      <c r="H25" s="107"/>
      <c r="I25" s="107">
        <f>G25+H25</f>
        <v>2</v>
      </c>
      <c r="J25" s="107"/>
      <c r="K25" s="107">
        <f aca="true" t="shared" si="5" ref="K25:K39">I25+J25</f>
        <v>2</v>
      </c>
      <c r="L25" s="69" t="s">
        <v>490</v>
      </c>
    </row>
    <row r="26" spans="1:12" ht="15" customHeight="1">
      <c r="A26" s="65" t="s">
        <v>30</v>
      </c>
      <c r="B26" s="66" t="s">
        <v>31</v>
      </c>
      <c r="C26" s="67">
        <v>10</v>
      </c>
      <c r="D26" s="68">
        <v>5.41783</v>
      </c>
      <c r="E26" s="67">
        <v>10</v>
      </c>
      <c r="F26" s="70"/>
      <c r="G26" s="107">
        <f t="shared" si="4"/>
        <v>10</v>
      </c>
      <c r="H26" s="107"/>
      <c r="I26" s="107">
        <f aca="true" t="shared" si="6" ref="I26:I39">G26+H26</f>
        <v>10</v>
      </c>
      <c r="J26" s="107"/>
      <c r="K26" s="107">
        <f t="shared" si="5"/>
        <v>10</v>
      </c>
      <c r="L26" s="69" t="s">
        <v>490</v>
      </c>
    </row>
    <row r="27" spans="1:12" ht="15" customHeight="1">
      <c r="A27" s="65" t="s">
        <v>30</v>
      </c>
      <c r="B27" s="66" t="s">
        <v>43</v>
      </c>
      <c r="C27" s="67">
        <v>15</v>
      </c>
      <c r="D27" s="68">
        <v>0</v>
      </c>
      <c r="E27" s="67">
        <v>10</v>
      </c>
      <c r="F27" s="70"/>
      <c r="G27" s="107">
        <f t="shared" si="4"/>
        <v>10</v>
      </c>
      <c r="H27" s="107"/>
      <c r="I27" s="107">
        <f t="shared" si="6"/>
        <v>10</v>
      </c>
      <c r="J27" s="107"/>
      <c r="K27" s="107">
        <f t="shared" si="5"/>
        <v>10</v>
      </c>
      <c r="L27" s="69" t="s">
        <v>491</v>
      </c>
    </row>
    <row r="28" spans="1:12" ht="17.25" customHeight="1">
      <c r="A28" s="65" t="s">
        <v>30</v>
      </c>
      <c r="B28" s="66" t="s">
        <v>44</v>
      </c>
      <c r="C28" s="67">
        <v>50</v>
      </c>
      <c r="D28" s="68">
        <v>4</v>
      </c>
      <c r="E28" s="67">
        <v>40</v>
      </c>
      <c r="F28" s="70"/>
      <c r="G28" s="107">
        <f t="shared" si="4"/>
        <v>40</v>
      </c>
      <c r="H28" s="107"/>
      <c r="I28" s="107">
        <f t="shared" si="6"/>
        <v>40</v>
      </c>
      <c r="J28" s="107"/>
      <c r="K28" s="107">
        <f t="shared" si="5"/>
        <v>40</v>
      </c>
      <c r="L28" s="69" t="s">
        <v>492</v>
      </c>
    </row>
    <row r="29" spans="1:12" ht="15" customHeight="1">
      <c r="A29" s="65" t="s">
        <v>30</v>
      </c>
      <c r="B29" s="66" t="s">
        <v>90</v>
      </c>
      <c r="C29" s="67">
        <v>55</v>
      </c>
      <c r="D29" s="68">
        <v>25.9405</v>
      </c>
      <c r="E29" s="67">
        <v>50</v>
      </c>
      <c r="F29" s="70"/>
      <c r="G29" s="107">
        <f t="shared" si="4"/>
        <v>50</v>
      </c>
      <c r="H29" s="107"/>
      <c r="I29" s="107">
        <f t="shared" si="6"/>
        <v>50</v>
      </c>
      <c r="J29" s="107"/>
      <c r="K29" s="107">
        <f t="shared" si="5"/>
        <v>50</v>
      </c>
      <c r="L29" s="69" t="s">
        <v>490</v>
      </c>
    </row>
    <row r="30" spans="1:12" ht="17.25" customHeight="1">
      <c r="A30" s="65" t="s">
        <v>30</v>
      </c>
      <c r="B30" s="66" t="s">
        <v>94</v>
      </c>
      <c r="C30" s="67">
        <v>45</v>
      </c>
      <c r="D30" s="68">
        <v>34.853</v>
      </c>
      <c r="E30" s="67">
        <v>40</v>
      </c>
      <c r="F30" s="70"/>
      <c r="G30" s="107">
        <f t="shared" si="4"/>
        <v>40</v>
      </c>
      <c r="H30" s="107"/>
      <c r="I30" s="107">
        <f t="shared" si="6"/>
        <v>40</v>
      </c>
      <c r="J30" s="107"/>
      <c r="K30" s="107">
        <f t="shared" si="5"/>
        <v>40</v>
      </c>
      <c r="L30" s="69" t="s">
        <v>493</v>
      </c>
    </row>
    <row r="31" spans="1:12" ht="16.5" customHeight="1">
      <c r="A31" s="65" t="s">
        <v>30</v>
      </c>
      <c r="B31" s="66" t="s">
        <v>96</v>
      </c>
      <c r="C31" s="67">
        <v>300</v>
      </c>
      <c r="D31" s="68">
        <v>78.33103</v>
      </c>
      <c r="E31" s="67">
        <v>300</v>
      </c>
      <c r="F31" s="70"/>
      <c r="G31" s="107">
        <f t="shared" si="4"/>
        <v>300</v>
      </c>
      <c r="H31" s="107">
        <v>-50</v>
      </c>
      <c r="I31" s="107">
        <f t="shared" si="6"/>
        <v>250</v>
      </c>
      <c r="J31" s="107"/>
      <c r="K31" s="107">
        <f t="shared" si="5"/>
        <v>250</v>
      </c>
      <c r="L31" s="69" t="s">
        <v>494</v>
      </c>
    </row>
    <row r="32" spans="1:12" ht="17.25" customHeight="1">
      <c r="A32" s="65" t="s">
        <v>30</v>
      </c>
      <c r="B32" s="66" t="s">
        <v>33</v>
      </c>
      <c r="C32" s="67">
        <v>50</v>
      </c>
      <c r="D32" s="68">
        <v>12.574</v>
      </c>
      <c r="E32" s="67">
        <v>45</v>
      </c>
      <c r="F32" s="70"/>
      <c r="G32" s="107">
        <f t="shared" si="4"/>
        <v>45</v>
      </c>
      <c r="H32" s="107"/>
      <c r="I32" s="107">
        <f t="shared" si="6"/>
        <v>45</v>
      </c>
      <c r="J32" s="107"/>
      <c r="K32" s="107">
        <f t="shared" si="5"/>
        <v>45</v>
      </c>
      <c r="L32" s="69" t="s">
        <v>495</v>
      </c>
    </row>
    <row r="33" spans="1:12" ht="15" customHeight="1">
      <c r="A33" s="65" t="s">
        <v>30</v>
      </c>
      <c r="B33" s="66" t="s">
        <v>101</v>
      </c>
      <c r="C33" s="67">
        <v>5</v>
      </c>
      <c r="D33" s="68">
        <v>1.2</v>
      </c>
      <c r="E33" s="67">
        <v>5</v>
      </c>
      <c r="F33" s="70"/>
      <c r="G33" s="107">
        <f t="shared" si="4"/>
        <v>5</v>
      </c>
      <c r="H33" s="107"/>
      <c r="I33" s="107">
        <f t="shared" si="6"/>
        <v>5</v>
      </c>
      <c r="J33" s="107"/>
      <c r="K33" s="107">
        <f t="shared" si="5"/>
        <v>5</v>
      </c>
      <c r="L33" s="69" t="s">
        <v>490</v>
      </c>
    </row>
    <row r="34" spans="1:12" ht="24.75" customHeight="1">
      <c r="A34" s="65" t="s">
        <v>30</v>
      </c>
      <c r="B34" s="66" t="s">
        <v>35</v>
      </c>
      <c r="C34" s="67">
        <v>600</v>
      </c>
      <c r="D34" s="68">
        <v>308.89463</v>
      </c>
      <c r="E34" s="67">
        <v>600</v>
      </c>
      <c r="F34" s="70"/>
      <c r="G34" s="107">
        <f t="shared" si="4"/>
        <v>600</v>
      </c>
      <c r="H34" s="107">
        <v>-14</v>
      </c>
      <c r="I34" s="107">
        <f t="shared" si="6"/>
        <v>586</v>
      </c>
      <c r="J34" s="107"/>
      <c r="K34" s="107">
        <f t="shared" si="5"/>
        <v>586</v>
      </c>
      <c r="L34" s="69" t="s">
        <v>496</v>
      </c>
    </row>
    <row r="35" spans="1:12" ht="16.5" customHeight="1">
      <c r="A35" s="65" t="s">
        <v>30</v>
      </c>
      <c r="B35" s="66" t="s">
        <v>35</v>
      </c>
      <c r="C35" s="67">
        <v>100</v>
      </c>
      <c r="D35" s="68">
        <v>0</v>
      </c>
      <c r="E35" s="67">
        <v>166</v>
      </c>
      <c r="F35" s="70"/>
      <c r="G35" s="107">
        <f t="shared" si="4"/>
        <v>166</v>
      </c>
      <c r="H35" s="107"/>
      <c r="I35" s="107">
        <f t="shared" si="6"/>
        <v>166</v>
      </c>
      <c r="J35" s="107"/>
      <c r="K35" s="107">
        <f t="shared" si="5"/>
        <v>166</v>
      </c>
      <c r="L35" s="69" t="s">
        <v>695</v>
      </c>
    </row>
    <row r="36" spans="1:12" ht="15" customHeight="1">
      <c r="A36" s="65" t="s">
        <v>30</v>
      </c>
      <c r="B36" s="66" t="s">
        <v>44</v>
      </c>
      <c r="C36" s="67">
        <v>5</v>
      </c>
      <c r="D36" s="68">
        <v>0</v>
      </c>
      <c r="E36" s="67">
        <v>5</v>
      </c>
      <c r="F36" s="70"/>
      <c r="G36" s="107">
        <f t="shared" si="4"/>
        <v>5</v>
      </c>
      <c r="H36" s="107"/>
      <c r="I36" s="107">
        <f t="shared" si="6"/>
        <v>5</v>
      </c>
      <c r="J36" s="107"/>
      <c r="K36" s="107">
        <f t="shared" si="5"/>
        <v>5</v>
      </c>
      <c r="L36" s="69" t="s">
        <v>497</v>
      </c>
    </row>
    <row r="37" spans="1:12" ht="15" customHeight="1">
      <c r="A37" s="65" t="s">
        <v>30</v>
      </c>
      <c r="B37" s="66" t="s">
        <v>33</v>
      </c>
      <c r="C37" s="67">
        <v>50</v>
      </c>
      <c r="D37" s="68">
        <v>0</v>
      </c>
      <c r="E37" s="67">
        <v>50</v>
      </c>
      <c r="F37" s="70"/>
      <c r="G37" s="107">
        <f t="shared" si="4"/>
        <v>50</v>
      </c>
      <c r="H37" s="107"/>
      <c r="I37" s="107">
        <f t="shared" si="6"/>
        <v>50</v>
      </c>
      <c r="J37" s="107"/>
      <c r="K37" s="107">
        <f t="shared" si="5"/>
        <v>50</v>
      </c>
      <c r="L37" s="69" t="s">
        <v>498</v>
      </c>
    </row>
    <row r="38" spans="1:12" ht="15" customHeight="1">
      <c r="A38" s="65" t="s">
        <v>30</v>
      </c>
      <c r="B38" s="66" t="s">
        <v>35</v>
      </c>
      <c r="C38" s="67">
        <v>300</v>
      </c>
      <c r="D38" s="68">
        <v>0</v>
      </c>
      <c r="E38" s="67">
        <v>300</v>
      </c>
      <c r="F38" s="70"/>
      <c r="G38" s="107">
        <f t="shared" si="4"/>
        <v>300</v>
      </c>
      <c r="H38" s="107"/>
      <c r="I38" s="107">
        <f t="shared" si="6"/>
        <v>300</v>
      </c>
      <c r="J38" s="107"/>
      <c r="K38" s="107">
        <f t="shared" si="5"/>
        <v>300</v>
      </c>
      <c r="L38" s="69" t="s">
        <v>499</v>
      </c>
    </row>
    <row r="39" spans="1:12" ht="15" customHeight="1">
      <c r="A39" s="65" t="s">
        <v>30</v>
      </c>
      <c r="B39" s="66" t="s">
        <v>39</v>
      </c>
      <c r="C39" s="67">
        <v>25</v>
      </c>
      <c r="D39" s="68">
        <v>0</v>
      </c>
      <c r="E39" s="67">
        <v>25</v>
      </c>
      <c r="F39" s="70"/>
      <c r="G39" s="107">
        <f t="shared" si="4"/>
        <v>25</v>
      </c>
      <c r="H39" s="107"/>
      <c r="I39" s="107">
        <f t="shared" si="6"/>
        <v>25</v>
      </c>
      <c r="J39" s="107"/>
      <c r="K39" s="107">
        <f t="shared" si="5"/>
        <v>25</v>
      </c>
      <c r="L39" s="69" t="s">
        <v>500</v>
      </c>
    </row>
    <row r="40" spans="1:12" ht="15" customHeight="1">
      <c r="A40" s="541" t="s">
        <v>501</v>
      </c>
      <c r="B40" s="541"/>
      <c r="C40" s="71">
        <v>1612</v>
      </c>
      <c r="D40" s="71">
        <v>470.68399</v>
      </c>
      <c r="E40" s="71">
        <f aca="true" t="shared" si="7" ref="E40:K40">SUM(E25:E39)</f>
        <v>1648</v>
      </c>
      <c r="F40" s="71">
        <f t="shared" si="7"/>
        <v>0</v>
      </c>
      <c r="G40" s="71">
        <f t="shared" si="7"/>
        <v>1648</v>
      </c>
      <c r="H40" s="71">
        <f t="shared" si="7"/>
        <v>-64</v>
      </c>
      <c r="I40" s="71">
        <f t="shared" si="7"/>
        <v>1584</v>
      </c>
      <c r="J40" s="71">
        <f t="shared" si="7"/>
        <v>0</v>
      </c>
      <c r="K40" s="71">
        <f t="shared" si="7"/>
        <v>1584</v>
      </c>
      <c r="L40" s="72" t="s">
        <v>30</v>
      </c>
    </row>
    <row r="41" spans="1:12" ht="15" customHeight="1">
      <c r="A41" s="542" t="s">
        <v>502</v>
      </c>
      <c r="B41" s="542"/>
      <c r="C41" s="542"/>
      <c r="D41" s="542"/>
      <c r="E41" s="542"/>
      <c r="F41" s="542"/>
      <c r="G41" s="542"/>
      <c r="H41" s="542"/>
      <c r="I41" s="542"/>
      <c r="J41" s="542"/>
      <c r="K41" s="542"/>
      <c r="L41" s="542"/>
    </row>
    <row r="42" spans="1:12" ht="15" customHeight="1">
      <c r="A42" s="544" t="s">
        <v>179</v>
      </c>
      <c r="B42" s="544"/>
      <c r="C42" s="544"/>
      <c r="D42" s="544"/>
      <c r="E42" s="544"/>
      <c r="F42" s="544"/>
      <c r="G42" s="544"/>
      <c r="H42" s="544"/>
      <c r="I42" s="544"/>
      <c r="J42" s="544"/>
      <c r="K42" s="544"/>
      <c r="L42" s="544"/>
    </row>
    <row r="43" spans="1:12" ht="15" customHeight="1">
      <c r="A43" s="65" t="s">
        <v>30</v>
      </c>
      <c r="B43" s="66" t="s">
        <v>44</v>
      </c>
      <c r="C43" s="67">
        <v>3</v>
      </c>
      <c r="D43" s="68">
        <v>1</v>
      </c>
      <c r="E43" s="67">
        <v>3</v>
      </c>
      <c r="F43" s="70"/>
      <c r="G43" s="107">
        <f>E43+F43</f>
        <v>3</v>
      </c>
      <c r="H43" s="107"/>
      <c r="I43" s="107">
        <f>G43+H43</f>
        <v>3</v>
      </c>
      <c r="J43" s="107"/>
      <c r="K43" s="107">
        <f>I43+J43</f>
        <v>3</v>
      </c>
      <c r="L43" s="69" t="s">
        <v>1475</v>
      </c>
    </row>
    <row r="44" spans="1:12" ht="15" customHeight="1">
      <c r="A44" s="65" t="s">
        <v>30</v>
      </c>
      <c r="B44" s="66" t="s">
        <v>96</v>
      </c>
      <c r="C44" s="67">
        <v>30</v>
      </c>
      <c r="D44" s="68">
        <v>2</v>
      </c>
      <c r="E44" s="67">
        <v>30</v>
      </c>
      <c r="F44" s="70"/>
      <c r="G44" s="107">
        <f>E44+F44</f>
        <v>30</v>
      </c>
      <c r="H44" s="107"/>
      <c r="I44" s="107">
        <f>G44+H44</f>
        <v>30</v>
      </c>
      <c r="J44" s="107"/>
      <c r="K44" s="107">
        <f>I44+J44</f>
        <v>30</v>
      </c>
      <c r="L44" s="69" t="s">
        <v>30</v>
      </c>
    </row>
    <row r="45" spans="1:12" ht="15" customHeight="1">
      <c r="A45" s="541" t="s">
        <v>503</v>
      </c>
      <c r="B45" s="541"/>
      <c r="C45" s="71">
        <v>59</v>
      </c>
      <c r="D45" s="71">
        <v>3.408</v>
      </c>
      <c r="E45" s="71">
        <f>SUM(E43:E44)</f>
        <v>33</v>
      </c>
      <c r="F45" s="71">
        <f>SUM(F43:F44)</f>
        <v>0</v>
      </c>
      <c r="G45" s="71">
        <f>SUM(G43:G44)</f>
        <v>33</v>
      </c>
      <c r="H45" s="71">
        <f>SUM(H43:H44)</f>
        <v>0</v>
      </c>
      <c r="I45" s="71">
        <f>SUM(I43:I44)</f>
        <v>33</v>
      </c>
      <c r="J45" s="71">
        <f>SUM(J43:J44)</f>
        <v>0</v>
      </c>
      <c r="K45" s="71">
        <f>SUM(K43:K44)</f>
        <v>33</v>
      </c>
      <c r="L45" s="72" t="s">
        <v>30</v>
      </c>
    </row>
    <row r="46" spans="1:12" ht="30" customHeight="1">
      <c r="A46" s="482" t="s">
        <v>547</v>
      </c>
      <c r="B46" s="541"/>
      <c r="C46" s="73">
        <v>4922</v>
      </c>
      <c r="D46" s="73">
        <v>1329.07747</v>
      </c>
      <c r="E46" s="73">
        <f>E45+E40+E22</f>
        <v>6417</v>
      </c>
      <c r="F46" s="73">
        <f>F45+F40+F22</f>
        <v>-600</v>
      </c>
      <c r="G46" s="73">
        <f>G45+G40+G22</f>
        <v>5817</v>
      </c>
      <c r="H46" s="73">
        <f>H45+H40+H22</f>
        <v>-120</v>
      </c>
      <c r="I46" s="73">
        <f>I45+I40+I22</f>
        <v>5697</v>
      </c>
      <c r="J46" s="73">
        <f>J45+J40+J22</f>
        <v>0</v>
      </c>
      <c r="K46" s="73">
        <f>K45+K40+K22</f>
        <v>5697</v>
      </c>
      <c r="L46" s="72" t="s">
        <v>30</v>
      </c>
    </row>
  </sheetData>
  <sheetProtection/>
  <mergeCells count="14">
    <mergeCell ref="A45:B45"/>
    <mergeCell ref="A46:B46"/>
    <mergeCell ref="A13:L13"/>
    <mergeCell ref="A22:B22"/>
    <mergeCell ref="A23:L23"/>
    <mergeCell ref="A24:L24"/>
    <mergeCell ref="A40:B40"/>
    <mergeCell ref="A41:L41"/>
    <mergeCell ref="A9:L9"/>
    <mergeCell ref="A42:L42"/>
    <mergeCell ref="A1:L1"/>
    <mergeCell ref="A3:B3"/>
    <mergeCell ref="A4:L4"/>
    <mergeCell ref="A5:L5"/>
  </mergeCells>
  <printOptions/>
  <pageMargins left="0.8267716535433072" right="0.4330708661417323" top="0.4724409448818898" bottom="0.4724409448818898" header="0.7086614173228347" footer="0.31496062992125984"/>
  <pageSetup firstPageNumber="26" useFirstPageNumber="1" fitToHeight="0" horizontalDpi="300" verticalDpi="300" orientation="portrait" pageOrder="overThenDown" paperSize="9" scale="75"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tabColor rgb="FFFFC000"/>
  </sheetPr>
  <dimension ref="A1:L29"/>
  <sheetViews>
    <sheetView zoomScaleSheetLayoutView="100" zoomScalePageLayoutView="0" workbookViewId="0" topLeftCell="A1">
      <selection activeCell="C2" sqref="C1:C16384"/>
    </sheetView>
  </sheetViews>
  <sheetFormatPr defaultColWidth="9.140625" defaultRowHeight="12.75"/>
  <cols>
    <col min="1" max="1" width="9.57421875" style="0" customWidth="1"/>
    <col min="2" max="2" width="34.140625" style="0" customWidth="1"/>
    <col min="3" max="3" width="10.140625" style="0" hidden="1" customWidth="1"/>
    <col min="4" max="4" width="10.421875" style="0" hidden="1" customWidth="1"/>
    <col min="5" max="5" width="9.00390625" style="23" hidden="1" customWidth="1"/>
    <col min="6" max="6" width="7.8515625" style="23" hidden="1" customWidth="1"/>
    <col min="7" max="7" width="8.00390625" style="23" hidden="1" customWidth="1"/>
    <col min="8" max="9" width="7.57421875" style="23" hidden="1" customWidth="1"/>
    <col min="10" max="10" width="7.00390625" style="23" hidden="1" customWidth="1"/>
    <col min="11" max="11" width="13.7109375" style="23" customWidth="1"/>
    <col min="12" max="12" width="52.85156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117" t="s">
        <v>25</v>
      </c>
      <c r="F2" s="74" t="s">
        <v>595</v>
      </c>
      <c r="G2" s="74" t="s">
        <v>895</v>
      </c>
      <c r="H2" s="135" t="s">
        <v>772</v>
      </c>
      <c r="I2" s="135" t="s">
        <v>771</v>
      </c>
      <c r="J2" s="135" t="s">
        <v>543</v>
      </c>
      <c r="K2" s="443" t="s">
        <v>1522</v>
      </c>
      <c r="L2" s="62" t="s">
        <v>26</v>
      </c>
    </row>
    <row r="3" spans="1:12" ht="30" customHeight="1">
      <c r="A3" s="543" t="s">
        <v>906</v>
      </c>
      <c r="B3" s="543"/>
      <c r="C3" s="64"/>
      <c r="D3" s="64"/>
      <c r="E3" s="118"/>
      <c r="F3" s="118"/>
      <c r="G3" s="118"/>
      <c r="H3" s="118"/>
      <c r="I3" s="118"/>
      <c r="J3" s="118"/>
      <c r="K3" s="118"/>
      <c r="L3" s="147" t="s">
        <v>321</v>
      </c>
    </row>
    <row r="4" spans="1:12" ht="15" customHeight="1">
      <c r="A4" s="542" t="s">
        <v>28</v>
      </c>
      <c r="B4" s="542"/>
      <c r="C4" s="542"/>
      <c r="D4" s="542"/>
      <c r="E4" s="542"/>
      <c r="F4" s="542"/>
      <c r="G4" s="542"/>
      <c r="H4" s="542"/>
      <c r="I4" s="542"/>
      <c r="J4" s="542"/>
      <c r="K4" s="542"/>
      <c r="L4" s="542"/>
    </row>
    <row r="5" spans="1:12" ht="15" customHeight="1">
      <c r="A5" s="544" t="s">
        <v>29</v>
      </c>
      <c r="B5" s="544"/>
      <c r="C5" s="544"/>
      <c r="D5" s="544"/>
      <c r="E5" s="544"/>
      <c r="F5" s="544"/>
      <c r="G5" s="544"/>
      <c r="H5" s="544"/>
      <c r="I5" s="544"/>
      <c r="J5" s="544"/>
      <c r="K5" s="544"/>
      <c r="L5" s="544"/>
    </row>
    <row r="6" spans="1:12" ht="31.5" customHeight="1">
      <c r="A6" s="65" t="s">
        <v>30</v>
      </c>
      <c r="B6" s="66" t="s">
        <v>55</v>
      </c>
      <c r="C6" s="67">
        <v>10</v>
      </c>
      <c r="D6" s="68">
        <v>0</v>
      </c>
      <c r="E6" s="119">
        <v>10</v>
      </c>
      <c r="F6" s="122"/>
      <c r="G6" s="107">
        <f aca="true" t="shared" si="0" ref="G6:G13">E6+F6</f>
        <v>10</v>
      </c>
      <c r="H6" s="107"/>
      <c r="I6" s="107">
        <f>G6+H6</f>
        <v>10</v>
      </c>
      <c r="J6" s="107"/>
      <c r="K6" s="107">
        <f>I6+J6</f>
        <v>10</v>
      </c>
      <c r="L6" s="69" t="s">
        <v>774</v>
      </c>
    </row>
    <row r="7" spans="1:12" ht="17.25" customHeight="1">
      <c r="A7" s="65" t="s">
        <v>30</v>
      </c>
      <c r="B7" s="66" t="s">
        <v>31</v>
      </c>
      <c r="C7" s="67">
        <v>20</v>
      </c>
      <c r="D7" s="68">
        <v>6.459</v>
      </c>
      <c r="E7" s="119">
        <v>20</v>
      </c>
      <c r="F7" s="122"/>
      <c r="G7" s="107">
        <f t="shared" si="0"/>
        <v>20</v>
      </c>
      <c r="H7" s="107"/>
      <c r="I7" s="107">
        <f aca="true" t="shared" si="1" ref="I7:I13">G7+H7</f>
        <v>20</v>
      </c>
      <c r="J7" s="107"/>
      <c r="K7" s="107">
        <f aca="true" t="shared" si="2" ref="K7:K13">I7+J7</f>
        <v>20</v>
      </c>
      <c r="L7" s="69" t="s">
        <v>696</v>
      </c>
    </row>
    <row r="8" spans="1:12" ht="52.5" customHeight="1">
      <c r="A8" s="65" t="s">
        <v>30</v>
      </c>
      <c r="B8" s="66" t="s">
        <v>44</v>
      </c>
      <c r="C8" s="67">
        <v>30</v>
      </c>
      <c r="D8" s="68">
        <v>5.818</v>
      </c>
      <c r="E8" s="119">
        <v>30</v>
      </c>
      <c r="F8" s="122"/>
      <c r="G8" s="107">
        <f t="shared" si="0"/>
        <v>30</v>
      </c>
      <c r="H8" s="107"/>
      <c r="I8" s="107">
        <f t="shared" si="1"/>
        <v>30</v>
      </c>
      <c r="J8" s="107"/>
      <c r="K8" s="107">
        <f t="shared" si="2"/>
        <v>30</v>
      </c>
      <c r="L8" s="69" t="s">
        <v>322</v>
      </c>
    </row>
    <row r="9" spans="1:12" ht="30" customHeight="1">
      <c r="A9" s="65" t="s">
        <v>30</v>
      </c>
      <c r="B9" s="66" t="s">
        <v>33</v>
      </c>
      <c r="C9" s="67">
        <v>40</v>
      </c>
      <c r="D9" s="68">
        <v>8.61666</v>
      </c>
      <c r="E9" s="119">
        <v>40</v>
      </c>
      <c r="F9" s="122"/>
      <c r="G9" s="107">
        <f t="shared" si="0"/>
        <v>40</v>
      </c>
      <c r="H9" s="107"/>
      <c r="I9" s="107">
        <f t="shared" si="1"/>
        <v>40</v>
      </c>
      <c r="J9" s="107"/>
      <c r="K9" s="107">
        <f t="shared" si="2"/>
        <v>40</v>
      </c>
      <c r="L9" s="69" t="s">
        <v>323</v>
      </c>
    </row>
    <row r="10" spans="1:12" ht="51.75" customHeight="1">
      <c r="A10" s="65" t="s">
        <v>30</v>
      </c>
      <c r="B10" s="66" t="s">
        <v>45</v>
      </c>
      <c r="C10" s="67">
        <v>350</v>
      </c>
      <c r="D10" s="68">
        <v>231.458</v>
      </c>
      <c r="E10" s="119">
        <v>450</v>
      </c>
      <c r="F10" s="122"/>
      <c r="G10" s="107">
        <f t="shared" si="0"/>
        <v>450</v>
      </c>
      <c r="H10" s="107">
        <v>-5</v>
      </c>
      <c r="I10" s="107">
        <f t="shared" si="1"/>
        <v>445</v>
      </c>
      <c r="J10" s="107"/>
      <c r="K10" s="107">
        <f t="shared" si="2"/>
        <v>445</v>
      </c>
      <c r="L10" s="69" t="s">
        <v>697</v>
      </c>
    </row>
    <row r="11" spans="1:12" ht="96.75" customHeight="1">
      <c r="A11" s="65" t="s">
        <v>30</v>
      </c>
      <c r="B11" s="66" t="s">
        <v>35</v>
      </c>
      <c r="C11" s="67">
        <v>40</v>
      </c>
      <c r="D11" s="68">
        <v>14.522</v>
      </c>
      <c r="E11" s="119">
        <v>120</v>
      </c>
      <c r="F11" s="122"/>
      <c r="G11" s="107">
        <f t="shared" si="0"/>
        <v>120</v>
      </c>
      <c r="H11" s="107"/>
      <c r="I11" s="107">
        <f t="shared" si="1"/>
        <v>120</v>
      </c>
      <c r="J11" s="107"/>
      <c r="K11" s="107">
        <f t="shared" si="2"/>
        <v>120</v>
      </c>
      <c r="L11" s="92" t="s">
        <v>1476</v>
      </c>
    </row>
    <row r="12" spans="1:12" ht="19.5" customHeight="1">
      <c r="A12" s="65" t="s">
        <v>30</v>
      </c>
      <c r="B12" s="66" t="s">
        <v>37</v>
      </c>
      <c r="C12" s="67">
        <v>150</v>
      </c>
      <c r="D12" s="68">
        <v>73.46</v>
      </c>
      <c r="E12" s="119">
        <v>150</v>
      </c>
      <c r="F12" s="122"/>
      <c r="G12" s="107">
        <f t="shared" si="0"/>
        <v>150</v>
      </c>
      <c r="H12" s="107"/>
      <c r="I12" s="107">
        <f t="shared" si="1"/>
        <v>150</v>
      </c>
      <c r="J12" s="107"/>
      <c r="K12" s="107">
        <f t="shared" si="2"/>
        <v>150</v>
      </c>
      <c r="L12" s="69" t="s">
        <v>324</v>
      </c>
    </row>
    <row r="13" spans="1:12" ht="15.75" customHeight="1">
      <c r="A13" s="65" t="s">
        <v>30</v>
      </c>
      <c r="B13" s="66" t="s">
        <v>39</v>
      </c>
      <c r="C13" s="67">
        <v>4</v>
      </c>
      <c r="D13" s="68">
        <v>0.586</v>
      </c>
      <c r="E13" s="119">
        <v>4</v>
      </c>
      <c r="F13" s="122"/>
      <c r="G13" s="107">
        <f t="shared" si="0"/>
        <v>4</v>
      </c>
      <c r="H13" s="107"/>
      <c r="I13" s="107">
        <f t="shared" si="1"/>
        <v>4</v>
      </c>
      <c r="J13" s="107"/>
      <c r="K13" s="107">
        <f t="shared" si="2"/>
        <v>4</v>
      </c>
      <c r="L13" s="69" t="s">
        <v>325</v>
      </c>
    </row>
    <row r="14" spans="1:12" ht="15" customHeight="1">
      <c r="A14" s="541" t="s">
        <v>40</v>
      </c>
      <c r="B14" s="541"/>
      <c r="C14" s="71">
        <v>644</v>
      </c>
      <c r="D14" s="71">
        <v>349.91966</v>
      </c>
      <c r="E14" s="120">
        <f aca="true" t="shared" si="3" ref="E14:K14">SUM(E6:E13)</f>
        <v>824</v>
      </c>
      <c r="F14" s="120">
        <f t="shared" si="3"/>
        <v>0</v>
      </c>
      <c r="G14" s="120">
        <f t="shared" si="3"/>
        <v>824</v>
      </c>
      <c r="H14" s="120">
        <f t="shared" si="3"/>
        <v>-5</v>
      </c>
      <c r="I14" s="120">
        <f t="shared" si="3"/>
        <v>819</v>
      </c>
      <c r="J14" s="120">
        <f t="shared" si="3"/>
        <v>0</v>
      </c>
      <c r="K14" s="120">
        <f t="shared" si="3"/>
        <v>819</v>
      </c>
      <c r="L14" s="72" t="s">
        <v>30</v>
      </c>
    </row>
    <row r="15" spans="1:12" ht="15" customHeight="1">
      <c r="A15" s="542" t="s">
        <v>326</v>
      </c>
      <c r="B15" s="542"/>
      <c r="C15" s="542"/>
      <c r="D15" s="542"/>
      <c r="E15" s="542"/>
      <c r="F15" s="542"/>
      <c r="G15" s="542"/>
      <c r="H15" s="542"/>
      <c r="I15" s="542"/>
      <c r="J15" s="542"/>
      <c r="K15" s="542"/>
      <c r="L15" s="542"/>
    </row>
    <row r="16" spans="1:12" ht="15" customHeight="1">
      <c r="A16" s="544" t="s">
        <v>235</v>
      </c>
      <c r="B16" s="544"/>
      <c r="C16" s="544"/>
      <c r="D16" s="544"/>
      <c r="E16" s="544"/>
      <c r="F16" s="544"/>
      <c r="G16" s="544"/>
      <c r="H16" s="544"/>
      <c r="I16" s="544"/>
      <c r="J16" s="544"/>
      <c r="K16" s="544"/>
      <c r="L16" s="544"/>
    </row>
    <row r="17" spans="1:12" ht="18" customHeight="1">
      <c r="A17" s="65" t="s">
        <v>30</v>
      </c>
      <c r="B17" s="66" t="s">
        <v>43</v>
      </c>
      <c r="C17" s="67">
        <v>59.48</v>
      </c>
      <c r="D17" s="68">
        <v>40.89</v>
      </c>
      <c r="E17" s="119">
        <v>50</v>
      </c>
      <c r="F17" s="122"/>
      <c r="G17" s="107">
        <f aca="true" t="shared" si="4" ref="G17:G23">E17+F17</f>
        <v>50</v>
      </c>
      <c r="H17" s="107"/>
      <c r="I17" s="107">
        <f>G17+H17</f>
        <v>50</v>
      </c>
      <c r="J17" s="107"/>
      <c r="K17" s="107">
        <f aca="true" t="shared" si="5" ref="K17:K23">I17+J17</f>
        <v>50</v>
      </c>
      <c r="L17" s="69" t="s">
        <v>327</v>
      </c>
    </row>
    <row r="18" spans="1:12" ht="15" customHeight="1">
      <c r="A18" s="65" t="s">
        <v>30</v>
      </c>
      <c r="B18" s="66" t="s">
        <v>44</v>
      </c>
      <c r="C18" s="67">
        <v>60</v>
      </c>
      <c r="D18" s="68">
        <v>27</v>
      </c>
      <c r="E18" s="119">
        <v>60</v>
      </c>
      <c r="F18" s="122"/>
      <c r="G18" s="107">
        <f t="shared" si="4"/>
        <v>60</v>
      </c>
      <c r="H18" s="107"/>
      <c r="I18" s="107">
        <f aca="true" t="shared" si="6" ref="I18:I23">G18+H18</f>
        <v>60</v>
      </c>
      <c r="J18" s="107"/>
      <c r="K18" s="107">
        <f t="shared" si="5"/>
        <v>60</v>
      </c>
      <c r="L18" s="69" t="s">
        <v>328</v>
      </c>
    </row>
    <row r="19" spans="1:12" ht="15" customHeight="1">
      <c r="A19" s="65" t="s">
        <v>30</v>
      </c>
      <c r="B19" s="66" t="s">
        <v>90</v>
      </c>
      <c r="C19" s="67">
        <v>20</v>
      </c>
      <c r="D19" s="68">
        <v>6.04</v>
      </c>
      <c r="E19" s="119">
        <v>20</v>
      </c>
      <c r="F19" s="122"/>
      <c r="G19" s="107">
        <f t="shared" si="4"/>
        <v>20</v>
      </c>
      <c r="H19" s="107"/>
      <c r="I19" s="107">
        <f t="shared" si="6"/>
        <v>20</v>
      </c>
      <c r="J19" s="107"/>
      <c r="K19" s="107">
        <f t="shared" si="5"/>
        <v>20</v>
      </c>
      <c r="L19" s="69" t="s">
        <v>30</v>
      </c>
    </row>
    <row r="20" spans="1:12" ht="15" customHeight="1">
      <c r="A20" s="65" t="s">
        <v>30</v>
      </c>
      <c r="B20" s="66" t="s">
        <v>96</v>
      </c>
      <c r="C20" s="67">
        <v>80</v>
      </c>
      <c r="D20" s="68">
        <v>49.345</v>
      </c>
      <c r="E20" s="119">
        <v>80</v>
      </c>
      <c r="F20" s="122"/>
      <c r="G20" s="107">
        <f t="shared" si="4"/>
        <v>80</v>
      </c>
      <c r="H20" s="107"/>
      <c r="I20" s="107">
        <f t="shared" si="6"/>
        <v>80</v>
      </c>
      <c r="J20" s="107"/>
      <c r="K20" s="107">
        <f t="shared" si="5"/>
        <v>80</v>
      </c>
      <c r="L20" s="69" t="s">
        <v>30</v>
      </c>
    </row>
    <row r="21" spans="1:12" ht="49.5" customHeight="1">
      <c r="A21" s="65" t="s">
        <v>30</v>
      </c>
      <c r="B21" s="66" t="s">
        <v>35</v>
      </c>
      <c r="C21" s="67">
        <v>229.83</v>
      </c>
      <c r="D21" s="68">
        <v>58.166</v>
      </c>
      <c r="E21" s="119">
        <v>170</v>
      </c>
      <c r="F21" s="122"/>
      <c r="G21" s="107">
        <f t="shared" si="4"/>
        <v>170</v>
      </c>
      <c r="H21" s="107">
        <v>-10</v>
      </c>
      <c r="I21" s="107">
        <f t="shared" si="6"/>
        <v>160</v>
      </c>
      <c r="J21" s="107"/>
      <c r="K21" s="107">
        <f t="shared" si="5"/>
        <v>160</v>
      </c>
      <c r="L21" s="69" t="s">
        <v>329</v>
      </c>
    </row>
    <row r="22" spans="1:12" ht="15" customHeight="1">
      <c r="A22" s="65" t="s">
        <v>30</v>
      </c>
      <c r="B22" s="66" t="s">
        <v>107</v>
      </c>
      <c r="C22" s="67">
        <v>60</v>
      </c>
      <c r="D22" s="68">
        <v>20.376</v>
      </c>
      <c r="E22" s="119">
        <v>60</v>
      </c>
      <c r="F22" s="122"/>
      <c r="G22" s="107">
        <f t="shared" si="4"/>
        <v>60</v>
      </c>
      <c r="H22" s="107">
        <v>-10</v>
      </c>
      <c r="I22" s="107">
        <f t="shared" si="6"/>
        <v>50</v>
      </c>
      <c r="J22" s="107"/>
      <c r="K22" s="107">
        <f t="shared" si="5"/>
        <v>50</v>
      </c>
      <c r="L22" s="69" t="s">
        <v>330</v>
      </c>
    </row>
    <row r="23" spans="1:12" ht="17.25" customHeight="1">
      <c r="A23" s="65" t="s">
        <v>30</v>
      </c>
      <c r="B23" s="66" t="s">
        <v>39</v>
      </c>
      <c r="C23" s="67">
        <v>10</v>
      </c>
      <c r="D23" s="68">
        <v>4.312</v>
      </c>
      <c r="E23" s="119">
        <v>10</v>
      </c>
      <c r="F23" s="122"/>
      <c r="G23" s="107">
        <f t="shared" si="4"/>
        <v>10</v>
      </c>
      <c r="H23" s="107"/>
      <c r="I23" s="107">
        <f t="shared" si="6"/>
        <v>10</v>
      </c>
      <c r="J23" s="107"/>
      <c r="K23" s="107">
        <f t="shared" si="5"/>
        <v>10</v>
      </c>
      <c r="L23" s="69" t="s">
        <v>331</v>
      </c>
    </row>
    <row r="24" spans="1:12" ht="15" customHeight="1">
      <c r="A24" s="541" t="s">
        <v>332</v>
      </c>
      <c r="B24" s="541"/>
      <c r="C24" s="71">
        <v>519.31</v>
      </c>
      <c r="D24" s="71">
        <v>205</v>
      </c>
      <c r="E24" s="120">
        <f aca="true" t="shared" si="7" ref="E24:K24">SUM(E17:E23)</f>
        <v>450</v>
      </c>
      <c r="F24" s="120">
        <f t="shared" si="7"/>
        <v>0</v>
      </c>
      <c r="G24" s="120">
        <f t="shared" si="7"/>
        <v>450</v>
      </c>
      <c r="H24" s="120">
        <f t="shared" si="7"/>
        <v>-20</v>
      </c>
      <c r="I24" s="120">
        <f t="shared" si="7"/>
        <v>430</v>
      </c>
      <c r="J24" s="120">
        <f t="shared" si="7"/>
        <v>0</v>
      </c>
      <c r="K24" s="120">
        <f t="shared" si="7"/>
        <v>430</v>
      </c>
      <c r="L24" s="72" t="s">
        <v>30</v>
      </c>
    </row>
    <row r="25" spans="1:12" ht="30" customHeight="1">
      <c r="A25" s="541" t="s">
        <v>333</v>
      </c>
      <c r="B25" s="541"/>
      <c r="C25" s="73">
        <v>1163.31</v>
      </c>
      <c r="D25" s="73">
        <v>555.43442</v>
      </c>
      <c r="E25" s="121">
        <f aca="true" t="shared" si="8" ref="E25:K25">E24+E14</f>
        <v>1274</v>
      </c>
      <c r="F25" s="121">
        <f t="shared" si="8"/>
        <v>0</v>
      </c>
      <c r="G25" s="121">
        <f t="shared" si="8"/>
        <v>1274</v>
      </c>
      <c r="H25" s="121">
        <f t="shared" si="8"/>
        <v>-25</v>
      </c>
      <c r="I25" s="121">
        <f t="shared" si="8"/>
        <v>1249</v>
      </c>
      <c r="J25" s="121">
        <f t="shared" si="8"/>
        <v>0</v>
      </c>
      <c r="K25" s="121">
        <f t="shared" si="8"/>
        <v>1249</v>
      </c>
      <c r="L25" s="72" t="s">
        <v>30</v>
      </c>
    </row>
    <row r="29" ht="12.75">
      <c r="D29" s="1"/>
    </row>
  </sheetData>
  <sheetProtection/>
  <mergeCells count="9">
    <mergeCell ref="A25:B25"/>
    <mergeCell ref="A14:B14"/>
    <mergeCell ref="A15:L15"/>
    <mergeCell ref="A1:L1"/>
    <mergeCell ref="A3:B3"/>
    <mergeCell ref="A4:L4"/>
    <mergeCell ref="A5:L5"/>
    <mergeCell ref="A16:L16"/>
    <mergeCell ref="A24:B24"/>
  </mergeCells>
  <printOptions/>
  <pageMargins left="0.8267716535433072" right="0.4330708661417323" top="0.4724409448818898" bottom="0.4724409448818898" header="0.7086614173228347" footer="0.31496062992125984"/>
  <pageSetup firstPageNumber="27" useFirstPageNumber="1" fitToHeight="0" horizontalDpi="600" verticalDpi="600" orientation="portrait" pageOrder="overThenDown" paperSize="9" scale="75"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tabColor rgb="FFFFC000"/>
  </sheetPr>
  <dimension ref="A1:L69"/>
  <sheetViews>
    <sheetView zoomScaleSheetLayoutView="100" zoomScalePageLayoutView="0" workbookViewId="0" topLeftCell="A1">
      <selection activeCell="C2" sqref="C1:C16384"/>
    </sheetView>
  </sheetViews>
  <sheetFormatPr defaultColWidth="9.140625" defaultRowHeight="12.75"/>
  <cols>
    <col min="1" max="1" width="9.57421875" style="0" customWidth="1"/>
    <col min="2" max="2" width="34.00390625" style="0" customWidth="1"/>
    <col min="3" max="3" width="10.140625" style="0" hidden="1" customWidth="1"/>
    <col min="4" max="4" width="10.421875" style="0" hidden="1" customWidth="1"/>
    <col min="5" max="5" width="9.00390625" style="0" hidden="1" customWidth="1"/>
    <col min="6" max="6" width="8.00390625" style="0" hidden="1" customWidth="1"/>
    <col min="7" max="9" width="8.140625" style="0" hidden="1" customWidth="1"/>
    <col min="10" max="10" width="6.7109375" style="0" hidden="1" customWidth="1"/>
    <col min="11" max="11" width="14.8515625" style="0" customWidth="1"/>
    <col min="12" max="12" width="52.003906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74" t="s">
        <v>592</v>
      </c>
      <c r="G2" s="74" t="s">
        <v>895</v>
      </c>
      <c r="H2" s="135" t="s">
        <v>772</v>
      </c>
      <c r="I2" s="135" t="s">
        <v>771</v>
      </c>
      <c r="J2" s="135" t="s">
        <v>543</v>
      </c>
      <c r="K2" s="443" t="s">
        <v>1522</v>
      </c>
      <c r="L2" s="62" t="s">
        <v>26</v>
      </c>
    </row>
    <row r="3" spans="1:12" ht="24" customHeight="1">
      <c r="A3" s="543" t="s">
        <v>906</v>
      </c>
      <c r="B3" s="543"/>
      <c r="C3" s="64"/>
      <c r="D3" s="64"/>
      <c r="E3" s="64"/>
      <c r="F3" s="64"/>
      <c r="G3" s="64"/>
      <c r="H3" s="64"/>
      <c r="I3" s="64"/>
      <c r="J3" s="64"/>
      <c r="K3" s="64"/>
      <c r="L3" s="147" t="s">
        <v>504</v>
      </c>
    </row>
    <row r="4" spans="1:12" ht="15" customHeight="1">
      <c r="A4" s="542" t="s">
        <v>505</v>
      </c>
      <c r="B4" s="542"/>
      <c r="C4" s="542"/>
      <c r="D4" s="542"/>
      <c r="E4" s="542"/>
      <c r="F4" s="542"/>
      <c r="G4" s="542"/>
      <c r="H4" s="542"/>
      <c r="I4" s="542"/>
      <c r="J4" s="542"/>
      <c r="K4" s="542"/>
      <c r="L4" s="542"/>
    </row>
    <row r="5" spans="1:12" ht="15" customHeight="1">
      <c r="A5" s="544" t="s">
        <v>29</v>
      </c>
      <c r="B5" s="544"/>
      <c r="C5" s="544"/>
      <c r="D5" s="544"/>
      <c r="E5" s="544"/>
      <c r="F5" s="544"/>
      <c r="G5" s="544"/>
      <c r="H5" s="544"/>
      <c r="I5" s="544"/>
      <c r="J5" s="544"/>
      <c r="K5" s="544"/>
      <c r="L5" s="544"/>
    </row>
    <row r="6" spans="1:12" ht="18.75" customHeight="1">
      <c r="A6" s="65" t="s">
        <v>30</v>
      </c>
      <c r="B6" s="66" t="s">
        <v>101</v>
      </c>
      <c r="C6" s="67">
        <v>3000</v>
      </c>
      <c r="D6" s="68">
        <v>0</v>
      </c>
      <c r="E6" s="67">
        <v>3000</v>
      </c>
      <c r="F6" s="70"/>
      <c r="G6" s="107">
        <f aca="true" t="shared" si="0" ref="G6:G30">E6+F6</f>
        <v>3000</v>
      </c>
      <c r="H6" s="107"/>
      <c r="I6" s="107">
        <f>G6+H6</f>
        <v>3000</v>
      </c>
      <c r="J6" s="107"/>
      <c r="K6" s="107">
        <f>I6+J6</f>
        <v>3000</v>
      </c>
      <c r="L6" s="69" t="s">
        <v>506</v>
      </c>
    </row>
    <row r="7" spans="1:12" ht="60" customHeight="1">
      <c r="A7" s="65" t="s">
        <v>30</v>
      </c>
      <c r="B7" s="66" t="s">
        <v>35</v>
      </c>
      <c r="C7" s="67">
        <v>14450</v>
      </c>
      <c r="D7" s="68">
        <v>6369.03106</v>
      </c>
      <c r="E7" s="67">
        <v>14450</v>
      </c>
      <c r="F7" s="70"/>
      <c r="G7" s="107">
        <f t="shared" si="0"/>
        <v>14450</v>
      </c>
      <c r="H7" s="107"/>
      <c r="I7" s="107">
        <f aca="true" t="shared" si="1" ref="I7:I30">G7+H7</f>
        <v>14450</v>
      </c>
      <c r="J7" s="107"/>
      <c r="K7" s="107">
        <f aca="true" t="shared" si="2" ref="K7:K30">I7+J7</f>
        <v>14450</v>
      </c>
      <c r="L7" s="69" t="s">
        <v>766</v>
      </c>
    </row>
    <row r="8" spans="1:12" ht="17.25" customHeight="1">
      <c r="A8" s="65" t="s">
        <v>30</v>
      </c>
      <c r="B8" s="66" t="s">
        <v>35</v>
      </c>
      <c r="C8" s="67">
        <v>50</v>
      </c>
      <c r="D8" s="68">
        <v>52.1591</v>
      </c>
      <c r="E8" s="67">
        <v>50</v>
      </c>
      <c r="F8" s="70"/>
      <c r="G8" s="107">
        <f t="shared" si="0"/>
        <v>50</v>
      </c>
      <c r="H8" s="107"/>
      <c r="I8" s="107">
        <f t="shared" si="1"/>
        <v>50</v>
      </c>
      <c r="J8" s="107"/>
      <c r="K8" s="107">
        <f t="shared" si="2"/>
        <v>50</v>
      </c>
      <c r="L8" s="69" t="s">
        <v>698</v>
      </c>
    </row>
    <row r="9" spans="1:12" ht="38.25" customHeight="1">
      <c r="A9" s="65" t="s">
        <v>30</v>
      </c>
      <c r="B9" s="66" t="s">
        <v>99</v>
      </c>
      <c r="C9" s="67">
        <v>3800</v>
      </c>
      <c r="D9" s="68">
        <v>15.9947</v>
      </c>
      <c r="E9" s="67">
        <v>3100</v>
      </c>
      <c r="F9" s="70">
        <v>-100</v>
      </c>
      <c r="G9" s="107">
        <f t="shared" si="0"/>
        <v>3000</v>
      </c>
      <c r="H9" s="107"/>
      <c r="I9" s="107">
        <f t="shared" si="1"/>
        <v>3000</v>
      </c>
      <c r="J9" s="107"/>
      <c r="K9" s="107">
        <f t="shared" si="2"/>
        <v>3000</v>
      </c>
      <c r="L9" s="69" t="s">
        <v>699</v>
      </c>
    </row>
    <row r="10" spans="1:12" ht="27" customHeight="1">
      <c r="A10" s="65" t="s">
        <v>30</v>
      </c>
      <c r="B10" s="66" t="s">
        <v>507</v>
      </c>
      <c r="C10" s="67">
        <v>400</v>
      </c>
      <c r="D10" s="68">
        <v>374.14808</v>
      </c>
      <c r="E10" s="67">
        <v>400</v>
      </c>
      <c r="F10" s="70"/>
      <c r="G10" s="107">
        <f t="shared" si="0"/>
        <v>400</v>
      </c>
      <c r="H10" s="107"/>
      <c r="I10" s="107">
        <f t="shared" si="1"/>
        <v>400</v>
      </c>
      <c r="J10" s="107"/>
      <c r="K10" s="107">
        <f t="shared" si="2"/>
        <v>400</v>
      </c>
      <c r="L10" s="69" t="s">
        <v>700</v>
      </c>
    </row>
    <row r="11" spans="1:12" ht="17.25" customHeight="1">
      <c r="A11" s="65" t="s">
        <v>30</v>
      </c>
      <c r="B11" s="66" t="s">
        <v>37</v>
      </c>
      <c r="C11" s="67">
        <v>30</v>
      </c>
      <c r="D11" s="68">
        <v>19.583</v>
      </c>
      <c r="E11" s="67">
        <v>30</v>
      </c>
      <c r="F11" s="70"/>
      <c r="G11" s="107">
        <f t="shared" si="0"/>
        <v>30</v>
      </c>
      <c r="H11" s="107"/>
      <c r="I11" s="107">
        <f t="shared" si="1"/>
        <v>30</v>
      </c>
      <c r="J11" s="107"/>
      <c r="K11" s="107">
        <f t="shared" si="2"/>
        <v>30</v>
      </c>
      <c r="L11" s="69" t="s">
        <v>508</v>
      </c>
    </row>
    <row r="12" spans="1:12" ht="16.5" customHeight="1">
      <c r="A12" s="65" t="s">
        <v>30</v>
      </c>
      <c r="B12" s="66" t="s">
        <v>509</v>
      </c>
      <c r="C12" s="67">
        <v>130</v>
      </c>
      <c r="D12" s="68">
        <v>126.38584</v>
      </c>
      <c r="E12" s="67">
        <v>200</v>
      </c>
      <c r="F12" s="70"/>
      <c r="G12" s="107">
        <f t="shared" si="0"/>
        <v>200</v>
      </c>
      <c r="H12" s="107"/>
      <c r="I12" s="107">
        <f t="shared" si="1"/>
        <v>200</v>
      </c>
      <c r="J12" s="107"/>
      <c r="K12" s="107">
        <f t="shared" si="2"/>
        <v>200</v>
      </c>
      <c r="L12" s="69" t="s">
        <v>510</v>
      </c>
    </row>
    <row r="13" spans="1:12" ht="17.25" customHeight="1">
      <c r="A13" s="65" t="s">
        <v>30</v>
      </c>
      <c r="B13" s="66" t="s">
        <v>55</v>
      </c>
      <c r="C13" s="67">
        <v>6</v>
      </c>
      <c r="D13" s="68">
        <v>0</v>
      </c>
      <c r="E13" s="67">
        <v>6</v>
      </c>
      <c r="F13" s="70"/>
      <c r="G13" s="107">
        <f t="shared" si="0"/>
        <v>6</v>
      </c>
      <c r="H13" s="107"/>
      <c r="I13" s="107">
        <f t="shared" si="1"/>
        <v>6</v>
      </c>
      <c r="J13" s="107"/>
      <c r="K13" s="107">
        <f t="shared" si="2"/>
        <v>6</v>
      </c>
      <c r="L13" s="69" t="s">
        <v>30</v>
      </c>
    </row>
    <row r="14" spans="1:12" ht="15.75" customHeight="1">
      <c r="A14" s="65" t="s">
        <v>30</v>
      </c>
      <c r="B14" s="66" t="s">
        <v>88</v>
      </c>
      <c r="C14" s="67">
        <v>27</v>
      </c>
      <c r="D14" s="68">
        <v>11.43</v>
      </c>
      <c r="E14" s="67">
        <v>27</v>
      </c>
      <c r="F14" s="70"/>
      <c r="G14" s="107">
        <f t="shared" si="0"/>
        <v>27</v>
      </c>
      <c r="H14" s="107"/>
      <c r="I14" s="107">
        <f t="shared" si="1"/>
        <v>27</v>
      </c>
      <c r="J14" s="107"/>
      <c r="K14" s="107">
        <f t="shared" si="2"/>
        <v>27</v>
      </c>
      <c r="L14" s="69" t="s">
        <v>511</v>
      </c>
    </row>
    <row r="15" spans="1:12" ht="15" customHeight="1">
      <c r="A15" s="65" t="s">
        <v>30</v>
      </c>
      <c r="B15" s="66" t="s">
        <v>31</v>
      </c>
      <c r="C15" s="67">
        <v>400</v>
      </c>
      <c r="D15" s="68">
        <v>114.929</v>
      </c>
      <c r="E15" s="67">
        <v>400</v>
      </c>
      <c r="F15" s="70"/>
      <c r="G15" s="107">
        <f t="shared" si="0"/>
        <v>400</v>
      </c>
      <c r="H15" s="107"/>
      <c r="I15" s="107">
        <f t="shared" si="1"/>
        <v>400</v>
      </c>
      <c r="J15" s="107"/>
      <c r="K15" s="107">
        <f t="shared" si="2"/>
        <v>400</v>
      </c>
      <c r="L15" s="69" t="s">
        <v>512</v>
      </c>
    </row>
    <row r="16" spans="1:12" ht="16.5" customHeight="1">
      <c r="A16" s="65" t="s">
        <v>30</v>
      </c>
      <c r="B16" s="66" t="s">
        <v>90</v>
      </c>
      <c r="C16" s="67">
        <v>530</v>
      </c>
      <c r="D16" s="68">
        <v>230.6597</v>
      </c>
      <c r="E16" s="67">
        <v>530</v>
      </c>
      <c r="F16" s="70"/>
      <c r="G16" s="107">
        <f t="shared" si="0"/>
        <v>530</v>
      </c>
      <c r="H16" s="107"/>
      <c r="I16" s="107">
        <f t="shared" si="1"/>
        <v>530</v>
      </c>
      <c r="J16" s="107"/>
      <c r="K16" s="107">
        <f t="shared" si="2"/>
        <v>530</v>
      </c>
      <c r="L16" s="69" t="s">
        <v>513</v>
      </c>
    </row>
    <row r="17" spans="1:12" ht="18" customHeight="1">
      <c r="A17" s="65" t="s">
        <v>30</v>
      </c>
      <c r="B17" s="66" t="s">
        <v>92</v>
      </c>
      <c r="C17" s="67">
        <v>1800</v>
      </c>
      <c r="D17" s="68">
        <v>456.48334</v>
      </c>
      <c r="E17" s="67">
        <v>1800</v>
      </c>
      <c r="F17" s="70"/>
      <c r="G17" s="107">
        <f t="shared" si="0"/>
        <v>1800</v>
      </c>
      <c r="H17" s="107"/>
      <c r="I17" s="107">
        <f t="shared" si="1"/>
        <v>1800</v>
      </c>
      <c r="J17" s="107"/>
      <c r="K17" s="107">
        <f t="shared" si="2"/>
        <v>1800</v>
      </c>
      <c r="L17" s="69" t="s">
        <v>514</v>
      </c>
    </row>
    <row r="18" spans="1:12" ht="15.75" customHeight="1">
      <c r="A18" s="65" t="s">
        <v>30</v>
      </c>
      <c r="B18" s="66" t="s">
        <v>94</v>
      </c>
      <c r="C18" s="67">
        <v>450</v>
      </c>
      <c r="D18" s="68">
        <v>239.63457</v>
      </c>
      <c r="E18" s="67">
        <v>450</v>
      </c>
      <c r="F18" s="70"/>
      <c r="G18" s="107">
        <f t="shared" si="0"/>
        <v>450</v>
      </c>
      <c r="H18" s="107"/>
      <c r="I18" s="107">
        <f t="shared" si="1"/>
        <v>450</v>
      </c>
      <c r="J18" s="107"/>
      <c r="K18" s="107">
        <f t="shared" si="2"/>
        <v>450</v>
      </c>
      <c r="L18" s="69" t="s">
        <v>515</v>
      </c>
    </row>
    <row r="19" spans="1:12" ht="17.25" customHeight="1">
      <c r="A19" s="65" t="s">
        <v>30</v>
      </c>
      <c r="B19" s="66" t="s">
        <v>96</v>
      </c>
      <c r="C19" s="67">
        <v>1600</v>
      </c>
      <c r="D19" s="68">
        <v>829.03041</v>
      </c>
      <c r="E19" s="67">
        <v>1600</v>
      </c>
      <c r="F19" s="70"/>
      <c r="G19" s="107">
        <f t="shared" si="0"/>
        <v>1600</v>
      </c>
      <c r="H19" s="107"/>
      <c r="I19" s="107">
        <f t="shared" si="1"/>
        <v>1600</v>
      </c>
      <c r="J19" s="107"/>
      <c r="K19" s="107">
        <f t="shared" si="2"/>
        <v>1600</v>
      </c>
      <c r="L19" s="69" t="s">
        <v>513</v>
      </c>
    </row>
    <row r="20" spans="1:12" ht="15.75" customHeight="1">
      <c r="A20" s="65" t="s">
        <v>30</v>
      </c>
      <c r="B20" s="66" t="s">
        <v>33</v>
      </c>
      <c r="C20" s="67">
        <v>220</v>
      </c>
      <c r="D20" s="68">
        <v>158.75664</v>
      </c>
      <c r="E20" s="67">
        <v>220</v>
      </c>
      <c r="F20" s="70"/>
      <c r="G20" s="107">
        <f t="shared" si="0"/>
        <v>220</v>
      </c>
      <c r="H20" s="107"/>
      <c r="I20" s="107">
        <f t="shared" si="1"/>
        <v>220</v>
      </c>
      <c r="J20" s="107"/>
      <c r="K20" s="107">
        <f t="shared" si="2"/>
        <v>220</v>
      </c>
      <c r="L20" s="69" t="s">
        <v>516</v>
      </c>
    </row>
    <row r="21" spans="1:12" ht="30.75" customHeight="1">
      <c r="A21" s="65" t="s">
        <v>30</v>
      </c>
      <c r="B21" s="66" t="s">
        <v>65</v>
      </c>
      <c r="C21" s="67">
        <v>1100</v>
      </c>
      <c r="D21" s="68">
        <v>640.11762</v>
      </c>
      <c r="E21" s="67">
        <v>1100</v>
      </c>
      <c r="F21" s="70"/>
      <c r="G21" s="107">
        <f t="shared" si="0"/>
        <v>1100</v>
      </c>
      <c r="H21" s="107"/>
      <c r="I21" s="107">
        <f t="shared" si="1"/>
        <v>1100</v>
      </c>
      <c r="J21" s="107"/>
      <c r="K21" s="107">
        <f t="shared" si="2"/>
        <v>1100</v>
      </c>
      <c r="L21" s="69" t="s">
        <v>517</v>
      </c>
    </row>
    <row r="22" spans="1:12" ht="15" customHeight="1">
      <c r="A22" s="65" t="s">
        <v>30</v>
      </c>
      <c r="B22" s="66" t="s">
        <v>45</v>
      </c>
      <c r="C22" s="67">
        <v>40</v>
      </c>
      <c r="D22" s="68">
        <v>35.945</v>
      </c>
      <c r="E22" s="67">
        <v>40</v>
      </c>
      <c r="F22" s="70"/>
      <c r="G22" s="107">
        <f t="shared" si="0"/>
        <v>40</v>
      </c>
      <c r="H22" s="107"/>
      <c r="I22" s="107">
        <f t="shared" si="1"/>
        <v>40</v>
      </c>
      <c r="J22" s="107"/>
      <c r="K22" s="107">
        <f t="shared" si="2"/>
        <v>40</v>
      </c>
      <c r="L22" s="69" t="s">
        <v>30</v>
      </c>
    </row>
    <row r="23" spans="1:12" ht="27" customHeight="1">
      <c r="A23" s="65" t="s">
        <v>30</v>
      </c>
      <c r="B23" s="66" t="s">
        <v>105</v>
      </c>
      <c r="C23" s="67">
        <v>2609.358</v>
      </c>
      <c r="D23" s="68">
        <v>1860.9636</v>
      </c>
      <c r="E23" s="67">
        <v>2800</v>
      </c>
      <c r="F23" s="70"/>
      <c r="G23" s="107">
        <f t="shared" si="0"/>
        <v>2800</v>
      </c>
      <c r="H23" s="107"/>
      <c r="I23" s="107">
        <f t="shared" si="1"/>
        <v>2800</v>
      </c>
      <c r="J23" s="107"/>
      <c r="K23" s="107">
        <f t="shared" si="2"/>
        <v>2800</v>
      </c>
      <c r="L23" s="69" t="s">
        <v>518</v>
      </c>
    </row>
    <row r="24" spans="1:12" ht="18" customHeight="1">
      <c r="A24" s="65" t="s">
        <v>30</v>
      </c>
      <c r="B24" s="66" t="s">
        <v>39</v>
      </c>
      <c r="C24" s="67">
        <v>37</v>
      </c>
      <c r="D24" s="68">
        <v>18.918</v>
      </c>
      <c r="E24" s="67">
        <v>37</v>
      </c>
      <c r="F24" s="70"/>
      <c r="G24" s="107">
        <f t="shared" si="0"/>
        <v>37</v>
      </c>
      <c r="H24" s="107"/>
      <c r="I24" s="107">
        <f t="shared" si="1"/>
        <v>37</v>
      </c>
      <c r="J24" s="107"/>
      <c r="K24" s="107">
        <f t="shared" si="2"/>
        <v>37</v>
      </c>
      <c r="L24" s="69" t="s">
        <v>519</v>
      </c>
    </row>
    <row r="25" spans="1:12" ht="15" customHeight="1">
      <c r="A25" s="65" t="s">
        <v>30</v>
      </c>
      <c r="B25" s="66" t="s">
        <v>203</v>
      </c>
      <c r="C25" s="67">
        <v>100</v>
      </c>
      <c r="D25" s="68">
        <v>69.742</v>
      </c>
      <c r="E25" s="67">
        <v>100</v>
      </c>
      <c r="F25" s="70"/>
      <c r="G25" s="107">
        <f t="shared" si="0"/>
        <v>100</v>
      </c>
      <c r="H25" s="107"/>
      <c r="I25" s="107">
        <f t="shared" si="1"/>
        <v>100</v>
      </c>
      <c r="J25" s="107"/>
      <c r="K25" s="107">
        <f t="shared" si="2"/>
        <v>100</v>
      </c>
      <c r="L25" s="69" t="s">
        <v>30</v>
      </c>
    </row>
    <row r="26" spans="1:12" ht="27.75" customHeight="1">
      <c r="A26" s="65" t="s">
        <v>30</v>
      </c>
      <c r="B26" s="66" t="s">
        <v>111</v>
      </c>
      <c r="C26" s="67">
        <v>4500</v>
      </c>
      <c r="D26" s="68">
        <v>1662.3839</v>
      </c>
      <c r="E26" s="67">
        <v>4500</v>
      </c>
      <c r="F26" s="70"/>
      <c r="G26" s="107">
        <f t="shared" si="0"/>
        <v>4500</v>
      </c>
      <c r="H26" s="107"/>
      <c r="I26" s="107">
        <f t="shared" si="1"/>
        <v>4500</v>
      </c>
      <c r="J26" s="107"/>
      <c r="K26" s="107">
        <f t="shared" si="2"/>
        <v>4500</v>
      </c>
      <c r="L26" s="83" t="s">
        <v>775</v>
      </c>
    </row>
    <row r="27" spans="1:12" ht="15" customHeight="1">
      <c r="A27" s="65" t="s">
        <v>30</v>
      </c>
      <c r="B27" s="66" t="s">
        <v>520</v>
      </c>
      <c r="C27" s="67">
        <v>50</v>
      </c>
      <c r="D27" s="68">
        <v>0</v>
      </c>
      <c r="E27" s="67">
        <v>50</v>
      </c>
      <c r="F27" s="70"/>
      <c r="G27" s="107">
        <f t="shared" si="0"/>
        <v>50</v>
      </c>
      <c r="H27" s="107"/>
      <c r="I27" s="107">
        <f t="shared" si="1"/>
        <v>50</v>
      </c>
      <c r="J27" s="107"/>
      <c r="K27" s="107">
        <f t="shared" si="2"/>
        <v>50</v>
      </c>
      <c r="L27" s="69" t="s">
        <v>30</v>
      </c>
    </row>
    <row r="28" spans="1:12" ht="18.75" customHeight="1">
      <c r="A28" s="65" t="s">
        <v>30</v>
      </c>
      <c r="B28" s="66" t="s">
        <v>229</v>
      </c>
      <c r="C28" s="67">
        <v>2000</v>
      </c>
      <c r="D28" s="68">
        <v>0</v>
      </c>
      <c r="E28" s="67">
        <v>3000</v>
      </c>
      <c r="F28" s="70"/>
      <c r="G28" s="107">
        <f t="shared" si="0"/>
        <v>3000</v>
      </c>
      <c r="H28" s="107"/>
      <c r="I28" s="107">
        <f t="shared" si="1"/>
        <v>3000</v>
      </c>
      <c r="J28" s="107"/>
      <c r="K28" s="107">
        <f t="shared" si="2"/>
        <v>3000</v>
      </c>
      <c r="L28" s="69" t="s">
        <v>521</v>
      </c>
    </row>
    <row r="29" spans="1:12" ht="19.5" customHeight="1">
      <c r="A29" s="65" t="s">
        <v>30</v>
      </c>
      <c r="B29" s="66" t="s">
        <v>115</v>
      </c>
      <c r="C29" s="67">
        <v>80</v>
      </c>
      <c r="D29" s="68">
        <v>0</v>
      </c>
      <c r="E29" s="67">
        <v>80</v>
      </c>
      <c r="F29" s="70"/>
      <c r="G29" s="107">
        <f t="shared" si="0"/>
        <v>80</v>
      </c>
      <c r="H29" s="107"/>
      <c r="I29" s="107">
        <f t="shared" si="1"/>
        <v>80</v>
      </c>
      <c r="J29" s="107"/>
      <c r="K29" s="107">
        <f t="shared" si="2"/>
        <v>80</v>
      </c>
      <c r="L29" s="69" t="s">
        <v>522</v>
      </c>
    </row>
    <row r="30" spans="1:12" ht="19.5" customHeight="1">
      <c r="A30" s="65" t="s">
        <v>30</v>
      </c>
      <c r="B30" s="66" t="s">
        <v>44</v>
      </c>
      <c r="C30" s="67">
        <v>11000</v>
      </c>
      <c r="D30" s="68">
        <v>2182.65319</v>
      </c>
      <c r="E30" s="67">
        <v>9000</v>
      </c>
      <c r="F30" s="70"/>
      <c r="G30" s="107">
        <f t="shared" si="0"/>
        <v>9000</v>
      </c>
      <c r="H30" s="107">
        <v>-200</v>
      </c>
      <c r="I30" s="107">
        <f t="shared" si="1"/>
        <v>8800</v>
      </c>
      <c r="J30" s="107"/>
      <c r="K30" s="107">
        <f t="shared" si="2"/>
        <v>8800</v>
      </c>
      <c r="L30" s="69" t="s">
        <v>523</v>
      </c>
    </row>
    <row r="31" spans="1:12" ht="15" customHeight="1">
      <c r="A31" s="541" t="s">
        <v>524</v>
      </c>
      <c r="B31" s="541"/>
      <c r="C31" s="71">
        <v>48409.358</v>
      </c>
      <c r="D31" s="71">
        <v>22763.91654</v>
      </c>
      <c r="E31" s="71">
        <f aca="true" t="shared" si="3" ref="E31:K31">SUM(E6:E30)</f>
        <v>46970</v>
      </c>
      <c r="F31" s="71">
        <f t="shared" si="3"/>
        <v>-100</v>
      </c>
      <c r="G31" s="71">
        <f t="shared" si="3"/>
        <v>46870</v>
      </c>
      <c r="H31" s="71">
        <f t="shared" si="3"/>
        <v>-200</v>
      </c>
      <c r="I31" s="71">
        <f t="shared" si="3"/>
        <v>46670</v>
      </c>
      <c r="J31" s="71">
        <f t="shared" si="3"/>
        <v>0</v>
      </c>
      <c r="K31" s="71">
        <f t="shared" si="3"/>
        <v>46670</v>
      </c>
      <c r="L31" s="72" t="s">
        <v>30</v>
      </c>
    </row>
    <row r="32" spans="1:12" ht="15" customHeight="1">
      <c r="A32" s="542" t="s">
        <v>525</v>
      </c>
      <c r="B32" s="542"/>
      <c r="C32" s="542"/>
      <c r="D32" s="542"/>
      <c r="E32" s="542"/>
      <c r="F32" s="542"/>
      <c r="G32" s="542"/>
      <c r="H32" s="542"/>
      <c r="I32" s="542"/>
      <c r="J32" s="542"/>
      <c r="K32" s="542"/>
      <c r="L32" s="542"/>
    </row>
    <row r="33" spans="1:12" ht="15" customHeight="1">
      <c r="A33" s="544" t="s">
        <v>29</v>
      </c>
      <c r="B33" s="544"/>
      <c r="C33" s="544"/>
      <c r="D33" s="544"/>
      <c r="E33" s="544"/>
      <c r="F33" s="544"/>
      <c r="G33" s="544"/>
      <c r="H33" s="544"/>
      <c r="I33" s="544"/>
      <c r="J33" s="544"/>
      <c r="K33" s="544"/>
      <c r="L33" s="544"/>
    </row>
    <row r="34" spans="1:12" ht="15" customHeight="1">
      <c r="A34" s="65" t="s">
        <v>30</v>
      </c>
      <c r="B34" s="66" t="s">
        <v>43</v>
      </c>
      <c r="C34" s="67">
        <v>1000</v>
      </c>
      <c r="D34" s="68">
        <v>1078</v>
      </c>
      <c r="E34" s="67">
        <v>1450</v>
      </c>
      <c r="F34" s="70"/>
      <c r="G34" s="107">
        <f>E34+F34</f>
        <v>1450</v>
      </c>
      <c r="H34" s="107"/>
      <c r="I34" s="107">
        <f>G34+H34</f>
        <v>1450</v>
      </c>
      <c r="J34" s="107"/>
      <c r="K34" s="107">
        <f>I34+J34</f>
        <v>1450</v>
      </c>
      <c r="L34" s="69" t="s">
        <v>526</v>
      </c>
    </row>
    <row r="35" spans="1:12" ht="15" customHeight="1">
      <c r="A35" s="541" t="s">
        <v>527</v>
      </c>
      <c r="B35" s="541"/>
      <c r="C35" s="71">
        <v>1000</v>
      </c>
      <c r="D35" s="71">
        <v>1078.30556</v>
      </c>
      <c r="E35" s="71">
        <f aca="true" t="shared" si="4" ref="E35:K35">E34</f>
        <v>1450</v>
      </c>
      <c r="F35" s="71">
        <f t="shared" si="4"/>
        <v>0</v>
      </c>
      <c r="G35" s="71">
        <f t="shared" si="4"/>
        <v>1450</v>
      </c>
      <c r="H35" s="71">
        <f t="shared" si="4"/>
        <v>0</v>
      </c>
      <c r="I35" s="71">
        <f t="shared" si="4"/>
        <v>1450</v>
      </c>
      <c r="J35" s="71">
        <f t="shared" si="4"/>
        <v>0</v>
      </c>
      <c r="K35" s="71">
        <f t="shared" si="4"/>
        <v>1450</v>
      </c>
      <c r="L35" s="72" t="s">
        <v>30</v>
      </c>
    </row>
    <row r="36" spans="1:12" ht="15" customHeight="1">
      <c r="A36" s="542" t="s">
        <v>528</v>
      </c>
      <c r="B36" s="542"/>
      <c r="C36" s="542"/>
      <c r="D36" s="542"/>
      <c r="E36" s="542"/>
      <c r="F36" s="542"/>
      <c r="G36" s="542"/>
      <c r="H36" s="542"/>
      <c r="I36" s="542"/>
      <c r="J36" s="542"/>
      <c r="K36" s="542"/>
      <c r="L36" s="542"/>
    </row>
    <row r="37" spans="1:12" ht="15" customHeight="1">
      <c r="A37" s="544" t="s">
        <v>29</v>
      </c>
      <c r="B37" s="544"/>
      <c r="C37" s="544"/>
      <c r="D37" s="544"/>
      <c r="E37" s="544"/>
      <c r="F37" s="544"/>
      <c r="G37" s="544"/>
      <c r="H37" s="544"/>
      <c r="I37" s="544"/>
      <c r="J37" s="544"/>
      <c r="K37" s="544"/>
      <c r="L37" s="544"/>
    </row>
    <row r="38" spans="1:12" ht="27" customHeight="1">
      <c r="A38" s="65" t="s">
        <v>30</v>
      </c>
      <c r="B38" s="66" t="s">
        <v>107</v>
      </c>
      <c r="C38" s="67">
        <v>5414.112</v>
      </c>
      <c r="D38" s="68">
        <v>2208</v>
      </c>
      <c r="E38" s="67">
        <v>5300</v>
      </c>
      <c r="F38" s="70">
        <v>-300</v>
      </c>
      <c r="G38" s="107">
        <f>E38+F38</f>
        <v>5000</v>
      </c>
      <c r="H38" s="107"/>
      <c r="I38" s="107">
        <f>G38+H38</f>
        <v>5000</v>
      </c>
      <c r="J38" s="107"/>
      <c r="K38" s="107">
        <f>I38+J38</f>
        <v>5000</v>
      </c>
      <c r="L38" s="69" t="s">
        <v>529</v>
      </c>
    </row>
    <row r="39" spans="1:12" ht="15" customHeight="1">
      <c r="A39" s="541" t="s">
        <v>530</v>
      </c>
      <c r="B39" s="541"/>
      <c r="C39" s="71">
        <v>5414.112</v>
      </c>
      <c r="D39" s="71">
        <v>2208.03566</v>
      </c>
      <c r="E39" s="71">
        <f aca="true" t="shared" si="5" ref="E39:K39">E38</f>
        <v>5300</v>
      </c>
      <c r="F39" s="71">
        <f t="shared" si="5"/>
        <v>-300</v>
      </c>
      <c r="G39" s="71">
        <f t="shared" si="5"/>
        <v>5000</v>
      </c>
      <c r="H39" s="71">
        <f t="shared" si="5"/>
        <v>0</v>
      </c>
      <c r="I39" s="71">
        <f t="shared" si="5"/>
        <v>5000</v>
      </c>
      <c r="J39" s="71">
        <f t="shared" si="5"/>
        <v>0</v>
      </c>
      <c r="K39" s="71">
        <f t="shared" si="5"/>
        <v>5000</v>
      </c>
      <c r="L39" s="72" t="s">
        <v>30</v>
      </c>
    </row>
    <row r="40" spans="1:12" ht="15" customHeight="1">
      <c r="A40" s="542" t="s">
        <v>531</v>
      </c>
      <c r="B40" s="542"/>
      <c r="C40" s="542"/>
      <c r="D40" s="542"/>
      <c r="E40" s="542"/>
      <c r="F40" s="542"/>
      <c r="G40" s="542"/>
      <c r="H40" s="542"/>
      <c r="I40" s="542"/>
      <c r="J40" s="542"/>
      <c r="K40" s="542"/>
      <c r="L40" s="542"/>
    </row>
    <row r="41" spans="1:12" ht="15" customHeight="1">
      <c r="A41" s="544" t="s">
        <v>29</v>
      </c>
      <c r="B41" s="544"/>
      <c r="C41" s="544"/>
      <c r="D41" s="544"/>
      <c r="E41" s="544"/>
      <c r="F41" s="544"/>
      <c r="G41" s="544"/>
      <c r="H41" s="544"/>
      <c r="I41" s="544"/>
      <c r="J41" s="544"/>
      <c r="K41" s="544"/>
      <c r="L41" s="544"/>
    </row>
    <row r="42" spans="1:12" ht="18" customHeight="1">
      <c r="A42" s="65" t="s">
        <v>30</v>
      </c>
      <c r="B42" s="66" t="s">
        <v>43</v>
      </c>
      <c r="C42" s="67">
        <v>25</v>
      </c>
      <c r="D42" s="68">
        <v>0</v>
      </c>
      <c r="E42" s="67">
        <v>25</v>
      </c>
      <c r="F42" s="70"/>
      <c r="G42" s="107">
        <f aca="true" t="shared" si="6" ref="G42:G48">E42+F42</f>
        <v>25</v>
      </c>
      <c r="H42" s="107"/>
      <c r="I42" s="107">
        <f>G42+H42</f>
        <v>25</v>
      </c>
      <c r="J42" s="107"/>
      <c r="K42" s="107">
        <f aca="true" t="shared" si="7" ref="K42:K48">I42+J42</f>
        <v>25</v>
      </c>
      <c r="L42" s="69" t="s">
        <v>30</v>
      </c>
    </row>
    <row r="43" spans="1:12" ht="18.75" customHeight="1">
      <c r="A43" s="65" t="s">
        <v>30</v>
      </c>
      <c r="B43" s="66" t="s">
        <v>44</v>
      </c>
      <c r="C43" s="67">
        <v>70</v>
      </c>
      <c r="D43" s="68">
        <v>0.181</v>
      </c>
      <c r="E43" s="67">
        <v>70</v>
      </c>
      <c r="F43" s="70"/>
      <c r="G43" s="107">
        <f t="shared" si="6"/>
        <v>70</v>
      </c>
      <c r="H43" s="107"/>
      <c r="I43" s="107">
        <f aca="true" t="shared" si="8" ref="I43:I48">G43+H43</f>
        <v>70</v>
      </c>
      <c r="J43" s="107"/>
      <c r="K43" s="107">
        <f t="shared" si="7"/>
        <v>70</v>
      </c>
      <c r="L43" s="69" t="s">
        <v>30</v>
      </c>
    </row>
    <row r="44" spans="1:12" ht="18.75" customHeight="1">
      <c r="A44" s="65" t="s">
        <v>30</v>
      </c>
      <c r="B44" s="66" t="s">
        <v>90</v>
      </c>
      <c r="C44" s="67">
        <v>250</v>
      </c>
      <c r="D44" s="68">
        <v>142.571</v>
      </c>
      <c r="E44" s="67">
        <v>300</v>
      </c>
      <c r="F44" s="70"/>
      <c r="G44" s="107">
        <f t="shared" si="6"/>
        <v>300</v>
      </c>
      <c r="H44" s="107"/>
      <c r="I44" s="107">
        <f t="shared" si="8"/>
        <v>300</v>
      </c>
      <c r="J44" s="107"/>
      <c r="K44" s="107">
        <f t="shared" si="7"/>
        <v>300</v>
      </c>
      <c r="L44" s="69" t="s">
        <v>30</v>
      </c>
    </row>
    <row r="45" spans="1:12" ht="18.75" customHeight="1">
      <c r="A45" s="65" t="s">
        <v>30</v>
      </c>
      <c r="B45" s="66" t="s">
        <v>92</v>
      </c>
      <c r="C45" s="67">
        <v>1400</v>
      </c>
      <c r="D45" s="68">
        <v>423.51937</v>
      </c>
      <c r="E45" s="67">
        <v>1400</v>
      </c>
      <c r="F45" s="70"/>
      <c r="G45" s="107">
        <f t="shared" si="6"/>
        <v>1400</v>
      </c>
      <c r="H45" s="107"/>
      <c r="I45" s="107">
        <f t="shared" si="8"/>
        <v>1400</v>
      </c>
      <c r="J45" s="107"/>
      <c r="K45" s="107">
        <f t="shared" si="7"/>
        <v>1400</v>
      </c>
      <c r="L45" s="69" t="s">
        <v>30</v>
      </c>
    </row>
    <row r="46" spans="1:12" ht="18.75" customHeight="1">
      <c r="A46" s="65" t="s">
        <v>30</v>
      </c>
      <c r="B46" s="66" t="s">
        <v>96</v>
      </c>
      <c r="C46" s="67">
        <v>2000</v>
      </c>
      <c r="D46" s="68">
        <v>902.623</v>
      </c>
      <c r="E46" s="67">
        <v>2000</v>
      </c>
      <c r="F46" s="70"/>
      <c r="G46" s="107">
        <f t="shared" si="6"/>
        <v>2000</v>
      </c>
      <c r="H46" s="107"/>
      <c r="I46" s="107">
        <f t="shared" si="8"/>
        <v>2000</v>
      </c>
      <c r="J46" s="107"/>
      <c r="K46" s="107">
        <f t="shared" si="7"/>
        <v>2000</v>
      </c>
      <c r="L46" s="69" t="s">
        <v>30</v>
      </c>
    </row>
    <row r="47" spans="1:12" ht="26.25" customHeight="1">
      <c r="A47" s="65" t="s">
        <v>30</v>
      </c>
      <c r="B47" s="66" t="s">
        <v>35</v>
      </c>
      <c r="C47" s="67">
        <v>5500</v>
      </c>
      <c r="D47" s="68">
        <v>3010.25299</v>
      </c>
      <c r="E47" s="67">
        <v>5500</v>
      </c>
      <c r="F47" s="70"/>
      <c r="G47" s="107">
        <f t="shared" si="6"/>
        <v>5500</v>
      </c>
      <c r="H47" s="107"/>
      <c r="I47" s="107">
        <f t="shared" si="8"/>
        <v>5500</v>
      </c>
      <c r="J47" s="107"/>
      <c r="K47" s="107">
        <f t="shared" si="7"/>
        <v>5500</v>
      </c>
      <c r="L47" s="69" t="s">
        <v>532</v>
      </c>
    </row>
    <row r="48" spans="1:12" ht="18.75" customHeight="1">
      <c r="A48" s="65" t="s">
        <v>30</v>
      </c>
      <c r="B48" s="66" t="s">
        <v>107</v>
      </c>
      <c r="C48" s="67">
        <v>400</v>
      </c>
      <c r="D48" s="68">
        <v>166.32301</v>
      </c>
      <c r="E48" s="67">
        <v>400</v>
      </c>
      <c r="F48" s="70"/>
      <c r="G48" s="107">
        <f t="shared" si="6"/>
        <v>400</v>
      </c>
      <c r="H48" s="107"/>
      <c r="I48" s="107">
        <f t="shared" si="8"/>
        <v>400</v>
      </c>
      <c r="J48" s="107"/>
      <c r="K48" s="107">
        <f t="shared" si="7"/>
        <v>400</v>
      </c>
      <c r="L48" s="69" t="s">
        <v>30</v>
      </c>
    </row>
    <row r="49" spans="1:12" ht="15" customHeight="1">
      <c r="A49" s="541" t="s">
        <v>533</v>
      </c>
      <c r="B49" s="541"/>
      <c r="C49" s="71">
        <v>9645</v>
      </c>
      <c r="D49" s="71">
        <v>4646</v>
      </c>
      <c r="E49" s="71">
        <f aca="true" t="shared" si="9" ref="E49:K49">SUM(E42:E48)</f>
        <v>9695</v>
      </c>
      <c r="F49" s="71">
        <f t="shared" si="9"/>
        <v>0</v>
      </c>
      <c r="G49" s="71">
        <f t="shared" si="9"/>
        <v>9695</v>
      </c>
      <c r="H49" s="71">
        <f t="shared" si="9"/>
        <v>0</v>
      </c>
      <c r="I49" s="71">
        <f t="shared" si="9"/>
        <v>9695</v>
      </c>
      <c r="J49" s="71">
        <f t="shared" si="9"/>
        <v>0</v>
      </c>
      <c r="K49" s="71">
        <f t="shared" si="9"/>
        <v>9695</v>
      </c>
      <c r="L49" s="72" t="s">
        <v>30</v>
      </c>
    </row>
    <row r="50" spans="1:12" ht="15" customHeight="1">
      <c r="A50" s="542" t="s">
        <v>534</v>
      </c>
      <c r="B50" s="542"/>
      <c r="C50" s="542"/>
      <c r="D50" s="542"/>
      <c r="E50" s="542"/>
      <c r="F50" s="542"/>
      <c r="G50" s="542"/>
      <c r="H50" s="542"/>
      <c r="I50" s="542"/>
      <c r="J50" s="542"/>
      <c r="K50" s="542"/>
      <c r="L50" s="542"/>
    </row>
    <row r="51" spans="1:12" ht="15" customHeight="1">
      <c r="A51" s="544" t="s">
        <v>29</v>
      </c>
      <c r="B51" s="544"/>
      <c r="C51" s="544"/>
      <c r="D51" s="544"/>
      <c r="E51" s="544"/>
      <c r="F51" s="544"/>
      <c r="G51" s="544"/>
      <c r="H51" s="544"/>
      <c r="I51" s="544"/>
      <c r="J51" s="544"/>
      <c r="K51" s="544"/>
      <c r="L51" s="544"/>
    </row>
    <row r="52" spans="1:12" ht="20.25" customHeight="1">
      <c r="A52" s="65" t="s">
        <v>30</v>
      </c>
      <c r="B52" s="66" t="s">
        <v>90</v>
      </c>
      <c r="C52" s="67">
        <v>285</v>
      </c>
      <c r="D52" s="68">
        <v>182.6263</v>
      </c>
      <c r="E52" s="67">
        <v>180</v>
      </c>
      <c r="F52" s="70"/>
      <c r="G52" s="107">
        <f aca="true" t="shared" si="10" ref="G52:G57">E52+F52</f>
        <v>180</v>
      </c>
      <c r="H52" s="107"/>
      <c r="I52" s="107">
        <f aca="true" t="shared" si="11" ref="I52:I57">G52+H52</f>
        <v>180</v>
      </c>
      <c r="J52" s="107"/>
      <c r="K52" s="107">
        <f aca="true" t="shared" si="12" ref="K52:K57">I52+J52</f>
        <v>180</v>
      </c>
      <c r="L52" s="69" t="s">
        <v>535</v>
      </c>
    </row>
    <row r="53" spans="1:12" ht="18.75" customHeight="1">
      <c r="A53" s="65" t="s">
        <v>30</v>
      </c>
      <c r="B53" s="66" t="s">
        <v>92</v>
      </c>
      <c r="C53" s="67">
        <v>280</v>
      </c>
      <c r="D53" s="68">
        <v>153.4492</v>
      </c>
      <c r="E53" s="67">
        <v>560</v>
      </c>
      <c r="F53" s="70"/>
      <c r="G53" s="107">
        <f t="shared" si="10"/>
        <v>560</v>
      </c>
      <c r="H53" s="107"/>
      <c r="I53" s="107">
        <f t="shared" si="11"/>
        <v>560</v>
      </c>
      <c r="J53" s="107"/>
      <c r="K53" s="107">
        <f t="shared" si="12"/>
        <v>560</v>
      </c>
      <c r="L53" s="69" t="s">
        <v>1439</v>
      </c>
    </row>
    <row r="54" spans="1:12" ht="18.75" customHeight="1">
      <c r="A54" s="65" t="s">
        <v>30</v>
      </c>
      <c r="B54" s="66" t="s">
        <v>96</v>
      </c>
      <c r="C54" s="67">
        <v>750</v>
      </c>
      <c r="D54" s="68">
        <v>351.5211</v>
      </c>
      <c r="E54" s="67">
        <v>520</v>
      </c>
      <c r="F54" s="70"/>
      <c r="G54" s="107">
        <f t="shared" si="10"/>
        <v>520</v>
      </c>
      <c r="H54" s="107"/>
      <c r="I54" s="107">
        <f t="shared" si="11"/>
        <v>520</v>
      </c>
      <c r="J54" s="107"/>
      <c r="K54" s="107">
        <f t="shared" si="12"/>
        <v>520</v>
      </c>
      <c r="L54" s="69" t="s">
        <v>535</v>
      </c>
    </row>
    <row r="55" spans="1:12" ht="19.5" customHeight="1">
      <c r="A55" s="65" t="s">
        <v>30</v>
      </c>
      <c r="B55" s="66" t="s">
        <v>101</v>
      </c>
      <c r="C55" s="67">
        <v>80</v>
      </c>
      <c r="D55" s="68">
        <v>27.316</v>
      </c>
      <c r="E55" s="67">
        <v>160</v>
      </c>
      <c r="F55" s="70"/>
      <c r="G55" s="107">
        <f t="shared" si="10"/>
        <v>160</v>
      </c>
      <c r="H55" s="107"/>
      <c r="I55" s="107">
        <f t="shared" si="11"/>
        <v>160</v>
      </c>
      <c r="J55" s="107"/>
      <c r="K55" s="107">
        <f t="shared" si="12"/>
        <v>160</v>
      </c>
      <c r="L55" s="69" t="s">
        <v>1440</v>
      </c>
    </row>
    <row r="56" spans="1:12" ht="18" customHeight="1">
      <c r="A56" s="65" t="s">
        <v>30</v>
      </c>
      <c r="B56" s="66" t="s">
        <v>65</v>
      </c>
      <c r="C56" s="67">
        <v>400</v>
      </c>
      <c r="D56" s="68">
        <v>238.72</v>
      </c>
      <c r="E56" s="67">
        <v>1135</v>
      </c>
      <c r="F56" s="70"/>
      <c r="G56" s="107">
        <f t="shared" si="10"/>
        <v>1135</v>
      </c>
      <c r="H56" s="107"/>
      <c r="I56" s="107">
        <f t="shared" si="11"/>
        <v>1135</v>
      </c>
      <c r="J56" s="107"/>
      <c r="K56" s="107">
        <f t="shared" si="12"/>
        <v>1135</v>
      </c>
      <c r="L56" s="69" t="s">
        <v>1440</v>
      </c>
    </row>
    <row r="57" spans="1:12" ht="21" customHeight="1">
      <c r="A57" s="65" t="s">
        <v>30</v>
      </c>
      <c r="B57" s="66" t="s">
        <v>35</v>
      </c>
      <c r="C57" s="67">
        <v>5</v>
      </c>
      <c r="D57" s="68">
        <v>3.09</v>
      </c>
      <c r="E57" s="67">
        <v>445</v>
      </c>
      <c r="F57" s="70"/>
      <c r="G57" s="107">
        <f t="shared" si="10"/>
        <v>445</v>
      </c>
      <c r="H57" s="107"/>
      <c r="I57" s="107">
        <f t="shared" si="11"/>
        <v>445</v>
      </c>
      <c r="J57" s="107"/>
      <c r="K57" s="107">
        <f t="shared" si="12"/>
        <v>445</v>
      </c>
      <c r="L57" s="69" t="s">
        <v>701</v>
      </c>
    </row>
    <row r="58" spans="1:12" ht="15" customHeight="1">
      <c r="A58" s="541" t="s">
        <v>1441</v>
      </c>
      <c r="B58" s="541"/>
      <c r="C58" s="71">
        <v>1800</v>
      </c>
      <c r="D58" s="71">
        <v>956.7226</v>
      </c>
      <c r="E58" s="71">
        <f aca="true" t="shared" si="13" ref="E58:K58">SUM(E52:E57)</f>
        <v>3000</v>
      </c>
      <c r="F58" s="71">
        <f t="shared" si="13"/>
        <v>0</v>
      </c>
      <c r="G58" s="71">
        <f t="shared" si="13"/>
        <v>3000</v>
      </c>
      <c r="H58" s="71">
        <f t="shared" si="13"/>
        <v>0</v>
      </c>
      <c r="I58" s="71">
        <f t="shared" si="13"/>
        <v>3000</v>
      </c>
      <c r="J58" s="71">
        <f t="shared" si="13"/>
        <v>0</v>
      </c>
      <c r="K58" s="71">
        <f t="shared" si="13"/>
        <v>3000</v>
      </c>
      <c r="L58" s="72" t="s">
        <v>30</v>
      </c>
    </row>
    <row r="59" spans="1:12" ht="15" customHeight="1">
      <c r="A59" s="542" t="s">
        <v>596</v>
      </c>
      <c r="B59" s="542"/>
      <c r="C59" s="542"/>
      <c r="D59" s="542"/>
      <c r="E59" s="542"/>
      <c r="F59" s="542"/>
      <c r="G59" s="542"/>
      <c r="H59" s="542"/>
      <c r="I59" s="542"/>
      <c r="J59" s="542"/>
      <c r="K59" s="542"/>
      <c r="L59" s="542"/>
    </row>
    <row r="60" spans="1:12" ht="15" customHeight="1">
      <c r="A60" s="544" t="s">
        <v>29</v>
      </c>
      <c r="B60" s="544"/>
      <c r="C60" s="544"/>
      <c r="D60" s="544"/>
      <c r="E60" s="544"/>
      <c r="F60" s="544"/>
      <c r="G60" s="544"/>
      <c r="H60" s="544"/>
      <c r="I60" s="544"/>
      <c r="J60" s="544"/>
      <c r="K60" s="544"/>
      <c r="L60" s="544"/>
    </row>
    <row r="61" spans="1:12" ht="18.75" customHeight="1">
      <c r="A61" s="65" t="s">
        <v>30</v>
      </c>
      <c r="B61" s="66" t="s">
        <v>44</v>
      </c>
      <c r="C61" s="67">
        <v>50</v>
      </c>
      <c r="D61" s="68">
        <v>3.999</v>
      </c>
      <c r="E61" s="67">
        <v>50</v>
      </c>
      <c r="F61" s="70"/>
      <c r="G61" s="107">
        <f aca="true" t="shared" si="14" ref="G61:G67">E61+F61</f>
        <v>50</v>
      </c>
      <c r="H61" s="107"/>
      <c r="I61" s="107">
        <f>G61+H61</f>
        <v>50</v>
      </c>
      <c r="J61" s="107"/>
      <c r="K61" s="107">
        <f aca="true" t="shared" si="15" ref="K61:K67">I61+J61</f>
        <v>50</v>
      </c>
      <c r="L61" s="69" t="s">
        <v>30</v>
      </c>
    </row>
    <row r="62" spans="1:12" ht="17.25" customHeight="1">
      <c r="A62" s="65" t="s">
        <v>30</v>
      </c>
      <c r="B62" s="66" t="s">
        <v>90</v>
      </c>
      <c r="C62" s="67">
        <v>250</v>
      </c>
      <c r="D62" s="68">
        <v>97.89194</v>
      </c>
      <c r="E62" s="67">
        <v>250</v>
      </c>
      <c r="F62" s="70"/>
      <c r="G62" s="107">
        <f t="shared" si="14"/>
        <v>250</v>
      </c>
      <c r="H62" s="107"/>
      <c r="I62" s="107">
        <f aca="true" t="shared" si="16" ref="I62:I67">G62+H62</f>
        <v>250</v>
      </c>
      <c r="J62" s="107"/>
      <c r="K62" s="107">
        <f t="shared" si="15"/>
        <v>250</v>
      </c>
      <c r="L62" s="69" t="s">
        <v>30</v>
      </c>
    </row>
    <row r="63" spans="1:12" ht="18" customHeight="1">
      <c r="A63" s="65" t="s">
        <v>30</v>
      </c>
      <c r="B63" s="66" t="s">
        <v>92</v>
      </c>
      <c r="C63" s="67">
        <v>1300</v>
      </c>
      <c r="D63" s="68">
        <v>949.04715</v>
      </c>
      <c r="E63" s="67">
        <v>1500</v>
      </c>
      <c r="F63" s="70"/>
      <c r="G63" s="107">
        <f t="shared" si="14"/>
        <v>1500</v>
      </c>
      <c r="H63" s="107"/>
      <c r="I63" s="107">
        <f t="shared" si="16"/>
        <v>1500</v>
      </c>
      <c r="J63" s="107"/>
      <c r="K63" s="107">
        <f t="shared" si="15"/>
        <v>1500</v>
      </c>
      <c r="L63" s="69" t="s">
        <v>30</v>
      </c>
    </row>
    <row r="64" spans="1:12" ht="18" customHeight="1">
      <c r="A64" s="65" t="s">
        <v>30</v>
      </c>
      <c r="B64" s="66" t="s">
        <v>96</v>
      </c>
      <c r="C64" s="67">
        <v>2300</v>
      </c>
      <c r="D64" s="68">
        <v>1160.02819</v>
      </c>
      <c r="E64" s="67">
        <v>2300</v>
      </c>
      <c r="F64" s="70"/>
      <c r="G64" s="107">
        <f t="shared" si="14"/>
        <v>2300</v>
      </c>
      <c r="H64" s="107"/>
      <c r="I64" s="107">
        <f t="shared" si="16"/>
        <v>2300</v>
      </c>
      <c r="J64" s="107"/>
      <c r="K64" s="107">
        <f t="shared" si="15"/>
        <v>2300</v>
      </c>
      <c r="L64" s="69" t="s">
        <v>30</v>
      </c>
    </row>
    <row r="65" spans="1:12" ht="18.75" customHeight="1">
      <c r="A65" s="65" t="s">
        <v>30</v>
      </c>
      <c r="B65" s="66" t="s">
        <v>65</v>
      </c>
      <c r="C65" s="67">
        <v>19100</v>
      </c>
      <c r="D65" s="68">
        <v>14226.072</v>
      </c>
      <c r="E65" s="67">
        <v>19100</v>
      </c>
      <c r="F65" s="70"/>
      <c r="G65" s="107">
        <f t="shared" si="14"/>
        <v>19100</v>
      </c>
      <c r="H65" s="107"/>
      <c r="I65" s="107">
        <f t="shared" si="16"/>
        <v>19100</v>
      </c>
      <c r="J65" s="107"/>
      <c r="K65" s="107">
        <f t="shared" si="15"/>
        <v>19100</v>
      </c>
      <c r="L65" s="69" t="s">
        <v>30</v>
      </c>
    </row>
    <row r="66" spans="1:12" ht="39" customHeight="1">
      <c r="A66" s="65" t="s">
        <v>30</v>
      </c>
      <c r="B66" s="66" t="s">
        <v>35</v>
      </c>
      <c r="C66" s="67">
        <v>3400</v>
      </c>
      <c r="D66" s="68">
        <v>1520.48844</v>
      </c>
      <c r="E66" s="67">
        <v>3400</v>
      </c>
      <c r="F66" s="70"/>
      <c r="G66" s="107">
        <f t="shared" si="14"/>
        <v>3400</v>
      </c>
      <c r="H66" s="107"/>
      <c r="I66" s="107">
        <f t="shared" si="16"/>
        <v>3400</v>
      </c>
      <c r="J66" s="107"/>
      <c r="K66" s="107">
        <f t="shared" si="15"/>
        <v>3400</v>
      </c>
      <c r="L66" s="69" t="s">
        <v>1442</v>
      </c>
    </row>
    <row r="67" spans="1:12" ht="15" customHeight="1">
      <c r="A67" s="65" t="s">
        <v>30</v>
      </c>
      <c r="B67" s="66" t="s">
        <v>107</v>
      </c>
      <c r="C67" s="67">
        <v>100</v>
      </c>
      <c r="D67" s="68">
        <v>53.97188</v>
      </c>
      <c r="E67" s="67">
        <v>200</v>
      </c>
      <c r="F67" s="70"/>
      <c r="G67" s="107">
        <f t="shared" si="14"/>
        <v>200</v>
      </c>
      <c r="H67" s="107"/>
      <c r="I67" s="107">
        <f t="shared" si="16"/>
        <v>200</v>
      </c>
      <c r="J67" s="107"/>
      <c r="K67" s="107">
        <f t="shared" si="15"/>
        <v>200</v>
      </c>
      <c r="L67" s="69" t="s">
        <v>1443</v>
      </c>
    </row>
    <row r="68" spans="1:12" ht="15" customHeight="1">
      <c r="A68" s="541" t="s">
        <v>597</v>
      </c>
      <c r="B68" s="541"/>
      <c r="C68" s="71">
        <v>26500</v>
      </c>
      <c r="D68" s="71">
        <v>18011.4986</v>
      </c>
      <c r="E68" s="71">
        <f aca="true" t="shared" si="17" ref="E68:K68">SUM(E61:E67)</f>
        <v>26800</v>
      </c>
      <c r="F68" s="71">
        <f t="shared" si="17"/>
        <v>0</v>
      </c>
      <c r="G68" s="71">
        <f t="shared" si="17"/>
        <v>26800</v>
      </c>
      <c r="H68" s="71">
        <f t="shared" si="17"/>
        <v>0</v>
      </c>
      <c r="I68" s="71">
        <f t="shared" si="17"/>
        <v>26800</v>
      </c>
      <c r="J68" s="71">
        <f t="shared" si="17"/>
        <v>0</v>
      </c>
      <c r="K68" s="71">
        <f t="shared" si="17"/>
        <v>26800</v>
      </c>
      <c r="L68" s="72" t="s">
        <v>30</v>
      </c>
    </row>
    <row r="69" spans="1:12" ht="30" customHeight="1">
      <c r="A69" s="541" t="s">
        <v>1444</v>
      </c>
      <c r="B69" s="541"/>
      <c r="C69" s="73">
        <v>94315.656</v>
      </c>
      <c r="D69" s="73">
        <v>50516.70434</v>
      </c>
      <c r="E69" s="73">
        <f aca="true" t="shared" si="18" ref="E69:K69">E68+E58+E49+E39+E35+E31</f>
        <v>93215</v>
      </c>
      <c r="F69" s="73">
        <f t="shared" si="18"/>
        <v>-400</v>
      </c>
      <c r="G69" s="73">
        <f t="shared" si="18"/>
        <v>92815</v>
      </c>
      <c r="H69" s="73">
        <f t="shared" si="18"/>
        <v>-200</v>
      </c>
      <c r="I69" s="73">
        <f t="shared" si="18"/>
        <v>92615</v>
      </c>
      <c r="J69" s="73">
        <f t="shared" si="18"/>
        <v>0</v>
      </c>
      <c r="K69" s="73">
        <f t="shared" si="18"/>
        <v>92615</v>
      </c>
      <c r="L69" s="72" t="s">
        <v>30</v>
      </c>
    </row>
  </sheetData>
  <sheetProtection/>
  <mergeCells count="21">
    <mergeCell ref="A1:L1"/>
    <mergeCell ref="A3:B3"/>
    <mergeCell ref="A4:L4"/>
    <mergeCell ref="A5:L5"/>
    <mergeCell ref="A31:B31"/>
    <mergeCell ref="A33:L33"/>
    <mergeCell ref="A32:L32"/>
    <mergeCell ref="A58:B58"/>
    <mergeCell ref="A40:L40"/>
    <mergeCell ref="A69:B69"/>
    <mergeCell ref="A59:L59"/>
    <mergeCell ref="A60:L60"/>
    <mergeCell ref="A68:B68"/>
    <mergeCell ref="A41:L41"/>
    <mergeCell ref="A51:L51"/>
    <mergeCell ref="A39:B39"/>
    <mergeCell ref="A50:L50"/>
    <mergeCell ref="A49:B49"/>
    <mergeCell ref="A35:B35"/>
    <mergeCell ref="A36:L36"/>
    <mergeCell ref="A37:L37"/>
  </mergeCells>
  <printOptions/>
  <pageMargins left="0.8267716535433072" right="0.4330708661417323" top="0.4724409448818898" bottom="0.4724409448818898" header="0.7086614173228347" footer="0.31496062992125984"/>
  <pageSetup firstPageNumber="28" useFirstPageNumber="1" fitToHeight="0" horizontalDpi="300" verticalDpi="300" orientation="portrait" pageOrder="overThenDown" paperSize="9" scale="74" r:id="rId1"/>
  <headerFooter alignWithMargins="0">
    <oddFooter>&amp;C&amp;P</oddFooter>
  </headerFooter>
  <rowBreaks count="1" manualBreakCount="1">
    <brk id="49" max="12" man="1"/>
  </rowBreaks>
</worksheet>
</file>

<file path=xl/worksheets/sheet24.xml><?xml version="1.0" encoding="utf-8"?>
<worksheet xmlns="http://schemas.openxmlformats.org/spreadsheetml/2006/main" xmlns:r="http://schemas.openxmlformats.org/officeDocument/2006/relationships">
  <sheetPr>
    <tabColor rgb="FFFFC000"/>
  </sheetPr>
  <dimension ref="A1:L16"/>
  <sheetViews>
    <sheetView zoomScaleSheetLayoutView="100" zoomScalePageLayoutView="0" workbookViewId="0" topLeftCell="A1">
      <selection activeCell="C2" sqref="C1:C16384"/>
    </sheetView>
  </sheetViews>
  <sheetFormatPr defaultColWidth="9.140625" defaultRowHeight="12.75"/>
  <cols>
    <col min="1" max="1" width="9.57421875" style="0" customWidth="1"/>
    <col min="2" max="2" width="33.140625" style="0" customWidth="1"/>
    <col min="3" max="3" width="10.140625" style="0" hidden="1" customWidth="1"/>
    <col min="4" max="4" width="10.421875" style="0" hidden="1" customWidth="1"/>
    <col min="5" max="5" width="9.00390625" style="0" hidden="1" customWidth="1"/>
    <col min="6" max="7" width="7.7109375" style="0" hidden="1" customWidth="1"/>
    <col min="8" max="8" width="7.140625" style="0" hidden="1" customWidth="1"/>
    <col min="9" max="9" width="7.8515625" style="0" hidden="1" customWidth="1"/>
    <col min="10" max="10" width="7.00390625" style="0" hidden="1" customWidth="1"/>
    <col min="11" max="11" width="14.8515625" style="0" customWidth="1"/>
    <col min="12" max="12" width="53.5742187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76" t="s">
        <v>21</v>
      </c>
      <c r="B2" s="77" t="s">
        <v>22</v>
      </c>
      <c r="C2" s="77" t="s">
        <v>23</v>
      </c>
      <c r="D2" s="77" t="s">
        <v>24</v>
      </c>
      <c r="E2" s="77" t="s">
        <v>25</v>
      </c>
      <c r="F2" s="74" t="s">
        <v>598</v>
      </c>
      <c r="G2" s="74" t="s">
        <v>895</v>
      </c>
      <c r="H2" s="135" t="s">
        <v>772</v>
      </c>
      <c r="I2" s="135" t="s">
        <v>771</v>
      </c>
      <c r="J2" s="135" t="s">
        <v>543</v>
      </c>
      <c r="K2" s="443" t="s">
        <v>1522</v>
      </c>
      <c r="L2" s="63" t="s">
        <v>26</v>
      </c>
    </row>
    <row r="3" spans="1:12" ht="24" customHeight="1">
      <c r="A3" s="517" t="s">
        <v>906</v>
      </c>
      <c r="B3" s="517"/>
      <c r="C3" s="78"/>
      <c r="D3" s="78"/>
      <c r="E3" s="78"/>
      <c r="F3" s="78"/>
      <c r="G3" s="78"/>
      <c r="H3" s="78"/>
      <c r="I3" s="78"/>
      <c r="J3" s="78"/>
      <c r="K3" s="78"/>
      <c r="L3" s="147" t="s">
        <v>73</v>
      </c>
    </row>
    <row r="4" spans="1:12" ht="15" customHeight="1">
      <c r="A4" s="478" t="s">
        <v>74</v>
      </c>
      <c r="B4" s="478"/>
      <c r="C4" s="478"/>
      <c r="D4" s="478"/>
      <c r="E4" s="478"/>
      <c r="F4" s="478"/>
      <c r="G4" s="478"/>
      <c r="H4" s="478"/>
      <c r="I4" s="478"/>
      <c r="J4" s="478"/>
      <c r="K4" s="478"/>
      <c r="L4" s="478"/>
    </row>
    <row r="5" spans="1:12" ht="28.5" customHeight="1">
      <c r="A5" s="79" t="s">
        <v>30</v>
      </c>
      <c r="B5" s="80" t="s">
        <v>45</v>
      </c>
      <c r="C5" s="81">
        <v>110</v>
      </c>
      <c r="D5" s="82">
        <v>19.655</v>
      </c>
      <c r="E5" s="81">
        <v>113</v>
      </c>
      <c r="F5" s="87"/>
      <c r="G5" s="107">
        <f>E5+F5</f>
        <v>113</v>
      </c>
      <c r="H5" s="107"/>
      <c r="I5" s="107">
        <f>G5+H5</f>
        <v>113</v>
      </c>
      <c r="J5" s="107"/>
      <c r="K5" s="107">
        <f>I5+J5</f>
        <v>113</v>
      </c>
      <c r="L5" s="83" t="s">
        <v>75</v>
      </c>
    </row>
    <row r="6" spans="1:12" ht="30.75" customHeight="1">
      <c r="A6" s="79" t="s">
        <v>30</v>
      </c>
      <c r="B6" s="80" t="s">
        <v>35</v>
      </c>
      <c r="C6" s="81">
        <v>100</v>
      </c>
      <c r="D6" s="82">
        <v>5.635</v>
      </c>
      <c r="E6" s="81">
        <v>100</v>
      </c>
      <c r="F6" s="87"/>
      <c r="G6" s="107">
        <f>E6+F6</f>
        <v>100</v>
      </c>
      <c r="H6" s="107"/>
      <c r="I6" s="107">
        <f>G6+H6</f>
        <v>100</v>
      </c>
      <c r="J6" s="107"/>
      <c r="K6" s="107">
        <f>I6+J6</f>
        <v>100</v>
      </c>
      <c r="L6" s="83" t="s">
        <v>702</v>
      </c>
    </row>
    <row r="7" spans="1:12" ht="15" customHeight="1">
      <c r="A7" s="478" t="s">
        <v>29</v>
      </c>
      <c r="B7" s="478"/>
      <c r="C7" s="478"/>
      <c r="D7" s="478"/>
      <c r="E7" s="478"/>
      <c r="F7" s="478"/>
      <c r="G7" s="478"/>
      <c r="H7" s="478"/>
      <c r="I7" s="478"/>
      <c r="J7" s="478"/>
      <c r="K7" s="478"/>
      <c r="L7" s="478"/>
    </row>
    <row r="8" spans="1:12" ht="21.75" customHeight="1">
      <c r="A8" s="79" t="s">
        <v>30</v>
      </c>
      <c r="B8" s="80" t="s">
        <v>55</v>
      </c>
      <c r="C8" s="81">
        <v>5</v>
      </c>
      <c r="D8" s="82">
        <v>0</v>
      </c>
      <c r="E8" s="81">
        <v>4</v>
      </c>
      <c r="F8" s="87"/>
      <c r="G8" s="107">
        <f aca="true" t="shared" si="0" ref="G8:G15">E8+F8</f>
        <v>4</v>
      </c>
      <c r="H8" s="107"/>
      <c r="I8" s="107">
        <f>G8+H8</f>
        <v>4</v>
      </c>
      <c r="J8" s="107"/>
      <c r="K8" s="107">
        <f aca="true" t="shared" si="1" ref="K8:K15">I8+J8</f>
        <v>4</v>
      </c>
      <c r="L8" s="83" t="s">
        <v>76</v>
      </c>
    </row>
    <row r="9" spans="1:12" ht="15" customHeight="1">
      <c r="A9" s="79" t="s">
        <v>30</v>
      </c>
      <c r="B9" s="80" t="s">
        <v>57</v>
      </c>
      <c r="C9" s="81">
        <v>6</v>
      </c>
      <c r="D9" s="82">
        <v>2</v>
      </c>
      <c r="E9" s="81">
        <v>6</v>
      </c>
      <c r="F9" s="87"/>
      <c r="G9" s="107">
        <f t="shared" si="0"/>
        <v>6</v>
      </c>
      <c r="H9" s="107"/>
      <c r="I9" s="107">
        <f aca="true" t="shared" si="2" ref="I9:I15">G9+H9</f>
        <v>6</v>
      </c>
      <c r="J9" s="107"/>
      <c r="K9" s="107">
        <f t="shared" si="1"/>
        <v>6</v>
      </c>
      <c r="L9" s="83" t="s">
        <v>77</v>
      </c>
    </row>
    <row r="10" spans="1:12" ht="15" customHeight="1">
      <c r="A10" s="79" t="s">
        <v>30</v>
      </c>
      <c r="B10" s="80" t="s">
        <v>31</v>
      </c>
      <c r="C10" s="81">
        <v>20</v>
      </c>
      <c r="D10" s="82">
        <v>2.711</v>
      </c>
      <c r="E10" s="81">
        <v>20</v>
      </c>
      <c r="F10" s="87"/>
      <c r="G10" s="107">
        <f t="shared" si="0"/>
        <v>20</v>
      </c>
      <c r="H10" s="107">
        <v>-6</v>
      </c>
      <c r="I10" s="107">
        <f t="shared" si="2"/>
        <v>14</v>
      </c>
      <c r="J10" s="107"/>
      <c r="K10" s="107">
        <f t="shared" si="1"/>
        <v>14</v>
      </c>
      <c r="L10" s="83" t="s">
        <v>78</v>
      </c>
    </row>
    <row r="11" spans="1:12" ht="28.5" customHeight="1">
      <c r="A11" s="79" t="s">
        <v>30</v>
      </c>
      <c r="B11" s="80" t="s">
        <v>44</v>
      </c>
      <c r="C11" s="81">
        <v>6</v>
      </c>
      <c r="D11" s="82">
        <v>2.272</v>
      </c>
      <c r="E11" s="81">
        <v>6</v>
      </c>
      <c r="F11" s="87"/>
      <c r="G11" s="107">
        <f t="shared" si="0"/>
        <v>6</v>
      </c>
      <c r="H11" s="107"/>
      <c r="I11" s="107">
        <f t="shared" si="2"/>
        <v>6</v>
      </c>
      <c r="J11" s="107"/>
      <c r="K11" s="107">
        <f t="shared" si="1"/>
        <v>6</v>
      </c>
      <c r="L11" s="83" t="s">
        <v>79</v>
      </c>
    </row>
    <row r="12" spans="1:12" ht="15" customHeight="1">
      <c r="A12" s="79" t="s">
        <v>30</v>
      </c>
      <c r="B12" s="80" t="s">
        <v>33</v>
      </c>
      <c r="C12" s="81">
        <v>55</v>
      </c>
      <c r="D12" s="82">
        <v>8.31117</v>
      </c>
      <c r="E12" s="81">
        <v>40</v>
      </c>
      <c r="F12" s="87"/>
      <c r="G12" s="107">
        <f t="shared" si="0"/>
        <v>40</v>
      </c>
      <c r="H12" s="107"/>
      <c r="I12" s="107">
        <f t="shared" si="2"/>
        <v>40</v>
      </c>
      <c r="J12" s="107"/>
      <c r="K12" s="107">
        <f t="shared" si="1"/>
        <v>40</v>
      </c>
      <c r="L12" s="83" t="s">
        <v>80</v>
      </c>
    </row>
    <row r="13" spans="1:12" ht="15" customHeight="1">
      <c r="A13" s="79" t="s">
        <v>30</v>
      </c>
      <c r="B13" s="80" t="s">
        <v>35</v>
      </c>
      <c r="C13" s="81">
        <v>5</v>
      </c>
      <c r="D13" s="82">
        <v>0</v>
      </c>
      <c r="E13" s="81">
        <v>5</v>
      </c>
      <c r="F13" s="87"/>
      <c r="G13" s="107">
        <f t="shared" si="0"/>
        <v>5</v>
      </c>
      <c r="H13" s="107"/>
      <c r="I13" s="107">
        <f t="shared" si="2"/>
        <v>5</v>
      </c>
      <c r="J13" s="107"/>
      <c r="K13" s="107">
        <f t="shared" si="1"/>
        <v>5</v>
      </c>
      <c r="L13" s="83" t="s">
        <v>81</v>
      </c>
    </row>
    <row r="14" spans="1:12" ht="15" customHeight="1">
      <c r="A14" s="79" t="s">
        <v>30</v>
      </c>
      <c r="B14" s="80" t="s">
        <v>39</v>
      </c>
      <c r="C14" s="81">
        <v>13</v>
      </c>
      <c r="D14" s="82">
        <v>5.349</v>
      </c>
      <c r="E14" s="81">
        <v>13</v>
      </c>
      <c r="F14" s="87"/>
      <c r="G14" s="107">
        <f t="shared" si="0"/>
        <v>13</v>
      </c>
      <c r="H14" s="107"/>
      <c r="I14" s="107">
        <f t="shared" si="2"/>
        <v>13</v>
      </c>
      <c r="J14" s="107"/>
      <c r="K14" s="107">
        <f t="shared" si="1"/>
        <v>13</v>
      </c>
      <c r="L14" s="83" t="s">
        <v>82</v>
      </c>
    </row>
    <row r="15" spans="1:12" ht="15" customHeight="1">
      <c r="A15" s="79" t="s">
        <v>30</v>
      </c>
      <c r="B15" s="80" t="s">
        <v>37</v>
      </c>
      <c r="C15" s="81">
        <v>47</v>
      </c>
      <c r="D15" s="82">
        <v>11.668</v>
      </c>
      <c r="E15" s="81">
        <v>42</v>
      </c>
      <c r="F15" s="87"/>
      <c r="G15" s="107">
        <f t="shared" si="0"/>
        <v>42</v>
      </c>
      <c r="H15" s="107"/>
      <c r="I15" s="107">
        <f t="shared" si="2"/>
        <v>42</v>
      </c>
      <c r="J15" s="107"/>
      <c r="K15" s="107">
        <f t="shared" si="1"/>
        <v>42</v>
      </c>
      <c r="L15" s="83" t="s">
        <v>83</v>
      </c>
    </row>
    <row r="16" spans="1:12" ht="30" customHeight="1">
      <c r="A16" s="482" t="s">
        <v>84</v>
      </c>
      <c r="B16" s="482"/>
      <c r="C16" s="84">
        <v>367</v>
      </c>
      <c r="D16" s="84">
        <v>62.60117</v>
      </c>
      <c r="E16" s="84">
        <f aca="true" t="shared" si="3" ref="E16:K16">SUM(E5:E15)</f>
        <v>349</v>
      </c>
      <c r="F16" s="84">
        <f t="shared" si="3"/>
        <v>0</v>
      </c>
      <c r="G16" s="84">
        <f t="shared" si="3"/>
        <v>349</v>
      </c>
      <c r="H16" s="84">
        <f t="shared" si="3"/>
        <v>-6</v>
      </c>
      <c r="I16" s="84">
        <f t="shared" si="3"/>
        <v>343</v>
      </c>
      <c r="J16" s="84">
        <f t="shared" si="3"/>
        <v>0</v>
      </c>
      <c r="K16" s="84">
        <f t="shared" si="3"/>
        <v>343</v>
      </c>
      <c r="L16" s="85" t="s">
        <v>30</v>
      </c>
    </row>
  </sheetData>
  <sheetProtection/>
  <mergeCells count="5">
    <mergeCell ref="A16:B16"/>
    <mergeCell ref="A1:L1"/>
    <mergeCell ref="A3:B3"/>
    <mergeCell ref="A4:L4"/>
    <mergeCell ref="A7:L7"/>
  </mergeCells>
  <printOptions/>
  <pageMargins left="0.8267716535433072" right="0.4330708661417323" top="0.4724409448818898" bottom="0.4724409448818898" header="0.7086614173228347" footer="0.31496062992125984"/>
  <pageSetup firstPageNumber="30" useFirstPageNumber="1" fitToHeight="0" horizontalDpi="300" verticalDpi="300" orientation="portrait" pageOrder="overThenDown" paperSize="9" scale="75"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tabColor rgb="FFFFC000"/>
  </sheetPr>
  <dimension ref="A1:N110"/>
  <sheetViews>
    <sheetView zoomScaleSheetLayoutView="100" zoomScalePageLayoutView="0" workbookViewId="0" topLeftCell="A64">
      <selection activeCell="A88" sqref="A88:IV88"/>
    </sheetView>
  </sheetViews>
  <sheetFormatPr defaultColWidth="9.140625" defaultRowHeight="12.75"/>
  <cols>
    <col min="2" max="2" width="33.57421875" style="0" customWidth="1"/>
    <col min="3" max="3" width="9.140625" style="0" hidden="1" customWidth="1"/>
    <col min="4" max="4" width="10.28125" style="0" hidden="1" customWidth="1"/>
    <col min="5" max="5" width="0" style="0" hidden="1" customWidth="1"/>
    <col min="6" max="6" width="7.8515625" style="0" hidden="1" customWidth="1"/>
    <col min="7" max="7" width="0" style="0" hidden="1" customWidth="1"/>
    <col min="8" max="8" width="7.57421875" style="0" hidden="1" customWidth="1"/>
    <col min="9" max="9" width="8.00390625" style="0" hidden="1" customWidth="1"/>
    <col min="10" max="10" width="7.00390625" style="0" hidden="1" customWidth="1"/>
    <col min="11" max="11" width="13.421875" style="0" customWidth="1"/>
    <col min="12" max="12" width="51.28125" style="0" customWidth="1"/>
  </cols>
  <sheetData>
    <row r="1" spans="1:12" ht="18" customHeight="1" thickBot="1">
      <c r="A1" s="536" t="s">
        <v>1533</v>
      </c>
      <c r="B1" s="537"/>
      <c r="C1" s="537"/>
      <c r="D1" s="537"/>
      <c r="E1" s="537"/>
      <c r="F1" s="537"/>
      <c r="G1" s="537"/>
      <c r="H1" s="537"/>
      <c r="I1" s="537"/>
      <c r="J1" s="537"/>
      <c r="K1" s="537"/>
      <c r="L1" s="537"/>
    </row>
    <row r="2" spans="1:12" ht="70.5" customHeight="1" thickBot="1">
      <c r="A2" s="60" t="s">
        <v>21</v>
      </c>
      <c r="B2" s="61" t="s">
        <v>22</v>
      </c>
      <c r="C2" s="61" t="s">
        <v>23</v>
      </c>
      <c r="D2" s="61" t="s">
        <v>24</v>
      </c>
      <c r="E2" s="61" t="s">
        <v>25</v>
      </c>
      <c r="F2" s="74" t="s">
        <v>599</v>
      </c>
      <c r="G2" s="74" t="s">
        <v>895</v>
      </c>
      <c r="H2" s="135" t="s">
        <v>772</v>
      </c>
      <c r="I2" s="135" t="s">
        <v>771</v>
      </c>
      <c r="J2" s="135" t="s">
        <v>543</v>
      </c>
      <c r="K2" s="443" t="s">
        <v>1522</v>
      </c>
      <c r="L2" s="62" t="s">
        <v>26</v>
      </c>
    </row>
    <row r="3" spans="1:12" ht="24" customHeight="1">
      <c r="A3" s="543" t="s">
        <v>906</v>
      </c>
      <c r="B3" s="543"/>
      <c r="C3" s="64"/>
      <c r="D3" s="64"/>
      <c r="E3" s="64"/>
      <c r="F3" s="64"/>
      <c r="G3" s="64"/>
      <c r="H3" s="64"/>
      <c r="I3" s="64"/>
      <c r="J3" s="64"/>
      <c r="K3" s="64"/>
      <c r="L3" s="147" t="s">
        <v>210</v>
      </c>
    </row>
    <row r="4" spans="1:12" ht="15" customHeight="1">
      <c r="A4" s="542" t="s">
        <v>211</v>
      </c>
      <c r="B4" s="542"/>
      <c r="C4" s="542"/>
      <c r="D4" s="542"/>
      <c r="E4" s="542"/>
      <c r="F4" s="542"/>
      <c r="G4" s="542"/>
      <c r="H4" s="542"/>
      <c r="I4" s="542"/>
      <c r="J4" s="542"/>
      <c r="K4" s="542"/>
      <c r="L4" s="542"/>
    </row>
    <row r="5" spans="1:12" ht="15" customHeight="1">
      <c r="A5" s="544" t="s">
        <v>29</v>
      </c>
      <c r="B5" s="544"/>
      <c r="C5" s="544"/>
      <c r="D5" s="544"/>
      <c r="E5" s="544"/>
      <c r="F5" s="544"/>
      <c r="G5" s="544"/>
      <c r="H5" s="544"/>
      <c r="I5" s="544"/>
      <c r="J5" s="544"/>
      <c r="K5" s="544"/>
      <c r="L5" s="544"/>
    </row>
    <row r="6" spans="1:12" ht="15" customHeight="1">
      <c r="A6" s="65" t="s">
        <v>30</v>
      </c>
      <c r="B6" s="66" t="s">
        <v>33</v>
      </c>
      <c r="C6" s="67">
        <v>100</v>
      </c>
      <c r="D6" s="68">
        <v>30.37373</v>
      </c>
      <c r="E6" s="67">
        <v>90</v>
      </c>
      <c r="F6" s="70"/>
      <c r="G6" s="107">
        <f>E6+F6</f>
        <v>90</v>
      </c>
      <c r="H6" s="107"/>
      <c r="I6" s="107">
        <f>G6+H6</f>
        <v>90</v>
      </c>
      <c r="J6" s="107"/>
      <c r="K6" s="107">
        <f>I6+J6</f>
        <v>90</v>
      </c>
      <c r="L6" s="69" t="s">
        <v>212</v>
      </c>
    </row>
    <row r="7" spans="1:12" ht="15" customHeight="1">
      <c r="A7" s="545" t="s">
        <v>214</v>
      </c>
      <c r="B7" s="546"/>
      <c r="C7" s="71">
        <f aca="true" t="shared" si="0" ref="C7:K7">SUM(C6:C6)</f>
        <v>100</v>
      </c>
      <c r="D7" s="71">
        <f t="shared" si="0"/>
        <v>30.37373</v>
      </c>
      <c r="E7" s="71">
        <f t="shared" si="0"/>
        <v>90</v>
      </c>
      <c r="F7" s="71">
        <f t="shared" si="0"/>
        <v>0</v>
      </c>
      <c r="G7" s="71">
        <f t="shared" si="0"/>
        <v>90</v>
      </c>
      <c r="H7" s="71">
        <f t="shared" si="0"/>
        <v>0</v>
      </c>
      <c r="I7" s="71">
        <f t="shared" si="0"/>
        <v>90</v>
      </c>
      <c r="J7" s="71">
        <f t="shared" si="0"/>
        <v>0</v>
      </c>
      <c r="K7" s="71">
        <f t="shared" si="0"/>
        <v>90</v>
      </c>
      <c r="L7" s="72" t="s">
        <v>30</v>
      </c>
    </row>
    <row r="8" spans="1:12" ht="15" customHeight="1">
      <c r="A8" s="542" t="s">
        <v>215</v>
      </c>
      <c r="B8" s="542"/>
      <c r="C8" s="542"/>
      <c r="D8" s="542"/>
      <c r="E8" s="542"/>
      <c r="F8" s="542"/>
      <c r="G8" s="542"/>
      <c r="H8" s="542"/>
      <c r="I8" s="542"/>
      <c r="J8" s="542"/>
      <c r="K8" s="542"/>
      <c r="L8" s="542"/>
    </row>
    <row r="9" spans="1:12" ht="15" customHeight="1">
      <c r="A9" s="544" t="s">
        <v>216</v>
      </c>
      <c r="B9" s="544"/>
      <c r="C9" s="544"/>
      <c r="D9" s="544"/>
      <c r="E9" s="544"/>
      <c r="F9" s="544"/>
      <c r="G9" s="544"/>
      <c r="H9" s="544"/>
      <c r="I9" s="544"/>
      <c r="J9" s="544"/>
      <c r="K9" s="544"/>
      <c r="L9" s="544"/>
    </row>
    <row r="10" spans="1:12" ht="15" customHeight="1">
      <c r="A10" s="65" t="s">
        <v>30</v>
      </c>
      <c r="B10" s="66" t="s">
        <v>31</v>
      </c>
      <c r="C10" s="67">
        <v>5</v>
      </c>
      <c r="D10" s="68">
        <v>0.404</v>
      </c>
      <c r="E10" s="67">
        <v>5</v>
      </c>
      <c r="F10" s="70"/>
      <c r="G10" s="107">
        <f aca="true" t="shared" si="1" ref="G10:G22">E10+F10</f>
        <v>5</v>
      </c>
      <c r="H10" s="107"/>
      <c r="I10" s="107">
        <f>G10+H10</f>
        <v>5</v>
      </c>
      <c r="J10" s="107"/>
      <c r="K10" s="107">
        <f aca="true" t="shared" si="2" ref="K10:K22">I10+J10</f>
        <v>5</v>
      </c>
      <c r="L10" s="69" t="s">
        <v>30</v>
      </c>
    </row>
    <row r="11" spans="1:12" ht="25.5" customHeight="1">
      <c r="A11" s="65" t="s">
        <v>30</v>
      </c>
      <c r="B11" s="66" t="s">
        <v>44</v>
      </c>
      <c r="C11" s="67">
        <v>50</v>
      </c>
      <c r="D11" s="68">
        <v>22.079</v>
      </c>
      <c r="E11" s="67">
        <v>50</v>
      </c>
      <c r="F11" s="70"/>
      <c r="G11" s="107">
        <f t="shared" si="1"/>
        <v>50</v>
      </c>
      <c r="H11" s="107"/>
      <c r="I11" s="107">
        <f aca="true" t="shared" si="3" ref="I11:I22">G11+H11</f>
        <v>50</v>
      </c>
      <c r="J11" s="107"/>
      <c r="K11" s="107">
        <f t="shared" si="2"/>
        <v>50</v>
      </c>
      <c r="L11" s="69" t="s">
        <v>217</v>
      </c>
    </row>
    <row r="12" spans="1:12" ht="40.5" customHeight="1">
      <c r="A12" s="65" t="s">
        <v>30</v>
      </c>
      <c r="B12" s="66" t="s">
        <v>35</v>
      </c>
      <c r="C12" s="67">
        <v>2018.185</v>
      </c>
      <c r="D12" s="68">
        <v>493.21053</v>
      </c>
      <c r="E12" s="67">
        <v>805</v>
      </c>
      <c r="F12" s="70">
        <f>80+250</f>
        <v>330</v>
      </c>
      <c r="G12" s="107">
        <f t="shared" si="1"/>
        <v>1135</v>
      </c>
      <c r="H12" s="107">
        <v>-87</v>
      </c>
      <c r="I12" s="107">
        <f t="shared" si="3"/>
        <v>1048</v>
      </c>
      <c r="J12" s="107"/>
      <c r="K12" s="107">
        <f t="shared" si="2"/>
        <v>1048</v>
      </c>
      <c r="L12" s="92" t="s">
        <v>1486</v>
      </c>
    </row>
    <row r="13" spans="1:12" ht="18" customHeight="1">
      <c r="A13" s="65" t="s">
        <v>30</v>
      </c>
      <c r="B13" s="66" t="s">
        <v>35</v>
      </c>
      <c r="C13" s="67">
        <v>100</v>
      </c>
      <c r="D13" s="68">
        <v>100</v>
      </c>
      <c r="E13" s="67">
        <v>450</v>
      </c>
      <c r="F13" s="70"/>
      <c r="G13" s="107">
        <f t="shared" si="1"/>
        <v>450</v>
      </c>
      <c r="H13" s="107"/>
      <c r="I13" s="107">
        <f t="shared" si="3"/>
        <v>450</v>
      </c>
      <c r="J13" s="107"/>
      <c r="K13" s="107">
        <f t="shared" si="2"/>
        <v>450</v>
      </c>
      <c r="L13" s="69" t="s">
        <v>218</v>
      </c>
    </row>
    <row r="14" spans="1:12" ht="17.25" customHeight="1">
      <c r="A14" s="65" t="s">
        <v>30</v>
      </c>
      <c r="B14" s="66" t="s">
        <v>35</v>
      </c>
      <c r="C14" s="67">
        <v>600</v>
      </c>
      <c r="D14" s="68">
        <v>81.5</v>
      </c>
      <c r="E14" s="67">
        <v>600</v>
      </c>
      <c r="F14" s="70"/>
      <c r="G14" s="107">
        <f t="shared" si="1"/>
        <v>600</v>
      </c>
      <c r="H14" s="107"/>
      <c r="I14" s="107">
        <f t="shared" si="3"/>
        <v>600</v>
      </c>
      <c r="J14" s="107"/>
      <c r="K14" s="107">
        <f t="shared" si="2"/>
        <v>600</v>
      </c>
      <c r="L14" s="69" t="s">
        <v>219</v>
      </c>
    </row>
    <row r="15" spans="1:12" ht="18.75" customHeight="1">
      <c r="A15" s="65" t="s">
        <v>30</v>
      </c>
      <c r="B15" s="66" t="s">
        <v>35</v>
      </c>
      <c r="C15" s="67">
        <v>500</v>
      </c>
      <c r="D15" s="68">
        <v>466.5071</v>
      </c>
      <c r="E15" s="67">
        <v>800</v>
      </c>
      <c r="F15" s="70"/>
      <c r="G15" s="107">
        <f t="shared" si="1"/>
        <v>800</v>
      </c>
      <c r="H15" s="107"/>
      <c r="I15" s="107">
        <f t="shared" si="3"/>
        <v>800</v>
      </c>
      <c r="J15" s="107"/>
      <c r="K15" s="107">
        <f t="shared" si="2"/>
        <v>800</v>
      </c>
      <c r="L15" s="69" t="s">
        <v>220</v>
      </c>
    </row>
    <row r="16" spans="1:12" ht="17.25" customHeight="1">
      <c r="A16" s="65" t="s">
        <v>30</v>
      </c>
      <c r="B16" s="66" t="s">
        <v>35</v>
      </c>
      <c r="C16" s="67">
        <v>50</v>
      </c>
      <c r="D16" s="68">
        <v>0</v>
      </c>
      <c r="E16" s="67">
        <v>50</v>
      </c>
      <c r="F16" s="70"/>
      <c r="G16" s="107">
        <f t="shared" si="1"/>
        <v>50</v>
      </c>
      <c r="H16" s="107"/>
      <c r="I16" s="107">
        <f t="shared" si="3"/>
        <v>50</v>
      </c>
      <c r="J16" s="107"/>
      <c r="K16" s="107">
        <f t="shared" si="2"/>
        <v>50</v>
      </c>
      <c r="L16" s="69" t="s">
        <v>221</v>
      </c>
    </row>
    <row r="17" spans="1:12" ht="17.25" customHeight="1">
      <c r="A17" s="65" t="s">
        <v>30</v>
      </c>
      <c r="B17" s="66" t="s">
        <v>35</v>
      </c>
      <c r="C17" s="67">
        <v>500</v>
      </c>
      <c r="D17" s="68">
        <v>412.4764</v>
      </c>
      <c r="E17" s="67">
        <v>600</v>
      </c>
      <c r="F17" s="70"/>
      <c r="G17" s="107">
        <f t="shared" si="1"/>
        <v>600</v>
      </c>
      <c r="H17" s="107"/>
      <c r="I17" s="107">
        <f t="shared" si="3"/>
        <v>600</v>
      </c>
      <c r="J17" s="107"/>
      <c r="K17" s="107">
        <f t="shared" si="2"/>
        <v>600</v>
      </c>
      <c r="L17" s="69" t="s">
        <v>222</v>
      </c>
    </row>
    <row r="18" spans="1:12" ht="18.75" customHeight="1">
      <c r="A18" s="65" t="s">
        <v>30</v>
      </c>
      <c r="B18" s="66" t="s">
        <v>35</v>
      </c>
      <c r="C18" s="67">
        <v>350</v>
      </c>
      <c r="D18" s="68">
        <v>128.099</v>
      </c>
      <c r="E18" s="67">
        <v>350</v>
      </c>
      <c r="F18" s="70"/>
      <c r="G18" s="107">
        <f t="shared" si="1"/>
        <v>350</v>
      </c>
      <c r="H18" s="107"/>
      <c r="I18" s="107">
        <f t="shared" si="3"/>
        <v>350</v>
      </c>
      <c r="J18" s="107"/>
      <c r="K18" s="107">
        <f t="shared" si="2"/>
        <v>350</v>
      </c>
      <c r="L18" s="69" t="s">
        <v>223</v>
      </c>
    </row>
    <row r="19" spans="1:12" ht="16.5" customHeight="1">
      <c r="A19" s="65" t="s">
        <v>30</v>
      </c>
      <c r="B19" s="80" t="s">
        <v>545</v>
      </c>
      <c r="C19" s="67">
        <v>20</v>
      </c>
      <c r="D19" s="68">
        <v>10.18</v>
      </c>
      <c r="E19" s="67">
        <v>20</v>
      </c>
      <c r="F19" s="70"/>
      <c r="G19" s="107">
        <f t="shared" si="1"/>
        <v>20</v>
      </c>
      <c r="H19" s="107"/>
      <c r="I19" s="107">
        <f t="shared" si="3"/>
        <v>20</v>
      </c>
      <c r="J19" s="107"/>
      <c r="K19" s="107">
        <f t="shared" si="2"/>
        <v>20</v>
      </c>
      <c r="L19" s="69" t="s">
        <v>30</v>
      </c>
    </row>
    <row r="20" spans="1:12" ht="17.25" customHeight="1">
      <c r="A20" s="65" t="s">
        <v>30</v>
      </c>
      <c r="B20" s="66" t="s">
        <v>39</v>
      </c>
      <c r="C20" s="67">
        <v>40</v>
      </c>
      <c r="D20" s="68">
        <v>34.4601</v>
      </c>
      <c r="E20" s="67">
        <v>40</v>
      </c>
      <c r="F20" s="70"/>
      <c r="G20" s="107">
        <f t="shared" si="1"/>
        <v>40</v>
      </c>
      <c r="H20" s="107"/>
      <c r="I20" s="107">
        <f t="shared" si="3"/>
        <v>40</v>
      </c>
      <c r="J20" s="107"/>
      <c r="K20" s="107">
        <f t="shared" si="2"/>
        <v>40</v>
      </c>
      <c r="L20" s="69" t="s">
        <v>224</v>
      </c>
    </row>
    <row r="21" spans="1:12" ht="17.25" customHeight="1">
      <c r="A21" s="65" t="s">
        <v>30</v>
      </c>
      <c r="B21" s="66" t="s">
        <v>126</v>
      </c>
      <c r="C21" s="67">
        <v>122.815</v>
      </c>
      <c r="D21" s="68">
        <v>113.989</v>
      </c>
      <c r="E21" s="67">
        <v>120</v>
      </c>
      <c r="F21" s="70"/>
      <c r="G21" s="107">
        <f t="shared" si="1"/>
        <v>120</v>
      </c>
      <c r="H21" s="107"/>
      <c r="I21" s="107">
        <f t="shared" si="3"/>
        <v>120</v>
      </c>
      <c r="J21" s="107"/>
      <c r="K21" s="107">
        <f t="shared" si="2"/>
        <v>120</v>
      </c>
      <c r="L21" s="69" t="s">
        <v>225</v>
      </c>
    </row>
    <row r="22" spans="1:12" ht="17.25" customHeight="1">
      <c r="A22" s="65" t="s">
        <v>30</v>
      </c>
      <c r="B22" s="66" t="s">
        <v>39</v>
      </c>
      <c r="C22" s="67">
        <v>70</v>
      </c>
      <c r="D22" s="68">
        <v>59</v>
      </c>
      <c r="E22" s="67">
        <v>150</v>
      </c>
      <c r="F22" s="70"/>
      <c r="G22" s="107">
        <f t="shared" si="1"/>
        <v>150</v>
      </c>
      <c r="H22" s="107"/>
      <c r="I22" s="107">
        <f t="shared" si="3"/>
        <v>150</v>
      </c>
      <c r="J22" s="107"/>
      <c r="K22" s="107">
        <f t="shared" si="2"/>
        <v>150</v>
      </c>
      <c r="L22" s="69" t="s">
        <v>225</v>
      </c>
    </row>
    <row r="23" spans="1:12" ht="15" customHeight="1">
      <c r="A23" s="545" t="s">
        <v>226</v>
      </c>
      <c r="B23" s="546"/>
      <c r="C23" s="71">
        <f>SUM(C10:C22)</f>
        <v>4425.999999999999</v>
      </c>
      <c r="D23" s="71">
        <f>SUM(D10:D22)</f>
        <v>1921.90513</v>
      </c>
      <c r="E23" s="71">
        <f>SUM(E10:E22)</f>
        <v>4040</v>
      </c>
      <c r="F23" s="71">
        <f>SUM(F10:F22)</f>
        <v>330</v>
      </c>
      <c r="G23" s="71">
        <f>SUM(G10:G22)</f>
        <v>4370</v>
      </c>
      <c r="H23" s="71">
        <f>SUM(H10:H22)</f>
        <v>-87</v>
      </c>
      <c r="I23" s="71">
        <f>SUM(I10:I22)</f>
        <v>4283</v>
      </c>
      <c r="J23" s="71">
        <f>SUM(J10:J22)</f>
        <v>0</v>
      </c>
      <c r="K23" s="71">
        <f>SUM(K10:K22)</f>
        <v>4283</v>
      </c>
      <c r="L23" s="72" t="s">
        <v>30</v>
      </c>
    </row>
    <row r="24" spans="1:12" ht="15" customHeight="1">
      <c r="A24" s="542" t="s">
        <v>227</v>
      </c>
      <c r="B24" s="542"/>
      <c r="C24" s="542"/>
      <c r="D24" s="542"/>
      <c r="E24" s="542"/>
      <c r="F24" s="542"/>
      <c r="G24" s="542"/>
      <c r="H24" s="542"/>
      <c r="I24" s="542"/>
      <c r="J24" s="542"/>
      <c r="K24" s="542"/>
      <c r="L24" s="542"/>
    </row>
    <row r="25" spans="1:12" ht="15" customHeight="1">
      <c r="A25" s="547" t="s">
        <v>228</v>
      </c>
      <c r="B25" s="548"/>
      <c r="C25" s="548"/>
      <c r="D25" s="548"/>
      <c r="E25" s="548"/>
      <c r="F25" s="548"/>
      <c r="G25" s="548"/>
      <c r="H25" s="548"/>
      <c r="I25" s="548"/>
      <c r="J25" s="548"/>
      <c r="K25" s="548"/>
      <c r="L25" s="548"/>
    </row>
    <row r="26" spans="1:12" ht="25.5" customHeight="1">
      <c r="A26" s="65" t="s">
        <v>30</v>
      </c>
      <c r="B26" s="66" t="s">
        <v>44</v>
      </c>
      <c r="C26" s="67">
        <v>19</v>
      </c>
      <c r="D26" s="68">
        <v>8.399</v>
      </c>
      <c r="E26" s="67">
        <v>19</v>
      </c>
      <c r="F26" s="70"/>
      <c r="G26" s="107">
        <f aca="true" t="shared" si="4" ref="G26:G31">E26+F26</f>
        <v>19</v>
      </c>
      <c r="H26" s="107"/>
      <c r="I26" s="107">
        <f aca="true" t="shared" si="5" ref="I26:I31">G26+H26</f>
        <v>19</v>
      </c>
      <c r="J26" s="107"/>
      <c r="K26" s="107">
        <f aca="true" t="shared" si="6" ref="K26:K31">I26+J26</f>
        <v>19</v>
      </c>
      <c r="L26" s="69" t="s">
        <v>230</v>
      </c>
    </row>
    <row r="27" spans="1:12" ht="22.5" customHeight="1">
      <c r="A27" s="112" t="s">
        <v>30</v>
      </c>
      <c r="B27" s="113" t="s">
        <v>35</v>
      </c>
      <c r="C27" s="114">
        <v>1290.335</v>
      </c>
      <c r="D27" s="115">
        <v>877.228</v>
      </c>
      <c r="E27" s="67">
        <v>950</v>
      </c>
      <c r="F27" s="70"/>
      <c r="G27" s="107">
        <f t="shared" si="4"/>
        <v>950</v>
      </c>
      <c r="H27" s="107">
        <v>-100</v>
      </c>
      <c r="I27" s="107">
        <f t="shared" si="5"/>
        <v>850</v>
      </c>
      <c r="J27" s="107">
        <v>300</v>
      </c>
      <c r="K27" s="107">
        <f t="shared" si="6"/>
        <v>1150</v>
      </c>
      <c r="L27" s="69" t="s">
        <v>231</v>
      </c>
    </row>
    <row r="28" spans="1:12" ht="15" customHeight="1">
      <c r="A28" s="65" t="s">
        <v>30</v>
      </c>
      <c r="B28" s="66" t="s">
        <v>39</v>
      </c>
      <c r="C28" s="67">
        <v>19</v>
      </c>
      <c r="D28" s="68">
        <v>18.861</v>
      </c>
      <c r="E28" s="67">
        <v>19</v>
      </c>
      <c r="F28" s="70"/>
      <c r="G28" s="107">
        <f t="shared" si="4"/>
        <v>19</v>
      </c>
      <c r="H28" s="107"/>
      <c r="I28" s="107">
        <f t="shared" si="5"/>
        <v>19</v>
      </c>
      <c r="J28" s="107"/>
      <c r="K28" s="107">
        <f t="shared" si="6"/>
        <v>19</v>
      </c>
      <c r="L28" s="69" t="s">
        <v>232</v>
      </c>
    </row>
    <row r="29" spans="1:12" ht="26.25" customHeight="1">
      <c r="A29" s="65" t="s">
        <v>30</v>
      </c>
      <c r="B29" s="66" t="s">
        <v>65</v>
      </c>
      <c r="C29" s="67">
        <v>1210</v>
      </c>
      <c r="D29" s="68">
        <v>1210</v>
      </c>
      <c r="E29" s="67">
        <v>2500</v>
      </c>
      <c r="F29" s="70"/>
      <c r="G29" s="107">
        <f t="shared" si="4"/>
        <v>2500</v>
      </c>
      <c r="H29" s="107"/>
      <c r="I29" s="107">
        <f t="shared" si="5"/>
        <v>2500</v>
      </c>
      <c r="J29" s="107"/>
      <c r="K29" s="107">
        <f t="shared" si="6"/>
        <v>2500</v>
      </c>
      <c r="L29" s="69" t="s">
        <v>233</v>
      </c>
    </row>
    <row r="30" spans="1:13" ht="17.25" customHeight="1">
      <c r="A30" s="65" t="s">
        <v>30</v>
      </c>
      <c r="B30" s="66" t="s">
        <v>35</v>
      </c>
      <c r="C30" s="67">
        <v>5365</v>
      </c>
      <c r="D30" s="68">
        <v>3110</v>
      </c>
      <c r="E30" s="67">
        <v>7500</v>
      </c>
      <c r="F30" s="70">
        <f>2000+200</f>
        <v>2200</v>
      </c>
      <c r="G30" s="107">
        <f t="shared" si="4"/>
        <v>9700</v>
      </c>
      <c r="H30" s="107"/>
      <c r="I30" s="107">
        <f t="shared" si="5"/>
        <v>9700</v>
      </c>
      <c r="J30" s="107"/>
      <c r="K30" s="107">
        <f t="shared" si="6"/>
        <v>9700</v>
      </c>
      <c r="L30" s="83" t="s">
        <v>776</v>
      </c>
      <c r="M30" s="23"/>
    </row>
    <row r="31" spans="1:12" ht="15" customHeight="1">
      <c r="A31" s="65" t="s">
        <v>30</v>
      </c>
      <c r="B31" s="66" t="s">
        <v>96</v>
      </c>
      <c r="C31" s="67">
        <v>15</v>
      </c>
      <c r="D31" s="68">
        <v>0.753</v>
      </c>
      <c r="E31" s="67">
        <v>15</v>
      </c>
      <c r="F31" s="70"/>
      <c r="G31" s="107">
        <f t="shared" si="4"/>
        <v>15</v>
      </c>
      <c r="H31" s="107"/>
      <c r="I31" s="107">
        <f t="shared" si="5"/>
        <v>15</v>
      </c>
      <c r="J31" s="107"/>
      <c r="K31" s="107">
        <f t="shared" si="6"/>
        <v>15</v>
      </c>
      <c r="L31" s="69" t="s">
        <v>234</v>
      </c>
    </row>
    <row r="32" spans="1:12" ht="15" customHeight="1">
      <c r="A32" s="544" t="s">
        <v>235</v>
      </c>
      <c r="B32" s="544"/>
      <c r="C32" s="544"/>
      <c r="D32" s="544"/>
      <c r="E32" s="544"/>
      <c r="F32" s="544"/>
      <c r="G32" s="544"/>
      <c r="H32" s="544"/>
      <c r="I32" s="544"/>
      <c r="J32" s="544"/>
      <c r="K32" s="544"/>
      <c r="L32" s="544"/>
    </row>
    <row r="33" spans="1:12" ht="22.5" customHeight="1">
      <c r="A33" s="65" t="s">
        <v>30</v>
      </c>
      <c r="B33" s="66" t="s">
        <v>43</v>
      </c>
      <c r="C33" s="67">
        <v>38</v>
      </c>
      <c r="D33" s="68">
        <v>0</v>
      </c>
      <c r="E33" s="67">
        <v>35</v>
      </c>
      <c r="F33" s="70"/>
      <c r="G33" s="107">
        <f>E33+F33</f>
        <v>35</v>
      </c>
      <c r="H33" s="107"/>
      <c r="I33" s="107">
        <f>G33+H33</f>
        <v>35</v>
      </c>
      <c r="J33" s="107"/>
      <c r="K33" s="107">
        <f>I33+J33</f>
        <v>35</v>
      </c>
      <c r="L33" s="69" t="s">
        <v>236</v>
      </c>
    </row>
    <row r="34" spans="1:12" ht="15" customHeight="1">
      <c r="A34" s="545" t="s">
        <v>237</v>
      </c>
      <c r="B34" s="546"/>
      <c r="C34" s="71">
        <f>SUM(C26:C33)</f>
        <v>7956.335</v>
      </c>
      <c r="D34" s="71">
        <f>SUM(D26:D33)</f>
        <v>5225.240999999999</v>
      </c>
      <c r="E34" s="71">
        <f>SUM(E26:E33)</f>
        <v>11038</v>
      </c>
      <c r="F34" s="71">
        <f>SUM(F26:F33)</f>
        <v>2200</v>
      </c>
      <c r="G34" s="71">
        <f>SUM(G26:G33)</f>
        <v>13238</v>
      </c>
      <c r="H34" s="71">
        <f>SUM(H26:H33)</f>
        <v>-100</v>
      </c>
      <c r="I34" s="71">
        <f>SUM(I26:I33)</f>
        <v>13138</v>
      </c>
      <c r="J34" s="71">
        <f>SUM(J26:J33)</f>
        <v>300</v>
      </c>
      <c r="K34" s="71">
        <f>SUM(K26:K33)</f>
        <v>13438</v>
      </c>
      <c r="L34" s="72" t="s">
        <v>30</v>
      </c>
    </row>
    <row r="35" spans="1:12" ht="15" customHeight="1">
      <c r="A35" s="542" t="s">
        <v>238</v>
      </c>
      <c r="B35" s="542"/>
      <c r="C35" s="542"/>
      <c r="D35" s="542"/>
      <c r="E35" s="542"/>
      <c r="F35" s="542"/>
      <c r="G35" s="542"/>
      <c r="H35" s="542"/>
      <c r="I35" s="542"/>
      <c r="J35" s="542"/>
      <c r="K35" s="542"/>
      <c r="L35" s="542"/>
    </row>
    <row r="36" spans="1:12" ht="15" customHeight="1">
      <c r="A36" s="544" t="s">
        <v>29</v>
      </c>
      <c r="B36" s="544"/>
      <c r="C36" s="544"/>
      <c r="D36" s="544"/>
      <c r="E36" s="544"/>
      <c r="F36" s="544"/>
      <c r="G36" s="544"/>
      <c r="H36" s="544"/>
      <c r="I36" s="544"/>
      <c r="J36" s="544"/>
      <c r="K36" s="544"/>
      <c r="L36" s="544"/>
    </row>
    <row r="37" spans="1:12" ht="15" customHeight="1">
      <c r="A37" s="65" t="s">
        <v>30</v>
      </c>
      <c r="B37" s="80" t="s">
        <v>685</v>
      </c>
      <c r="C37" s="67">
        <v>5</v>
      </c>
      <c r="D37" s="68">
        <v>1</v>
      </c>
      <c r="E37" s="67">
        <v>5</v>
      </c>
      <c r="F37" s="70"/>
      <c r="G37" s="107">
        <f>E37+F37</f>
        <v>5</v>
      </c>
      <c r="H37" s="107"/>
      <c r="I37" s="107">
        <f>G37+H37</f>
        <v>5</v>
      </c>
      <c r="J37" s="107"/>
      <c r="K37" s="107">
        <f>I37+J37</f>
        <v>5</v>
      </c>
      <c r="L37" s="69"/>
    </row>
    <row r="38" spans="1:12" ht="24.75" customHeight="1">
      <c r="A38" s="65" t="s">
        <v>30</v>
      </c>
      <c r="B38" s="66" t="s">
        <v>45</v>
      </c>
      <c r="C38" s="67">
        <v>241</v>
      </c>
      <c r="D38" s="68">
        <v>240</v>
      </c>
      <c r="E38" s="67">
        <v>10</v>
      </c>
      <c r="F38" s="70"/>
      <c r="G38" s="107">
        <f>E38+F38</f>
        <v>10</v>
      </c>
      <c r="H38" s="107"/>
      <c r="I38" s="107">
        <f>G38+H38</f>
        <v>10</v>
      </c>
      <c r="J38" s="107"/>
      <c r="K38" s="107">
        <f>I38+J38</f>
        <v>10</v>
      </c>
      <c r="L38" s="69" t="s">
        <v>213</v>
      </c>
    </row>
    <row r="39" spans="1:12" ht="15" customHeight="1">
      <c r="A39" s="65" t="s">
        <v>30</v>
      </c>
      <c r="B39" s="66" t="s">
        <v>35</v>
      </c>
      <c r="C39" s="67">
        <v>10</v>
      </c>
      <c r="D39" s="68">
        <v>0</v>
      </c>
      <c r="E39" s="67">
        <v>10</v>
      </c>
      <c r="F39" s="70"/>
      <c r="G39" s="107">
        <f>E39+F39</f>
        <v>10</v>
      </c>
      <c r="H39" s="107"/>
      <c r="I39" s="107">
        <f>G39+H39</f>
        <v>10</v>
      </c>
      <c r="J39" s="107"/>
      <c r="K39" s="107">
        <f>I39+J39</f>
        <v>10</v>
      </c>
      <c r="L39" s="69"/>
    </row>
    <row r="40" spans="1:12" ht="15" customHeight="1">
      <c r="A40" s="65" t="s">
        <v>30</v>
      </c>
      <c r="B40" s="66" t="s">
        <v>39</v>
      </c>
      <c r="C40" s="67">
        <v>3</v>
      </c>
      <c r="D40" s="68">
        <v>1.065</v>
      </c>
      <c r="E40" s="67">
        <v>3</v>
      </c>
      <c r="F40" s="70"/>
      <c r="G40" s="107">
        <f>E40+F40</f>
        <v>3</v>
      </c>
      <c r="H40" s="107"/>
      <c r="I40" s="107">
        <f>G40+H40</f>
        <v>3</v>
      </c>
      <c r="J40" s="107"/>
      <c r="K40" s="107">
        <f>I40+J40</f>
        <v>3</v>
      </c>
      <c r="L40" s="69"/>
    </row>
    <row r="41" spans="1:12" ht="23.25" customHeight="1">
      <c r="A41" s="545" t="s">
        <v>239</v>
      </c>
      <c r="B41" s="546"/>
      <c r="C41" s="71">
        <f aca="true" t="shared" si="7" ref="C41:K41">SUM(C37:C40)</f>
        <v>259</v>
      </c>
      <c r="D41" s="71">
        <f t="shared" si="7"/>
        <v>242.065</v>
      </c>
      <c r="E41" s="71">
        <f t="shared" si="7"/>
        <v>28</v>
      </c>
      <c r="F41" s="71">
        <f t="shared" si="7"/>
        <v>0</v>
      </c>
      <c r="G41" s="71">
        <f t="shared" si="7"/>
        <v>28</v>
      </c>
      <c r="H41" s="71">
        <f t="shared" si="7"/>
        <v>0</v>
      </c>
      <c r="I41" s="71">
        <f t="shared" si="7"/>
        <v>28</v>
      </c>
      <c r="J41" s="71">
        <f t="shared" si="7"/>
        <v>0</v>
      </c>
      <c r="K41" s="71">
        <f t="shared" si="7"/>
        <v>28</v>
      </c>
      <c r="L41" s="72" t="s">
        <v>30</v>
      </c>
    </row>
    <row r="42" spans="1:12" ht="15" customHeight="1">
      <c r="A42" s="542" t="s">
        <v>240</v>
      </c>
      <c r="B42" s="542"/>
      <c r="C42" s="542"/>
      <c r="D42" s="542"/>
      <c r="E42" s="542"/>
      <c r="F42" s="542"/>
      <c r="G42" s="542"/>
      <c r="H42" s="542"/>
      <c r="I42" s="542"/>
      <c r="J42" s="542"/>
      <c r="K42" s="542"/>
      <c r="L42" s="542"/>
    </row>
    <row r="43" spans="1:12" ht="15" customHeight="1">
      <c r="A43" s="544" t="s">
        <v>241</v>
      </c>
      <c r="B43" s="544"/>
      <c r="C43" s="544"/>
      <c r="D43" s="544"/>
      <c r="E43" s="544"/>
      <c r="F43" s="544"/>
      <c r="G43" s="544"/>
      <c r="H43" s="544"/>
      <c r="I43" s="544"/>
      <c r="J43" s="544"/>
      <c r="K43" s="544"/>
      <c r="L43" s="544"/>
    </row>
    <row r="44" spans="1:12" ht="15" customHeight="1">
      <c r="A44" s="65" t="s">
        <v>30</v>
      </c>
      <c r="B44" s="66" t="s">
        <v>31</v>
      </c>
      <c r="C44" s="67">
        <v>3</v>
      </c>
      <c r="D44" s="68">
        <v>0</v>
      </c>
      <c r="E44" s="67">
        <v>3</v>
      </c>
      <c r="F44" s="70"/>
      <c r="G44" s="107">
        <f aca="true" t="shared" si="8" ref="G44:G50">E44+F44</f>
        <v>3</v>
      </c>
      <c r="H44" s="107"/>
      <c r="I44" s="107">
        <f>G44+H44</f>
        <v>3</v>
      </c>
      <c r="J44" s="107"/>
      <c r="K44" s="107">
        <f aca="true" t="shared" si="9" ref="K44:K50">I44+J44</f>
        <v>3</v>
      </c>
      <c r="L44" s="69" t="s">
        <v>242</v>
      </c>
    </row>
    <row r="45" spans="1:12" ht="21.75" customHeight="1">
      <c r="A45" s="65" t="s">
        <v>30</v>
      </c>
      <c r="B45" s="66" t="s">
        <v>44</v>
      </c>
      <c r="C45" s="67">
        <v>327.00447</v>
      </c>
      <c r="D45" s="68">
        <v>137.45051</v>
      </c>
      <c r="E45" s="67">
        <v>20</v>
      </c>
      <c r="F45" s="70"/>
      <c r="G45" s="107">
        <f t="shared" si="8"/>
        <v>20</v>
      </c>
      <c r="H45" s="107"/>
      <c r="I45" s="107">
        <f aca="true" t="shared" si="10" ref="I45:I50">G45+H45</f>
        <v>20</v>
      </c>
      <c r="J45" s="107"/>
      <c r="K45" s="107">
        <f t="shared" si="9"/>
        <v>20</v>
      </c>
      <c r="L45" s="69" t="s">
        <v>243</v>
      </c>
    </row>
    <row r="46" spans="1:12" ht="15" customHeight="1">
      <c r="A46" s="65" t="s">
        <v>30</v>
      </c>
      <c r="B46" s="66" t="s">
        <v>102</v>
      </c>
      <c r="C46" s="67">
        <v>2</v>
      </c>
      <c r="D46" s="68">
        <v>0.8705</v>
      </c>
      <c r="E46" s="67">
        <v>2</v>
      </c>
      <c r="F46" s="70"/>
      <c r="G46" s="107">
        <f t="shared" si="8"/>
        <v>2</v>
      </c>
      <c r="H46" s="107"/>
      <c r="I46" s="107">
        <f t="shared" si="10"/>
        <v>2</v>
      </c>
      <c r="J46" s="107"/>
      <c r="K46" s="107">
        <f t="shared" si="9"/>
        <v>2</v>
      </c>
      <c r="L46" s="69" t="s">
        <v>244</v>
      </c>
    </row>
    <row r="47" spans="1:12" ht="26.25" customHeight="1">
      <c r="A47" s="65" t="s">
        <v>30</v>
      </c>
      <c r="B47" s="66" t="s">
        <v>35</v>
      </c>
      <c r="C47" s="67">
        <v>426.852</v>
      </c>
      <c r="D47" s="68">
        <v>239.772</v>
      </c>
      <c r="E47" s="67">
        <v>110</v>
      </c>
      <c r="F47" s="70"/>
      <c r="G47" s="107">
        <f t="shared" si="8"/>
        <v>110</v>
      </c>
      <c r="H47" s="107"/>
      <c r="I47" s="107">
        <f t="shared" si="10"/>
        <v>110</v>
      </c>
      <c r="J47" s="107"/>
      <c r="K47" s="107">
        <f t="shared" si="9"/>
        <v>110</v>
      </c>
      <c r="L47" s="69" t="s">
        <v>245</v>
      </c>
    </row>
    <row r="48" spans="1:12" ht="24" customHeight="1">
      <c r="A48" s="65" t="s">
        <v>30</v>
      </c>
      <c r="B48" s="66" t="s">
        <v>37</v>
      </c>
      <c r="C48" s="67">
        <v>55</v>
      </c>
      <c r="D48" s="68">
        <v>10.089</v>
      </c>
      <c r="E48" s="67">
        <v>5</v>
      </c>
      <c r="F48" s="70"/>
      <c r="G48" s="107">
        <f t="shared" si="8"/>
        <v>5</v>
      </c>
      <c r="H48" s="107"/>
      <c r="I48" s="107">
        <f t="shared" si="10"/>
        <v>5</v>
      </c>
      <c r="J48" s="107"/>
      <c r="K48" s="107">
        <f t="shared" si="9"/>
        <v>5</v>
      </c>
      <c r="L48" s="69" t="s">
        <v>246</v>
      </c>
    </row>
    <row r="49" spans="1:12" ht="21" customHeight="1">
      <c r="A49" s="65" t="s">
        <v>30</v>
      </c>
      <c r="B49" s="66" t="s">
        <v>39</v>
      </c>
      <c r="C49" s="67">
        <v>40</v>
      </c>
      <c r="D49" s="68">
        <v>24.905</v>
      </c>
      <c r="E49" s="67">
        <v>5</v>
      </c>
      <c r="F49" s="70"/>
      <c r="G49" s="107">
        <f t="shared" si="8"/>
        <v>5</v>
      </c>
      <c r="H49" s="107"/>
      <c r="I49" s="107">
        <f t="shared" si="10"/>
        <v>5</v>
      </c>
      <c r="J49" s="107"/>
      <c r="K49" s="107">
        <f t="shared" si="9"/>
        <v>5</v>
      </c>
      <c r="L49" s="69" t="s">
        <v>247</v>
      </c>
    </row>
    <row r="50" spans="1:12" ht="15" customHeight="1">
      <c r="A50" s="65" t="s">
        <v>30</v>
      </c>
      <c r="B50" s="66" t="s">
        <v>126</v>
      </c>
      <c r="C50" s="67">
        <v>20</v>
      </c>
      <c r="D50" s="68">
        <v>6.17</v>
      </c>
      <c r="E50" s="67">
        <v>5</v>
      </c>
      <c r="F50" s="70"/>
      <c r="G50" s="107">
        <f t="shared" si="8"/>
        <v>5</v>
      </c>
      <c r="H50" s="107"/>
      <c r="I50" s="107">
        <f t="shared" si="10"/>
        <v>5</v>
      </c>
      <c r="J50" s="107"/>
      <c r="K50" s="107">
        <f t="shared" si="9"/>
        <v>5</v>
      </c>
      <c r="L50" s="69" t="s">
        <v>242</v>
      </c>
    </row>
    <row r="51" spans="1:12" ht="15" customHeight="1">
      <c r="A51" s="545" t="s">
        <v>248</v>
      </c>
      <c r="B51" s="546"/>
      <c r="C51" s="71">
        <f aca="true" t="shared" si="11" ref="C51:J51">SUM(C44:C50)</f>
        <v>873.85647</v>
      </c>
      <c r="D51" s="71">
        <f t="shared" si="11"/>
        <v>419.25701</v>
      </c>
      <c r="E51" s="71">
        <f t="shared" si="11"/>
        <v>150</v>
      </c>
      <c r="F51" s="71">
        <f t="shared" si="11"/>
        <v>0</v>
      </c>
      <c r="G51" s="71">
        <f t="shared" si="11"/>
        <v>150</v>
      </c>
      <c r="H51" s="71">
        <f t="shared" si="11"/>
        <v>0</v>
      </c>
      <c r="I51" s="71">
        <f t="shared" si="11"/>
        <v>150</v>
      </c>
      <c r="J51" s="71">
        <f t="shared" si="11"/>
        <v>0</v>
      </c>
      <c r="K51" s="71">
        <f>SUM(K44:K50)</f>
        <v>150</v>
      </c>
      <c r="L51" s="72" t="s">
        <v>30</v>
      </c>
    </row>
    <row r="52" spans="1:12" ht="15" customHeight="1">
      <c r="A52" s="542" t="s">
        <v>249</v>
      </c>
      <c r="B52" s="542"/>
      <c r="C52" s="542"/>
      <c r="D52" s="542"/>
      <c r="E52" s="542"/>
      <c r="F52" s="542"/>
      <c r="G52" s="542"/>
      <c r="H52" s="542"/>
      <c r="I52" s="542"/>
      <c r="J52" s="542"/>
      <c r="K52" s="542"/>
      <c r="L52" s="542"/>
    </row>
    <row r="53" spans="1:12" ht="20.25" customHeight="1">
      <c r="A53" s="65" t="s">
        <v>30</v>
      </c>
      <c r="B53" s="66" t="s">
        <v>31</v>
      </c>
      <c r="C53" s="67">
        <v>15</v>
      </c>
      <c r="D53" s="68">
        <v>0.798</v>
      </c>
      <c r="E53" s="67">
        <v>15</v>
      </c>
      <c r="F53" s="70"/>
      <c r="G53" s="107">
        <f aca="true" t="shared" si="12" ref="G53:G62">E53+F53</f>
        <v>15</v>
      </c>
      <c r="H53" s="107"/>
      <c r="I53" s="107">
        <f>G53+H53</f>
        <v>15</v>
      </c>
      <c r="J53" s="107"/>
      <c r="K53" s="107">
        <f aca="true" t="shared" si="13" ref="K53:K62">I53+J53</f>
        <v>15</v>
      </c>
      <c r="L53" s="69" t="s">
        <v>1487</v>
      </c>
    </row>
    <row r="54" spans="1:12" ht="24.75" customHeight="1">
      <c r="A54" s="65" t="s">
        <v>30</v>
      </c>
      <c r="B54" s="66" t="s">
        <v>43</v>
      </c>
      <c r="C54" s="67">
        <v>75</v>
      </c>
      <c r="D54" s="68">
        <v>8.47</v>
      </c>
      <c r="E54" s="67">
        <v>90</v>
      </c>
      <c r="F54" s="70"/>
      <c r="G54" s="107">
        <f t="shared" si="12"/>
        <v>90</v>
      </c>
      <c r="H54" s="107"/>
      <c r="I54" s="107">
        <f aca="true" t="shared" si="14" ref="I54:I62">G54+H54</f>
        <v>90</v>
      </c>
      <c r="J54" s="107"/>
      <c r="K54" s="107">
        <f t="shared" si="13"/>
        <v>90</v>
      </c>
      <c r="L54" s="69" t="s">
        <v>250</v>
      </c>
    </row>
    <row r="55" spans="1:12" ht="27" customHeight="1">
      <c r="A55" s="65" t="s">
        <v>30</v>
      </c>
      <c r="B55" s="66" t="s">
        <v>44</v>
      </c>
      <c r="C55" s="67">
        <v>180</v>
      </c>
      <c r="D55" s="68">
        <v>25.78162</v>
      </c>
      <c r="E55" s="67">
        <v>50</v>
      </c>
      <c r="F55" s="70"/>
      <c r="G55" s="107">
        <f t="shared" si="12"/>
        <v>50</v>
      </c>
      <c r="H55" s="107"/>
      <c r="I55" s="107">
        <f t="shared" si="14"/>
        <v>50</v>
      </c>
      <c r="J55" s="107"/>
      <c r="K55" s="107">
        <f t="shared" si="13"/>
        <v>50</v>
      </c>
      <c r="L55" s="69" t="s">
        <v>251</v>
      </c>
    </row>
    <row r="56" spans="1:12" ht="15" customHeight="1">
      <c r="A56" s="65" t="s">
        <v>30</v>
      </c>
      <c r="B56" s="66" t="s">
        <v>90</v>
      </c>
      <c r="C56" s="67">
        <v>5</v>
      </c>
      <c r="D56" s="68">
        <v>0</v>
      </c>
      <c r="E56" s="67">
        <v>5</v>
      </c>
      <c r="F56" s="70"/>
      <c r="G56" s="107">
        <f t="shared" si="12"/>
        <v>5</v>
      </c>
      <c r="H56" s="107"/>
      <c r="I56" s="107">
        <f t="shared" si="14"/>
        <v>5</v>
      </c>
      <c r="J56" s="107"/>
      <c r="K56" s="107">
        <f t="shared" si="13"/>
        <v>5</v>
      </c>
      <c r="L56" s="69" t="s">
        <v>252</v>
      </c>
    </row>
    <row r="57" spans="1:12" ht="15" customHeight="1">
      <c r="A57" s="65" t="s">
        <v>30</v>
      </c>
      <c r="B57" s="66" t="s">
        <v>96</v>
      </c>
      <c r="C57" s="67">
        <v>20</v>
      </c>
      <c r="D57" s="68">
        <v>6.737</v>
      </c>
      <c r="E57" s="67">
        <v>20</v>
      </c>
      <c r="F57" s="70"/>
      <c r="G57" s="107">
        <f t="shared" si="12"/>
        <v>20</v>
      </c>
      <c r="H57" s="107"/>
      <c r="I57" s="107">
        <f t="shared" si="14"/>
        <v>20</v>
      </c>
      <c r="J57" s="107"/>
      <c r="K57" s="107">
        <f t="shared" si="13"/>
        <v>20</v>
      </c>
      <c r="L57" s="69" t="s">
        <v>252</v>
      </c>
    </row>
    <row r="58" spans="1:12" ht="43.5" customHeight="1">
      <c r="A58" s="65" t="s">
        <v>30</v>
      </c>
      <c r="B58" s="66" t="s">
        <v>35</v>
      </c>
      <c r="C58" s="67">
        <v>566.15</v>
      </c>
      <c r="D58" s="68">
        <v>55.81775</v>
      </c>
      <c r="E58" s="67">
        <v>600</v>
      </c>
      <c r="F58" s="70"/>
      <c r="G58" s="107">
        <f t="shared" si="12"/>
        <v>600</v>
      </c>
      <c r="H58" s="107">
        <v>-50</v>
      </c>
      <c r="I58" s="107">
        <f t="shared" si="14"/>
        <v>550</v>
      </c>
      <c r="J58" s="107"/>
      <c r="K58" s="107">
        <f t="shared" si="13"/>
        <v>550</v>
      </c>
      <c r="L58" s="69" t="s">
        <v>253</v>
      </c>
    </row>
    <row r="59" spans="1:12" ht="15" customHeight="1">
      <c r="A59" s="65" t="s">
        <v>30</v>
      </c>
      <c r="B59" s="66" t="s">
        <v>107</v>
      </c>
      <c r="C59" s="67">
        <v>10</v>
      </c>
      <c r="D59" s="68">
        <v>8.028</v>
      </c>
      <c r="E59" s="67">
        <v>25</v>
      </c>
      <c r="F59" s="70"/>
      <c r="G59" s="107">
        <f t="shared" si="12"/>
        <v>25</v>
      </c>
      <c r="H59" s="107"/>
      <c r="I59" s="107">
        <f t="shared" si="14"/>
        <v>25</v>
      </c>
      <c r="J59" s="107"/>
      <c r="K59" s="107">
        <f t="shared" si="13"/>
        <v>25</v>
      </c>
      <c r="L59" s="69" t="s">
        <v>254</v>
      </c>
    </row>
    <row r="60" spans="1:12" ht="26.25" customHeight="1">
      <c r="A60" s="65" t="s">
        <v>30</v>
      </c>
      <c r="B60" s="66" t="s">
        <v>37</v>
      </c>
      <c r="C60" s="67">
        <v>30</v>
      </c>
      <c r="D60" s="68">
        <v>21.364</v>
      </c>
      <c r="E60" s="67">
        <v>30</v>
      </c>
      <c r="F60" s="70"/>
      <c r="G60" s="107">
        <f t="shared" si="12"/>
        <v>30</v>
      </c>
      <c r="H60" s="107"/>
      <c r="I60" s="107">
        <f t="shared" si="14"/>
        <v>30</v>
      </c>
      <c r="J60" s="107"/>
      <c r="K60" s="107">
        <f t="shared" si="13"/>
        <v>30</v>
      </c>
      <c r="L60" s="69" t="s">
        <v>255</v>
      </c>
    </row>
    <row r="61" spans="1:12" ht="18" customHeight="1">
      <c r="A61" s="65" t="s">
        <v>30</v>
      </c>
      <c r="B61" s="66" t="s">
        <v>39</v>
      </c>
      <c r="C61" s="67">
        <v>15</v>
      </c>
      <c r="D61" s="68">
        <v>10.044</v>
      </c>
      <c r="E61" s="67">
        <v>15</v>
      </c>
      <c r="F61" s="70"/>
      <c r="G61" s="107">
        <f t="shared" si="12"/>
        <v>15</v>
      </c>
      <c r="H61" s="107"/>
      <c r="I61" s="107">
        <f t="shared" si="14"/>
        <v>15</v>
      </c>
      <c r="J61" s="107"/>
      <c r="K61" s="107">
        <f t="shared" si="13"/>
        <v>15</v>
      </c>
      <c r="L61" s="69" t="s">
        <v>256</v>
      </c>
    </row>
    <row r="62" spans="1:12" ht="20.25" customHeight="1">
      <c r="A62" s="65" t="s">
        <v>30</v>
      </c>
      <c r="B62" s="66" t="s">
        <v>162</v>
      </c>
      <c r="C62" s="67">
        <v>15</v>
      </c>
      <c r="D62" s="68">
        <v>2.489</v>
      </c>
      <c r="E62" s="67">
        <v>30</v>
      </c>
      <c r="F62" s="70"/>
      <c r="G62" s="107">
        <f t="shared" si="12"/>
        <v>30</v>
      </c>
      <c r="H62" s="107"/>
      <c r="I62" s="107">
        <f t="shared" si="14"/>
        <v>30</v>
      </c>
      <c r="J62" s="107"/>
      <c r="K62" s="107">
        <f t="shared" si="13"/>
        <v>30</v>
      </c>
      <c r="L62" s="69" t="s">
        <v>292</v>
      </c>
    </row>
    <row r="63" spans="1:12" ht="21.75" customHeight="1">
      <c r="A63" s="545" t="s">
        <v>257</v>
      </c>
      <c r="B63" s="546"/>
      <c r="C63" s="71">
        <f aca="true" t="shared" si="15" ref="C63:J63">SUM(C53:C62)</f>
        <v>931.15</v>
      </c>
      <c r="D63" s="71">
        <f t="shared" si="15"/>
        <v>139.52937000000003</v>
      </c>
      <c r="E63" s="71">
        <f t="shared" si="15"/>
        <v>880</v>
      </c>
      <c r="F63" s="71">
        <f t="shared" si="15"/>
        <v>0</v>
      </c>
      <c r="G63" s="71">
        <f t="shared" si="15"/>
        <v>880</v>
      </c>
      <c r="H63" s="71">
        <f t="shared" si="15"/>
        <v>-50</v>
      </c>
      <c r="I63" s="71">
        <f t="shared" si="15"/>
        <v>830</v>
      </c>
      <c r="J63" s="71">
        <f t="shared" si="15"/>
        <v>0</v>
      </c>
      <c r="K63" s="71">
        <f>SUM(K53:K62)</f>
        <v>830</v>
      </c>
      <c r="L63" s="72" t="s">
        <v>30</v>
      </c>
    </row>
    <row r="64" spans="1:12" ht="15" customHeight="1">
      <c r="A64" s="545" t="s">
        <v>258</v>
      </c>
      <c r="B64" s="549"/>
      <c r="C64" s="549"/>
      <c r="D64" s="549"/>
      <c r="E64" s="549"/>
      <c r="F64" s="549"/>
      <c r="G64" s="549"/>
      <c r="H64" s="549"/>
      <c r="I64" s="549"/>
      <c r="J64" s="549"/>
      <c r="K64" s="549"/>
      <c r="L64" s="549"/>
    </row>
    <row r="65" spans="1:12" ht="15" customHeight="1">
      <c r="A65" s="547" t="s">
        <v>259</v>
      </c>
      <c r="B65" s="548"/>
      <c r="C65" s="548"/>
      <c r="D65" s="548"/>
      <c r="E65" s="548"/>
      <c r="F65" s="548"/>
      <c r="G65" s="548"/>
      <c r="H65" s="548"/>
      <c r="I65" s="548"/>
      <c r="J65" s="548"/>
      <c r="K65" s="548"/>
      <c r="L65" s="548"/>
    </row>
    <row r="66" spans="1:12" ht="15" customHeight="1">
      <c r="A66" s="65" t="s">
        <v>30</v>
      </c>
      <c r="B66" s="66" t="s">
        <v>31</v>
      </c>
      <c r="C66" s="67">
        <v>6</v>
      </c>
      <c r="D66" s="68">
        <v>5.868</v>
      </c>
      <c r="E66" s="67">
        <v>8</v>
      </c>
      <c r="F66" s="70"/>
      <c r="G66" s="107">
        <f aca="true" t="shared" si="16" ref="G66:G71">E66+F66</f>
        <v>8</v>
      </c>
      <c r="H66" s="107"/>
      <c r="I66" s="107">
        <f aca="true" t="shared" si="17" ref="I66:I71">G66+H66</f>
        <v>8</v>
      </c>
      <c r="J66" s="107"/>
      <c r="K66" s="107">
        <f aca="true" t="shared" si="18" ref="K66:K71">I66+J66</f>
        <v>8</v>
      </c>
      <c r="L66" s="69" t="s">
        <v>260</v>
      </c>
    </row>
    <row r="67" spans="1:12" ht="18.75" customHeight="1">
      <c r="A67" s="65" t="s">
        <v>30</v>
      </c>
      <c r="B67" s="80" t="s">
        <v>779</v>
      </c>
      <c r="C67" s="67">
        <v>30</v>
      </c>
      <c r="D67" s="68">
        <v>15.552</v>
      </c>
      <c r="E67" s="67">
        <v>30</v>
      </c>
      <c r="F67" s="70"/>
      <c r="G67" s="107">
        <f t="shared" si="16"/>
        <v>30</v>
      </c>
      <c r="H67" s="107"/>
      <c r="I67" s="107">
        <f t="shared" si="17"/>
        <v>30</v>
      </c>
      <c r="J67" s="107"/>
      <c r="K67" s="107">
        <f t="shared" si="18"/>
        <v>30</v>
      </c>
      <c r="L67" s="69" t="s">
        <v>261</v>
      </c>
    </row>
    <row r="68" spans="1:12" ht="30" customHeight="1">
      <c r="A68" s="65" t="s">
        <v>30</v>
      </c>
      <c r="B68" s="66" t="s">
        <v>44</v>
      </c>
      <c r="C68" s="67">
        <v>30</v>
      </c>
      <c r="D68" s="68">
        <v>9.83673</v>
      </c>
      <c r="E68" s="67">
        <v>50</v>
      </c>
      <c r="F68" s="70"/>
      <c r="G68" s="107">
        <f t="shared" si="16"/>
        <v>50</v>
      </c>
      <c r="H68" s="107"/>
      <c r="I68" s="107">
        <f t="shared" si="17"/>
        <v>50</v>
      </c>
      <c r="J68" s="107"/>
      <c r="K68" s="107">
        <f t="shared" si="18"/>
        <v>50</v>
      </c>
      <c r="L68" s="69" t="s">
        <v>262</v>
      </c>
    </row>
    <row r="69" spans="1:12" ht="57" customHeight="1">
      <c r="A69" s="65" t="s">
        <v>30</v>
      </c>
      <c r="B69" s="66" t="s">
        <v>35</v>
      </c>
      <c r="C69" s="67">
        <v>652</v>
      </c>
      <c r="D69" s="68">
        <v>496.3572</v>
      </c>
      <c r="E69" s="67">
        <v>1060</v>
      </c>
      <c r="F69" s="70">
        <v>200</v>
      </c>
      <c r="G69" s="107">
        <f t="shared" si="16"/>
        <v>1260</v>
      </c>
      <c r="H69" s="107">
        <v>-80</v>
      </c>
      <c r="I69" s="107">
        <f t="shared" si="17"/>
        <v>1180</v>
      </c>
      <c r="J69" s="107"/>
      <c r="K69" s="107">
        <f t="shared" si="18"/>
        <v>1180</v>
      </c>
      <c r="L69" s="92" t="s">
        <v>1488</v>
      </c>
    </row>
    <row r="70" spans="1:12" ht="25.5" customHeight="1">
      <c r="A70" s="65" t="s">
        <v>30</v>
      </c>
      <c r="B70" s="66" t="s">
        <v>37</v>
      </c>
      <c r="C70" s="67">
        <v>70</v>
      </c>
      <c r="D70" s="68">
        <v>38.71039</v>
      </c>
      <c r="E70" s="67">
        <v>130</v>
      </c>
      <c r="F70" s="70"/>
      <c r="G70" s="107">
        <f t="shared" si="16"/>
        <v>130</v>
      </c>
      <c r="H70" s="107"/>
      <c r="I70" s="107">
        <f t="shared" si="17"/>
        <v>130</v>
      </c>
      <c r="J70" s="107"/>
      <c r="K70" s="107">
        <f t="shared" si="18"/>
        <v>130</v>
      </c>
      <c r="L70" s="69" t="s">
        <v>263</v>
      </c>
    </row>
    <row r="71" spans="1:12" ht="15" customHeight="1">
      <c r="A71" s="65" t="s">
        <v>30</v>
      </c>
      <c r="B71" s="66" t="s">
        <v>264</v>
      </c>
      <c r="C71" s="67">
        <v>0</v>
      </c>
      <c r="D71" s="68">
        <v>0</v>
      </c>
      <c r="E71" s="67">
        <v>25</v>
      </c>
      <c r="F71" s="70"/>
      <c r="G71" s="107">
        <f t="shared" si="16"/>
        <v>25</v>
      </c>
      <c r="H71" s="107"/>
      <c r="I71" s="107">
        <f t="shared" si="17"/>
        <v>25</v>
      </c>
      <c r="J71" s="107"/>
      <c r="K71" s="107">
        <f t="shared" si="18"/>
        <v>25</v>
      </c>
      <c r="L71" s="69" t="s">
        <v>265</v>
      </c>
    </row>
    <row r="72" spans="1:12" ht="15" customHeight="1">
      <c r="A72" s="544" t="s">
        <v>266</v>
      </c>
      <c r="B72" s="544"/>
      <c r="C72" s="544"/>
      <c r="D72" s="544"/>
      <c r="E72" s="544"/>
      <c r="F72" s="544"/>
      <c r="G72" s="544"/>
      <c r="H72" s="544"/>
      <c r="I72" s="544"/>
      <c r="J72" s="544"/>
      <c r="K72" s="544"/>
      <c r="L72" s="544"/>
    </row>
    <row r="73" spans="1:12" ht="22.5" customHeight="1">
      <c r="A73" s="65" t="s">
        <v>30</v>
      </c>
      <c r="B73" s="66" t="s">
        <v>35</v>
      </c>
      <c r="C73" s="67">
        <v>95</v>
      </c>
      <c r="D73" s="68">
        <v>67.4333</v>
      </c>
      <c r="E73" s="67">
        <v>120</v>
      </c>
      <c r="F73" s="70"/>
      <c r="G73" s="107">
        <f aca="true" t="shared" si="19" ref="G73:G78">E73+F73</f>
        <v>120</v>
      </c>
      <c r="H73" s="107"/>
      <c r="I73" s="107">
        <f aca="true" t="shared" si="20" ref="I73:I78">G73+H73</f>
        <v>120</v>
      </c>
      <c r="J73" s="107"/>
      <c r="K73" s="107">
        <f aca="true" t="shared" si="21" ref="K73:K78">I73+J73</f>
        <v>120</v>
      </c>
      <c r="L73" s="69" t="s">
        <v>703</v>
      </c>
    </row>
    <row r="74" spans="1:12" ht="17.25" customHeight="1">
      <c r="A74" s="65" t="s">
        <v>30</v>
      </c>
      <c r="B74" s="80" t="s">
        <v>545</v>
      </c>
      <c r="C74" s="67">
        <v>230</v>
      </c>
      <c r="D74" s="68">
        <v>219</v>
      </c>
      <c r="E74" s="67">
        <v>290</v>
      </c>
      <c r="F74" s="70"/>
      <c r="G74" s="107">
        <f t="shared" si="19"/>
        <v>290</v>
      </c>
      <c r="H74" s="107"/>
      <c r="I74" s="107">
        <f t="shared" si="20"/>
        <v>290</v>
      </c>
      <c r="J74" s="107"/>
      <c r="K74" s="107">
        <f t="shared" si="21"/>
        <v>290</v>
      </c>
      <c r="L74" s="69" t="s">
        <v>267</v>
      </c>
    </row>
    <row r="75" spans="1:12" ht="15" customHeight="1">
      <c r="A75" s="65" t="s">
        <v>30</v>
      </c>
      <c r="B75" s="66" t="s">
        <v>39</v>
      </c>
      <c r="C75" s="67">
        <v>50</v>
      </c>
      <c r="D75" s="68">
        <v>34.9409</v>
      </c>
      <c r="E75" s="67">
        <v>80</v>
      </c>
      <c r="F75" s="70"/>
      <c r="G75" s="107">
        <f t="shared" si="19"/>
        <v>80</v>
      </c>
      <c r="H75" s="107"/>
      <c r="I75" s="107">
        <f t="shared" si="20"/>
        <v>80</v>
      </c>
      <c r="J75" s="107"/>
      <c r="K75" s="107">
        <f t="shared" si="21"/>
        <v>80</v>
      </c>
      <c r="L75" s="69" t="s">
        <v>704</v>
      </c>
    </row>
    <row r="76" spans="1:12" ht="21.75" customHeight="1">
      <c r="A76" s="65" t="s">
        <v>30</v>
      </c>
      <c r="B76" s="66" t="s">
        <v>203</v>
      </c>
      <c r="C76" s="67">
        <v>6</v>
      </c>
      <c r="D76" s="68">
        <v>1.2</v>
      </c>
      <c r="E76" s="67">
        <v>6</v>
      </c>
      <c r="F76" s="70"/>
      <c r="G76" s="107">
        <f t="shared" si="19"/>
        <v>6</v>
      </c>
      <c r="H76" s="107"/>
      <c r="I76" s="107">
        <f t="shared" si="20"/>
        <v>6</v>
      </c>
      <c r="J76" s="107"/>
      <c r="K76" s="107">
        <f t="shared" si="21"/>
        <v>6</v>
      </c>
      <c r="L76" s="69" t="s">
        <v>268</v>
      </c>
    </row>
    <row r="77" spans="1:12" ht="28.5" customHeight="1">
      <c r="A77" s="65" t="s">
        <v>30</v>
      </c>
      <c r="B77" s="66" t="s">
        <v>162</v>
      </c>
      <c r="C77" s="67">
        <v>17</v>
      </c>
      <c r="D77" s="68">
        <v>11.269</v>
      </c>
      <c r="E77" s="67">
        <v>20</v>
      </c>
      <c r="F77" s="70"/>
      <c r="G77" s="107">
        <f t="shared" si="19"/>
        <v>20</v>
      </c>
      <c r="H77" s="107"/>
      <c r="I77" s="107">
        <f t="shared" si="20"/>
        <v>20</v>
      </c>
      <c r="J77" s="107"/>
      <c r="K77" s="107">
        <f t="shared" si="21"/>
        <v>20</v>
      </c>
      <c r="L77" s="69" t="s">
        <v>269</v>
      </c>
    </row>
    <row r="78" spans="1:12" ht="15" customHeight="1">
      <c r="A78" s="65" t="s">
        <v>30</v>
      </c>
      <c r="B78" s="66" t="s">
        <v>126</v>
      </c>
      <c r="C78" s="67">
        <v>5</v>
      </c>
      <c r="D78" s="68">
        <v>4.70477</v>
      </c>
      <c r="E78" s="67">
        <v>10</v>
      </c>
      <c r="F78" s="70"/>
      <c r="G78" s="107">
        <f t="shared" si="19"/>
        <v>10</v>
      </c>
      <c r="H78" s="107"/>
      <c r="I78" s="107">
        <f t="shared" si="20"/>
        <v>10</v>
      </c>
      <c r="J78" s="107"/>
      <c r="K78" s="107">
        <f t="shared" si="21"/>
        <v>10</v>
      </c>
      <c r="L78" s="69" t="s">
        <v>270</v>
      </c>
    </row>
    <row r="79" spans="1:12" ht="15" customHeight="1">
      <c r="A79" s="545" t="s">
        <v>271</v>
      </c>
      <c r="B79" s="546"/>
      <c r="C79" s="71">
        <f aca="true" t="shared" si="22" ref="C79:J79">SUM(C66:C78)</f>
        <v>1191</v>
      </c>
      <c r="D79" s="71">
        <f t="shared" si="22"/>
        <v>904.87229</v>
      </c>
      <c r="E79" s="71">
        <f t="shared" si="22"/>
        <v>1829</v>
      </c>
      <c r="F79" s="71">
        <f t="shared" si="22"/>
        <v>200</v>
      </c>
      <c r="G79" s="71">
        <f t="shared" si="22"/>
        <v>2029</v>
      </c>
      <c r="H79" s="71">
        <f t="shared" si="22"/>
        <v>-80</v>
      </c>
      <c r="I79" s="71">
        <f t="shared" si="22"/>
        <v>1949</v>
      </c>
      <c r="J79" s="71">
        <f t="shared" si="22"/>
        <v>0</v>
      </c>
      <c r="K79" s="71">
        <f>SUM(K66:K78)</f>
        <v>1949</v>
      </c>
      <c r="L79" s="72" t="s">
        <v>30</v>
      </c>
    </row>
    <row r="80" spans="1:12" ht="15" customHeight="1">
      <c r="A80" s="545" t="s">
        <v>272</v>
      </c>
      <c r="B80" s="549"/>
      <c r="C80" s="549"/>
      <c r="D80" s="549"/>
      <c r="E80" s="549"/>
      <c r="F80" s="549"/>
      <c r="G80" s="549"/>
      <c r="H80" s="549"/>
      <c r="I80" s="549"/>
      <c r="J80" s="549"/>
      <c r="K80" s="549"/>
      <c r="L80" s="549"/>
    </row>
    <row r="81" spans="1:12" ht="15" customHeight="1">
      <c r="A81" s="544" t="s">
        <v>241</v>
      </c>
      <c r="B81" s="544"/>
      <c r="C81" s="544"/>
      <c r="D81" s="544"/>
      <c r="E81" s="544"/>
      <c r="F81" s="544"/>
      <c r="G81" s="544"/>
      <c r="H81" s="544"/>
      <c r="I81" s="544"/>
      <c r="J81" s="544"/>
      <c r="K81" s="544"/>
      <c r="L81" s="544"/>
    </row>
    <row r="82" spans="1:12" ht="15" customHeight="1">
      <c r="A82" s="65" t="s">
        <v>30</v>
      </c>
      <c r="B82" s="66" t="s">
        <v>31</v>
      </c>
      <c r="C82" s="67">
        <v>6</v>
      </c>
      <c r="D82" s="68">
        <v>4.924</v>
      </c>
      <c r="E82" s="67">
        <v>6</v>
      </c>
      <c r="F82" s="70"/>
      <c r="G82" s="107">
        <f aca="true" t="shared" si="23" ref="G82:G89">E82+F82</f>
        <v>6</v>
      </c>
      <c r="H82" s="107"/>
      <c r="I82" s="107">
        <f>G82+H82</f>
        <v>6</v>
      </c>
      <c r="J82" s="107"/>
      <c r="K82" s="107">
        <f aca="true" t="shared" si="24" ref="K82:K89">I82+J82</f>
        <v>6</v>
      </c>
      <c r="L82" s="69" t="s">
        <v>273</v>
      </c>
    </row>
    <row r="83" spans="1:12" ht="26.25" customHeight="1">
      <c r="A83" s="65" t="s">
        <v>30</v>
      </c>
      <c r="B83" s="66" t="s">
        <v>43</v>
      </c>
      <c r="C83" s="67">
        <v>20</v>
      </c>
      <c r="D83" s="68">
        <v>2</v>
      </c>
      <c r="E83" s="67">
        <v>120</v>
      </c>
      <c r="F83" s="70"/>
      <c r="G83" s="107">
        <f t="shared" si="23"/>
        <v>120</v>
      </c>
      <c r="H83" s="107"/>
      <c r="I83" s="107">
        <f aca="true" t="shared" si="25" ref="I83:I89">G83+H83</f>
        <v>120</v>
      </c>
      <c r="J83" s="107"/>
      <c r="K83" s="107">
        <f t="shared" si="24"/>
        <v>120</v>
      </c>
      <c r="L83" s="69" t="s">
        <v>1456</v>
      </c>
    </row>
    <row r="84" spans="1:12" ht="28.5" customHeight="1">
      <c r="A84" s="65" t="s">
        <v>30</v>
      </c>
      <c r="B84" s="66" t="s">
        <v>44</v>
      </c>
      <c r="C84" s="67">
        <v>815.984</v>
      </c>
      <c r="D84" s="68">
        <v>552</v>
      </c>
      <c r="E84" s="67">
        <v>800</v>
      </c>
      <c r="F84" s="70"/>
      <c r="G84" s="107">
        <f t="shared" si="23"/>
        <v>800</v>
      </c>
      <c r="H84" s="107"/>
      <c r="I84" s="107">
        <f t="shared" si="25"/>
        <v>800</v>
      </c>
      <c r="J84" s="107"/>
      <c r="K84" s="107">
        <f t="shared" si="24"/>
        <v>800</v>
      </c>
      <c r="L84" s="69" t="s">
        <v>1477</v>
      </c>
    </row>
    <row r="85" spans="1:12" ht="25.5" customHeight="1">
      <c r="A85" s="65" t="s">
        <v>30</v>
      </c>
      <c r="B85" s="66" t="s">
        <v>35</v>
      </c>
      <c r="C85" s="67">
        <v>2543</v>
      </c>
      <c r="D85" s="68">
        <v>1950.19861</v>
      </c>
      <c r="E85" s="67">
        <v>2250</v>
      </c>
      <c r="F85" s="70"/>
      <c r="G85" s="107">
        <f t="shared" si="23"/>
        <v>2250</v>
      </c>
      <c r="H85" s="107">
        <v>-100</v>
      </c>
      <c r="I85" s="107">
        <f t="shared" si="25"/>
        <v>2150</v>
      </c>
      <c r="J85" s="107"/>
      <c r="K85" s="107">
        <f t="shared" si="24"/>
        <v>2150</v>
      </c>
      <c r="L85" s="69" t="s">
        <v>274</v>
      </c>
    </row>
    <row r="86" spans="1:12" ht="24.75" customHeight="1">
      <c r="A86" s="65" t="s">
        <v>30</v>
      </c>
      <c r="B86" s="66" t="s">
        <v>37</v>
      </c>
      <c r="C86" s="67">
        <v>15</v>
      </c>
      <c r="D86" s="68">
        <v>6.694</v>
      </c>
      <c r="E86" s="67">
        <v>15</v>
      </c>
      <c r="F86" s="70"/>
      <c r="G86" s="107">
        <f t="shared" si="23"/>
        <v>15</v>
      </c>
      <c r="H86" s="107"/>
      <c r="I86" s="107">
        <f t="shared" si="25"/>
        <v>15</v>
      </c>
      <c r="J86" s="107"/>
      <c r="K86" s="107">
        <f t="shared" si="24"/>
        <v>15</v>
      </c>
      <c r="L86" s="69" t="s">
        <v>275</v>
      </c>
    </row>
    <row r="87" spans="1:13" ht="18.75" customHeight="1">
      <c r="A87" s="65" t="s">
        <v>30</v>
      </c>
      <c r="B87" s="66" t="s">
        <v>35</v>
      </c>
      <c r="C87" s="67">
        <v>2575</v>
      </c>
      <c r="D87" s="68">
        <v>1119.25</v>
      </c>
      <c r="E87" s="67">
        <v>2360</v>
      </c>
      <c r="F87" s="70"/>
      <c r="G87" s="107">
        <f t="shared" si="23"/>
        <v>2360</v>
      </c>
      <c r="H87" s="107"/>
      <c r="I87" s="107">
        <f t="shared" si="25"/>
        <v>2360</v>
      </c>
      <c r="J87" s="107"/>
      <c r="K87" s="107">
        <f t="shared" si="24"/>
        <v>2360</v>
      </c>
      <c r="L87" s="83" t="s">
        <v>777</v>
      </c>
      <c r="M87" s="75"/>
    </row>
    <row r="88" spans="1:12" ht="15" customHeight="1">
      <c r="A88" s="65" t="s">
        <v>30</v>
      </c>
      <c r="B88" s="66" t="s">
        <v>39</v>
      </c>
      <c r="C88" s="67">
        <v>12</v>
      </c>
      <c r="D88" s="68">
        <v>5.229</v>
      </c>
      <c r="E88" s="67">
        <v>12</v>
      </c>
      <c r="F88" s="70"/>
      <c r="G88" s="107">
        <f t="shared" si="23"/>
        <v>12</v>
      </c>
      <c r="H88" s="107"/>
      <c r="I88" s="107">
        <f t="shared" si="25"/>
        <v>12</v>
      </c>
      <c r="J88" s="107"/>
      <c r="K88" s="107">
        <f t="shared" si="24"/>
        <v>12</v>
      </c>
      <c r="L88" s="69" t="s">
        <v>276</v>
      </c>
    </row>
    <row r="89" spans="1:12" ht="36" customHeight="1">
      <c r="A89" s="65" t="s">
        <v>30</v>
      </c>
      <c r="B89" s="66" t="s">
        <v>122</v>
      </c>
      <c r="C89" s="67">
        <v>4</v>
      </c>
      <c r="D89" s="68">
        <v>3.60009</v>
      </c>
      <c r="E89" s="67">
        <v>504</v>
      </c>
      <c r="F89" s="70"/>
      <c r="G89" s="107">
        <f t="shared" si="23"/>
        <v>504</v>
      </c>
      <c r="H89" s="107">
        <v>-184</v>
      </c>
      <c r="I89" s="107">
        <f t="shared" si="25"/>
        <v>320</v>
      </c>
      <c r="J89" s="107"/>
      <c r="K89" s="107">
        <f t="shared" si="24"/>
        <v>320</v>
      </c>
      <c r="L89" s="69" t="s">
        <v>276</v>
      </c>
    </row>
    <row r="90" spans="1:12" ht="15" customHeight="1">
      <c r="A90" s="544" t="s">
        <v>266</v>
      </c>
      <c r="B90" s="544"/>
      <c r="C90" s="544"/>
      <c r="D90" s="544"/>
      <c r="E90" s="544"/>
      <c r="F90" s="544"/>
      <c r="G90" s="544"/>
      <c r="H90" s="544"/>
      <c r="I90" s="544"/>
      <c r="J90" s="544"/>
      <c r="K90" s="544"/>
      <c r="L90" s="544"/>
    </row>
    <row r="91" spans="1:12" ht="16.5" customHeight="1">
      <c r="A91" s="65" t="s">
        <v>30</v>
      </c>
      <c r="B91" s="66" t="s">
        <v>35</v>
      </c>
      <c r="C91" s="67">
        <v>140</v>
      </c>
      <c r="D91" s="68">
        <v>0</v>
      </c>
      <c r="E91" s="67">
        <v>140</v>
      </c>
      <c r="F91" s="70"/>
      <c r="G91" s="107">
        <f>E91+F91</f>
        <v>140</v>
      </c>
      <c r="H91" s="107"/>
      <c r="I91" s="107">
        <f>G91+H91</f>
        <v>140</v>
      </c>
      <c r="J91" s="107"/>
      <c r="K91" s="107">
        <f>I91+J91</f>
        <v>140</v>
      </c>
      <c r="L91" s="69" t="s">
        <v>277</v>
      </c>
    </row>
    <row r="92" spans="1:12" ht="21.75" customHeight="1">
      <c r="A92" s="541" t="s">
        <v>278</v>
      </c>
      <c r="B92" s="541"/>
      <c r="C92" s="71">
        <f>SUM(C82:C91)</f>
        <v>6130.984</v>
      </c>
      <c r="D92" s="71">
        <f>SUM(D82:D91)</f>
        <v>3643.8956999999996</v>
      </c>
      <c r="E92" s="71">
        <f>SUM(E82:E91)</f>
        <v>6207</v>
      </c>
      <c r="F92" s="71">
        <f>SUM(F82:F91)</f>
        <v>0</v>
      </c>
      <c r="G92" s="71">
        <f>SUM(G82:G91)</f>
        <v>6207</v>
      </c>
      <c r="H92" s="71">
        <f>SUM(H82:H91)</f>
        <v>-284</v>
      </c>
      <c r="I92" s="71">
        <f>SUM(I82:I91)</f>
        <v>5923</v>
      </c>
      <c r="J92" s="71">
        <f>SUM(J82:J91)</f>
        <v>0</v>
      </c>
      <c r="K92" s="71">
        <f>SUM(K82:K91)</f>
        <v>5923</v>
      </c>
      <c r="L92" s="72" t="s">
        <v>30</v>
      </c>
    </row>
    <row r="93" spans="1:12" ht="15" customHeight="1">
      <c r="A93" s="542" t="s">
        <v>279</v>
      </c>
      <c r="B93" s="542"/>
      <c r="C93" s="542"/>
      <c r="D93" s="542"/>
      <c r="E93" s="542"/>
      <c r="F93" s="542"/>
      <c r="G93" s="542"/>
      <c r="H93" s="542"/>
      <c r="I93" s="542"/>
      <c r="J93" s="542"/>
      <c r="K93" s="542"/>
      <c r="L93" s="542"/>
    </row>
    <row r="94" spans="1:12" ht="15" customHeight="1">
      <c r="A94" s="544" t="s">
        <v>280</v>
      </c>
      <c r="B94" s="544"/>
      <c r="C94" s="544"/>
      <c r="D94" s="544"/>
      <c r="E94" s="544"/>
      <c r="F94" s="544"/>
      <c r="G94" s="544"/>
      <c r="H94" s="544"/>
      <c r="I94" s="544"/>
      <c r="J94" s="544"/>
      <c r="K94" s="544"/>
      <c r="L94" s="544"/>
    </row>
    <row r="95" spans="1:12" ht="15" customHeight="1">
      <c r="A95" s="65" t="s">
        <v>30</v>
      </c>
      <c r="B95" s="66" t="s">
        <v>31</v>
      </c>
      <c r="C95" s="67">
        <v>5</v>
      </c>
      <c r="D95" s="68">
        <v>4.426</v>
      </c>
      <c r="E95" s="67">
        <v>4</v>
      </c>
      <c r="F95" s="70"/>
      <c r="G95" s="107">
        <f aca="true" t="shared" si="26" ref="G95:G108">E95+F95</f>
        <v>4</v>
      </c>
      <c r="H95" s="107"/>
      <c r="I95" s="107">
        <f>G95+H95</f>
        <v>4</v>
      </c>
      <c r="J95" s="107"/>
      <c r="K95" s="107">
        <f aca="true" t="shared" si="27" ref="K95:K108">I95+J95</f>
        <v>4</v>
      </c>
      <c r="L95" s="69" t="s">
        <v>281</v>
      </c>
    </row>
    <row r="96" spans="1:12" ht="15.75" customHeight="1">
      <c r="A96" s="65" t="s">
        <v>30</v>
      </c>
      <c r="B96" s="66" t="s">
        <v>779</v>
      </c>
      <c r="C96" s="67">
        <v>56</v>
      </c>
      <c r="D96" s="68">
        <v>21.832</v>
      </c>
      <c r="E96" s="67">
        <v>50</v>
      </c>
      <c r="F96" s="70"/>
      <c r="G96" s="107">
        <f t="shared" si="26"/>
        <v>50</v>
      </c>
      <c r="H96" s="107"/>
      <c r="I96" s="107">
        <f aca="true" t="shared" si="28" ref="I96:I108">G96+H96</f>
        <v>50</v>
      </c>
      <c r="J96" s="107"/>
      <c r="K96" s="107">
        <f t="shared" si="27"/>
        <v>50</v>
      </c>
      <c r="L96" s="69" t="s">
        <v>282</v>
      </c>
    </row>
    <row r="97" spans="1:12" ht="14.25" customHeight="1">
      <c r="A97" s="65" t="s">
        <v>30</v>
      </c>
      <c r="B97" s="66" t="s">
        <v>685</v>
      </c>
      <c r="C97" s="67">
        <v>80</v>
      </c>
      <c r="D97" s="68">
        <v>66</v>
      </c>
      <c r="E97" s="67">
        <v>76</v>
      </c>
      <c r="F97" s="70"/>
      <c r="G97" s="107">
        <f t="shared" si="26"/>
        <v>76</v>
      </c>
      <c r="H97" s="107"/>
      <c r="I97" s="107">
        <f t="shared" si="28"/>
        <v>76</v>
      </c>
      <c r="J97" s="107"/>
      <c r="K97" s="107">
        <f t="shared" si="27"/>
        <v>76</v>
      </c>
      <c r="L97" s="69" t="s">
        <v>283</v>
      </c>
    </row>
    <row r="98" spans="1:12" ht="15.75" customHeight="1">
      <c r="A98" s="65" t="s">
        <v>30</v>
      </c>
      <c r="B98" s="66" t="s">
        <v>90</v>
      </c>
      <c r="C98" s="67">
        <v>70</v>
      </c>
      <c r="D98" s="68">
        <v>31.779</v>
      </c>
      <c r="E98" s="67">
        <v>70</v>
      </c>
      <c r="F98" s="70"/>
      <c r="G98" s="107">
        <f t="shared" si="26"/>
        <v>70</v>
      </c>
      <c r="H98" s="107"/>
      <c r="I98" s="107">
        <f t="shared" si="28"/>
        <v>70</v>
      </c>
      <c r="J98" s="107"/>
      <c r="K98" s="107">
        <f t="shared" si="27"/>
        <v>70</v>
      </c>
      <c r="L98" s="69" t="s">
        <v>284</v>
      </c>
    </row>
    <row r="99" spans="1:12" ht="15.75" customHeight="1">
      <c r="A99" s="65" t="s">
        <v>30</v>
      </c>
      <c r="B99" s="66" t="s">
        <v>92</v>
      </c>
      <c r="C99" s="67">
        <v>350</v>
      </c>
      <c r="D99" s="68">
        <v>143.697</v>
      </c>
      <c r="E99" s="67">
        <v>300</v>
      </c>
      <c r="F99" s="70"/>
      <c r="G99" s="107">
        <f t="shared" si="26"/>
        <v>300</v>
      </c>
      <c r="H99" s="107"/>
      <c r="I99" s="107">
        <f t="shared" si="28"/>
        <v>300</v>
      </c>
      <c r="J99" s="107"/>
      <c r="K99" s="107">
        <f t="shared" si="27"/>
        <v>300</v>
      </c>
      <c r="L99" s="69" t="s">
        <v>284</v>
      </c>
    </row>
    <row r="100" spans="1:12" ht="16.5" customHeight="1">
      <c r="A100" s="65" t="s">
        <v>30</v>
      </c>
      <c r="B100" s="66" t="s">
        <v>94</v>
      </c>
      <c r="C100" s="67">
        <v>220</v>
      </c>
      <c r="D100" s="68">
        <v>151.68831</v>
      </c>
      <c r="E100" s="67">
        <v>270</v>
      </c>
      <c r="F100" s="70"/>
      <c r="G100" s="107">
        <f t="shared" si="26"/>
        <v>270</v>
      </c>
      <c r="H100" s="107"/>
      <c r="I100" s="107">
        <f t="shared" si="28"/>
        <v>270</v>
      </c>
      <c r="J100" s="107"/>
      <c r="K100" s="107">
        <f t="shared" si="27"/>
        <v>270</v>
      </c>
      <c r="L100" s="69" t="s">
        <v>284</v>
      </c>
    </row>
    <row r="101" spans="1:12" ht="15.75" customHeight="1">
      <c r="A101" s="65" t="s">
        <v>30</v>
      </c>
      <c r="B101" s="66" t="s">
        <v>96</v>
      </c>
      <c r="C101" s="67">
        <v>220</v>
      </c>
      <c r="D101" s="68">
        <v>110.315</v>
      </c>
      <c r="E101" s="67">
        <v>220</v>
      </c>
      <c r="F101" s="70"/>
      <c r="G101" s="107">
        <f t="shared" si="26"/>
        <v>220</v>
      </c>
      <c r="H101" s="107"/>
      <c r="I101" s="107">
        <f t="shared" si="28"/>
        <v>220</v>
      </c>
      <c r="J101" s="107"/>
      <c r="K101" s="107">
        <f t="shared" si="27"/>
        <v>220</v>
      </c>
      <c r="L101" s="69" t="s">
        <v>284</v>
      </c>
    </row>
    <row r="102" spans="1:12" ht="15" customHeight="1">
      <c r="A102" s="65" t="s">
        <v>30</v>
      </c>
      <c r="B102" s="66" t="s">
        <v>33</v>
      </c>
      <c r="C102" s="67">
        <v>4</v>
      </c>
      <c r="D102" s="68">
        <v>0.9</v>
      </c>
      <c r="E102" s="67">
        <v>4</v>
      </c>
      <c r="F102" s="70"/>
      <c r="G102" s="107">
        <f t="shared" si="26"/>
        <v>4</v>
      </c>
      <c r="H102" s="107"/>
      <c r="I102" s="107">
        <f t="shared" si="28"/>
        <v>4</v>
      </c>
      <c r="J102" s="107"/>
      <c r="K102" s="107">
        <f t="shared" si="27"/>
        <v>4</v>
      </c>
      <c r="L102" s="69" t="s">
        <v>285</v>
      </c>
    </row>
    <row r="103" spans="1:12" ht="17.25" customHeight="1">
      <c r="A103" s="65" t="s">
        <v>30</v>
      </c>
      <c r="B103" s="66" t="s">
        <v>207</v>
      </c>
      <c r="C103" s="67">
        <v>30</v>
      </c>
      <c r="D103" s="68">
        <v>4.971</v>
      </c>
      <c r="E103" s="67">
        <v>30</v>
      </c>
      <c r="F103" s="70"/>
      <c r="G103" s="107">
        <f t="shared" si="26"/>
        <v>30</v>
      </c>
      <c r="H103" s="107"/>
      <c r="I103" s="107">
        <f t="shared" si="28"/>
        <v>30</v>
      </c>
      <c r="J103" s="107"/>
      <c r="K103" s="107">
        <f t="shared" si="27"/>
        <v>30</v>
      </c>
      <c r="L103" s="69" t="s">
        <v>705</v>
      </c>
    </row>
    <row r="104" spans="1:12" ht="15" customHeight="1">
      <c r="A104" s="65" t="s">
        <v>30</v>
      </c>
      <c r="B104" s="66" t="s">
        <v>99</v>
      </c>
      <c r="C104" s="67">
        <v>5</v>
      </c>
      <c r="D104" s="68">
        <v>0.533</v>
      </c>
      <c r="E104" s="67">
        <v>5</v>
      </c>
      <c r="F104" s="70"/>
      <c r="G104" s="107">
        <f t="shared" si="26"/>
        <v>5</v>
      </c>
      <c r="H104" s="107"/>
      <c r="I104" s="107">
        <f t="shared" si="28"/>
        <v>5</v>
      </c>
      <c r="J104" s="107"/>
      <c r="K104" s="107">
        <f t="shared" si="27"/>
        <v>5</v>
      </c>
      <c r="L104" s="69" t="s">
        <v>286</v>
      </c>
    </row>
    <row r="105" spans="1:12" ht="15" customHeight="1">
      <c r="A105" s="65" t="s">
        <v>30</v>
      </c>
      <c r="B105" s="66" t="s">
        <v>778</v>
      </c>
      <c r="C105" s="67">
        <v>13</v>
      </c>
      <c r="D105" s="68">
        <v>1.95</v>
      </c>
      <c r="E105" s="67">
        <v>5</v>
      </c>
      <c r="F105" s="70"/>
      <c r="G105" s="107">
        <f t="shared" si="26"/>
        <v>5</v>
      </c>
      <c r="H105" s="107"/>
      <c r="I105" s="107">
        <f t="shared" si="28"/>
        <v>5</v>
      </c>
      <c r="J105" s="107"/>
      <c r="K105" s="107">
        <f t="shared" si="27"/>
        <v>5</v>
      </c>
      <c r="L105" s="69" t="s">
        <v>287</v>
      </c>
    </row>
    <row r="106" spans="1:12" ht="15" customHeight="1">
      <c r="A106" s="65" t="s">
        <v>30</v>
      </c>
      <c r="B106" s="66" t="s">
        <v>65</v>
      </c>
      <c r="C106" s="67">
        <v>65</v>
      </c>
      <c r="D106" s="68">
        <v>53.12</v>
      </c>
      <c r="E106" s="67">
        <v>65</v>
      </c>
      <c r="F106" s="70"/>
      <c r="G106" s="107">
        <f t="shared" si="26"/>
        <v>65</v>
      </c>
      <c r="H106" s="107"/>
      <c r="I106" s="107">
        <f t="shared" si="28"/>
        <v>65</v>
      </c>
      <c r="J106" s="107"/>
      <c r="K106" s="107">
        <f t="shared" si="27"/>
        <v>65</v>
      </c>
      <c r="L106" s="69" t="s">
        <v>288</v>
      </c>
    </row>
    <row r="107" spans="1:12" ht="13.5" customHeight="1">
      <c r="A107" s="65" t="s">
        <v>30</v>
      </c>
      <c r="B107" s="66" t="s">
        <v>35</v>
      </c>
      <c r="C107" s="67">
        <v>1690</v>
      </c>
      <c r="D107" s="68">
        <v>907.69566</v>
      </c>
      <c r="E107" s="67">
        <v>1890</v>
      </c>
      <c r="F107" s="70"/>
      <c r="G107" s="107">
        <f t="shared" si="26"/>
        <v>1890</v>
      </c>
      <c r="H107" s="107"/>
      <c r="I107" s="107">
        <f t="shared" si="28"/>
        <v>1890</v>
      </c>
      <c r="J107" s="107"/>
      <c r="K107" s="107">
        <f t="shared" si="27"/>
        <v>1890</v>
      </c>
      <c r="L107" s="69" t="s">
        <v>600</v>
      </c>
    </row>
    <row r="108" spans="1:14" ht="15" customHeight="1">
      <c r="A108" s="65" t="s">
        <v>30</v>
      </c>
      <c r="B108" s="66" t="s">
        <v>39</v>
      </c>
      <c r="C108" s="67">
        <v>30</v>
      </c>
      <c r="D108" s="68">
        <v>19.826</v>
      </c>
      <c r="E108" s="67">
        <v>30</v>
      </c>
      <c r="F108" s="70"/>
      <c r="G108" s="107">
        <f t="shared" si="26"/>
        <v>30</v>
      </c>
      <c r="H108" s="107"/>
      <c r="I108" s="107">
        <f t="shared" si="28"/>
        <v>30</v>
      </c>
      <c r="J108" s="107"/>
      <c r="K108" s="107">
        <f t="shared" si="27"/>
        <v>30</v>
      </c>
      <c r="L108" s="69" t="s">
        <v>289</v>
      </c>
      <c r="N108" t="s">
        <v>1445</v>
      </c>
    </row>
    <row r="109" spans="1:12" ht="24" customHeight="1">
      <c r="A109" s="541" t="s">
        <v>290</v>
      </c>
      <c r="B109" s="541"/>
      <c r="C109" s="71">
        <f aca="true" t="shared" si="29" ref="C109:J109">SUM(C95:C108)</f>
        <v>2838</v>
      </c>
      <c r="D109" s="71">
        <f t="shared" si="29"/>
        <v>1518.73297</v>
      </c>
      <c r="E109" s="71">
        <f t="shared" si="29"/>
        <v>3019</v>
      </c>
      <c r="F109" s="71">
        <f t="shared" si="29"/>
        <v>0</v>
      </c>
      <c r="G109" s="71">
        <f t="shared" si="29"/>
        <v>3019</v>
      </c>
      <c r="H109" s="71">
        <f t="shared" si="29"/>
        <v>0</v>
      </c>
      <c r="I109" s="71">
        <f t="shared" si="29"/>
        <v>3019</v>
      </c>
      <c r="J109" s="71">
        <f t="shared" si="29"/>
        <v>0</v>
      </c>
      <c r="K109" s="71">
        <f>SUM(K95:K108)</f>
        <v>3019</v>
      </c>
      <c r="L109" s="72" t="s">
        <v>30</v>
      </c>
    </row>
    <row r="110" spans="1:12" ht="30" customHeight="1">
      <c r="A110" s="541" t="s">
        <v>291</v>
      </c>
      <c r="B110" s="541"/>
      <c r="C110" s="73">
        <v>25426.32547</v>
      </c>
      <c r="D110" s="73">
        <v>14118.55232</v>
      </c>
      <c r="E110" s="73">
        <f>SUM(E109+E92+E79+E63+E51+E41+E34+E23+E7)</f>
        <v>27281</v>
      </c>
      <c r="F110" s="73">
        <f>SUM(F109+F92+F79+F63+F51+F41+F34+F23+F7)</f>
        <v>2730</v>
      </c>
      <c r="G110" s="73">
        <f>SUM(G109+G92+G79+G63+G51+G41+G34+G23+G7)</f>
        <v>30011</v>
      </c>
      <c r="H110" s="73">
        <f>SUM(H109+H92+H79+H63+H51+H41+H34+H23+H7)</f>
        <v>-601</v>
      </c>
      <c r="I110" s="73">
        <f>SUM(I109+I92+I79+I63+I51+I41+I34+I23+I7)</f>
        <v>29410</v>
      </c>
      <c r="J110" s="73">
        <f>SUM(J109+J92+J79+J63+J51+J41+J34+J23+J7)</f>
        <v>300</v>
      </c>
      <c r="K110" s="73">
        <f>SUM(K109+K92+K79+K63+K51+K41+K34+K23+K7)</f>
        <v>29710</v>
      </c>
      <c r="L110" s="72" t="s">
        <v>30</v>
      </c>
    </row>
  </sheetData>
  <sheetProtection/>
  <mergeCells count="32">
    <mergeCell ref="A64:L64"/>
    <mergeCell ref="A65:L65"/>
    <mergeCell ref="A109:B109"/>
    <mergeCell ref="A110:B110"/>
    <mergeCell ref="A79:B79"/>
    <mergeCell ref="A80:L80"/>
    <mergeCell ref="A81:L81"/>
    <mergeCell ref="A90:L90"/>
    <mergeCell ref="A92:B92"/>
    <mergeCell ref="A93:L93"/>
    <mergeCell ref="A72:L72"/>
    <mergeCell ref="A94:L94"/>
    <mergeCell ref="A35:L35"/>
    <mergeCell ref="A36:L36"/>
    <mergeCell ref="A41:B41"/>
    <mergeCell ref="A42:L42"/>
    <mergeCell ref="A43:L43"/>
    <mergeCell ref="A51:B51"/>
    <mergeCell ref="A52:L52"/>
    <mergeCell ref="A63:B63"/>
    <mergeCell ref="A1:L1"/>
    <mergeCell ref="A3:B3"/>
    <mergeCell ref="A4:L4"/>
    <mergeCell ref="A5:L5"/>
    <mergeCell ref="A24:L24"/>
    <mergeCell ref="A25:L25"/>
    <mergeCell ref="A32:L32"/>
    <mergeCell ref="A34:B34"/>
    <mergeCell ref="A7:B7"/>
    <mergeCell ref="A8:L8"/>
    <mergeCell ref="A9:L9"/>
    <mergeCell ref="A23:B23"/>
  </mergeCells>
  <printOptions/>
  <pageMargins left="0.9055118110236221" right="0.7086614173228347" top="0.3937007874015748" bottom="0.7874015748031497" header="0.31496062992125984" footer="0.31496062992125984"/>
  <pageSetup firstPageNumber="31" useFirstPageNumber="1" horizontalDpi="600" verticalDpi="600" orientation="portrait" paperSize="9" scale="75" r:id="rId1"/>
  <headerFooter>
    <oddFooter>&amp;C&amp;P</oddFooter>
  </headerFooter>
  <rowBreaks count="2" manualBreakCount="2">
    <brk id="51" max="12" man="1"/>
    <brk id="92" max="12" man="1"/>
  </rowBreaks>
  <colBreaks count="1" manualBreakCount="1">
    <brk id="12" max="65535" man="1"/>
  </colBreaks>
</worksheet>
</file>

<file path=xl/worksheets/sheet26.xml><?xml version="1.0" encoding="utf-8"?>
<worksheet xmlns="http://schemas.openxmlformats.org/spreadsheetml/2006/main" xmlns:r="http://schemas.openxmlformats.org/officeDocument/2006/relationships">
  <sheetPr>
    <tabColor rgb="FFFFC000"/>
  </sheetPr>
  <dimension ref="A1:L11"/>
  <sheetViews>
    <sheetView zoomScaleSheetLayoutView="100" zoomScalePageLayoutView="0" workbookViewId="0" topLeftCell="A1">
      <selection activeCell="C2" sqref="C1:C16384"/>
    </sheetView>
  </sheetViews>
  <sheetFormatPr defaultColWidth="9.140625" defaultRowHeight="12.75"/>
  <cols>
    <col min="1" max="1" width="9.57421875" style="0" customWidth="1"/>
    <col min="2" max="2" width="33.00390625" style="0" customWidth="1"/>
    <col min="3" max="3" width="10.140625" style="0" hidden="1" customWidth="1"/>
    <col min="4" max="4" width="10.421875" style="0" hidden="1" customWidth="1"/>
    <col min="5" max="5" width="9.7109375" style="0" hidden="1" customWidth="1"/>
    <col min="6" max="6" width="7.7109375" style="0" hidden="1" customWidth="1"/>
    <col min="7" max="7" width="7.8515625" style="0" hidden="1" customWidth="1"/>
    <col min="8" max="8" width="7.28125" style="0" hidden="1" customWidth="1"/>
    <col min="9" max="9" width="7.8515625" style="0" hidden="1" customWidth="1"/>
    <col min="10" max="10" width="7.00390625" style="0" hidden="1" customWidth="1"/>
    <col min="11" max="11" width="14.8515625" style="0" customWidth="1"/>
    <col min="12" max="12" width="52.42187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74" t="s">
        <v>601</v>
      </c>
      <c r="G2" s="74" t="s">
        <v>895</v>
      </c>
      <c r="H2" s="135" t="s">
        <v>772</v>
      </c>
      <c r="I2" s="135" t="s">
        <v>771</v>
      </c>
      <c r="J2" s="135" t="s">
        <v>543</v>
      </c>
      <c r="K2" s="443" t="s">
        <v>1522</v>
      </c>
      <c r="L2" s="62" t="s">
        <v>26</v>
      </c>
    </row>
    <row r="3" spans="1:12" ht="24" customHeight="1">
      <c r="A3" s="543" t="s">
        <v>906</v>
      </c>
      <c r="B3" s="543"/>
      <c r="C3" s="64"/>
      <c r="D3" s="64"/>
      <c r="E3" s="64"/>
      <c r="F3" s="64"/>
      <c r="G3" s="64"/>
      <c r="H3" s="64"/>
      <c r="I3" s="64"/>
      <c r="J3" s="64"/>
      <c r="K3" s="64"/>
      <c r="L3" s="147" t="s">
        <v>63</v>
      </c>
    </row>
    <row r="4" spans="1:12" ht="15" customHeight="1">
      <c r="A4" s="544" t="s">
        <v>29</v>
      </c>
      <c r="B4" s="544"/>
      <c r="C4" s="544"/>
      <c r="D4" s="544"/>
      <c r="E4" s="544"/>
      <c r="F4" s="544"/>
      <c r="G4" s="544"/>
      <c r="H4" s="544"/>
      <c r="I4" s="544"/>
      <c r="J4" s="544"/>
      <c r="K4" s="544"/>
      <c r="L4" s="544"/>
    </row>
    <row r="5" spans="1:12" ht="18.75" customHeight="1">
      <c r="A5" s="65" t="s">
        <v>30</v>
      </c>
      <c r="B5" s="66" t="s">
        <v>31</v>
      </c>
      <c r="C5" s="67">
        <v>15</v>
      </c>
      <c r="D5" s="68">
        <v>0</v>
      </c>
      <c r="E5" s="67">
        <v>14</v>
      </c>
      <c r="F5" s="70"/>
      <c r="G5" s="107">
        <f aca="true" t="shared" si="0" ref="G5:G10">E5+F5</f>
        <v>14</v>
      </c>
      <c r="H5" s="107">
        <v>-1</v>
      </c>
      <c r="I5" s="107">
        <f aca="true" t="shared" si="1" ref="I5:I10">G5+H5</f>
        <v>13</v>
      </c>
      <c r="J5" s="107"/>
      <c r="K5" s="107">
        <f aca="true" t="shared" si="2" ref="K5:K10">I5+J5</f>
        <v>13</v>
      </c>
      <c r="L5" s="69" t="s">
        <v>30</v>
      </c>
    </row>
    <row r="6" spans="1:12" ht="18.75" customHeight="1">
      <c r="A6" s="65" t="s">
        <v>30</v>
      </c>
      <c r="B6" s="66" t="s">
        <v>33</v>
      </c>
      <c r="C6" s="67">
        <v>22</v>
      </c>
      <c r="D6" s="68">
        <v>2.85838</v>
      </c>
      <c r="E6" s="67">
        <v>16</v>
      </c>
      <c r="F6" s="70"/>
      <c r="G6" s="107">
        <f t="shared" si="0"/>
        <v>16</v>
      </c>
      <c r="H6" s="107">
        <v>-1</v>
      </c>
      <c r="I6" s="107">
        <f t="shared" si="1"/>
        <v>15</v>
      </c>
      <c r="J6" s="107"/>
      <c r="K6" s="107">
        <f t="shared" si="2"/>
        <v>15</v>
      </c>
      <c r="L6" s="69" t="s">
        <v>64</v>
      </c>
    </row>
    <row r="7" spans="1:12" ht="18.75" customHeight="1">
      <c r="A7" s="65" t="s">
        <v>30</v>
      </c>
      <c r="B7" s="66" t="s">
        <v>65</v>
      </c>
      <c r="C7" s="67">
        <v>149</v>
      </c>
      <c r="D7" s="68">
        <v>36.0096</v>
      </c>
      <c r="E7" s="67">
        <v>149</v>
      </c>
      <c r="F7" s="70"/>
      <c r="G7" s="107">
        <f t="shared" si="0"/>
        <v>149</v>
      </c>
      <c r="H7" s="107"/>
      <c r="I7" s="107">
        <f t="shared" si="1"/>
        <v>149</v>
      </c>
      <c r="J7" s="107"/>
      <c r="K7" s="107">
        <f t="shared" si="2"/>
        <v>149</v>
      </c>
      <c r="L7" s="69" t="s">
        <v>66</v>
      </c>
    </row>
    <row r="8" spans="1:12" ht="20.25" customHeight="1">
      <c r="A8" s="65" t="s">
        <v>30</v>
      </c>
      <c r="B8" s="66" t="s">
        <v>35</v>
      </c>
      <c r="C8" s="67">
        <v>28</v>
      </c>
      <c r="D8" s="68">
        <v>5.2014</v>
      </c>
      <c r="E8" s="67">
        <v>23</v>
      </c>
      <c r="F8" s="70"/>
      <c r="G8" s="107">
        <f t="shared" si="0"/>
        <v>23</v>
      </c>
      <c r="H8" s="107">
        <v>-2</v>
      </c>
      <c r="I8" s="107">
        <f t="shared" si="1"/>
        <v>21</v>
      </c>
      <c r="J8" s="107"/>
      <c r="K8" s="107">
        <f t="shared" si="2"/>
        <v>21</v>
      </c>
      <c r="L8" s="69" t="s">
        <v>67</v>
      </c>
    </row>
    <row r="9" spans="1:12" ht="18" customHeight="1">
      <c r="A9" s="65" t="s">
        <v>30</v>
      </c>
      <c r="B9" s="66" t="s">
        <v>37</v>
      </c>
      <c r="C9" s="67">
        <v>20</v>
      </c>
      <c r="D9" s="68">
        <v>7.903</v>
      </c>
      <c r="E9" s="67">
        <v>20</v>
      </c>
      <c r="F9" s="70"/>
      <c r="G9" s="107">
        <f t="shared" si="0"/>
        <v>20</v>
      </c>
      <c r="H9" s="107">
        <v>-1</v>
      </c>
      <c r="I9" s="107">
        <f t="shared" si="1"/>
        <v>19</v>
      </c>
      <c r="J9" s="107"/>
      <c r="K9" s="107">
        <f t="shared" si="2"/>
        <v>19</v>
      </c>
      <c r="L9" s="69" t="s">
        <v>30</v>
      </c>
    </row>
    <row r="10" spans="1:12" ht="18" customHeight="1">
      <c r="A10" s="65" t="s">
        <v>30</v>
      </c>
      <c r="B10" s="66" t="s">
        <v>39</v>
      </c>
      <c r="C10" s="67">
        <v>16</v>
      </c>
      <c r="D10" s="68">
        <v>4.393</v>
      </c>
      <c r="E10" s="67">
        <v>16</v>
      </c>
      <c r="F10" s="70"/>
      <c r="G10" s="107">
        <f t="shared" si="0"/>
        <v>16</v>
      </c>
      <c r="H10" s="107"/>
      <c r="I10" s="107">
        <f t="shared" si="1"/>
        <v>16</v>
      </c>
      <c r="J10" s="107"/>
      <c r="K10" s="107">
        <f t="shared" si="2"/>
        <v>16</v>
      </c>
      <c r="L10" s="69" t="s">
        <v>68</v>
      </c>
    </row>
    <row r="11" spans="1:12" ht="30" customHeight="1">
      <c r="A11" s="541" t="s">
        <v>69</v>
      </c>
      <c r="B11" s="541"/>
      <c r="C11" s="73">
        <v>250</v>
      </c>
      <c r="D11" s="73">
        <v>152.36538</v>
      </c>
      <c r="E11" s="73">
        <f aca="true" t="shared" si="3" ref="E11:K11">SUM(E5:E10)</f>
        <v>238</v>
      </c>
      <c r="F11" s="73">
        <f t="shared" si="3"/>
        <v>0</v>
      </c>
      <c r="G11" s="73">
        <f t="shared" si="3"/>
        <v>238</v>
      </c>
      <c r="H11" s="73">
        <f t="shared" si="3"/>
        <v>-5</v>
      </c>
      <c r="I11" s="73">
        <f t="shared" si="3"/>
        <v>233</v>
      </c>
      <c r="J11" s="73">
        <f t="shared" si="3"/>
        <v>0</v>
      </c>
      <c r="K11" s="73">
        <f t="shared" si="3"/>
        <v>233</v>
      </c>
      <c r="L11" s="72" t="s">
        <v>30</v>
      </c>
    </row>
  </sheetData>
  <sheetProtection/>
  <mergeCells count="4">
    <mergeCell ref="A1:L1"/>
    <mergeCell ref="A3:B3"/>
    <mergeCell ref="A4:L4"/>
    <mergeCell ref="A11:B11"/>
  </mergeCells>
  <printOptions/>
  <pageMargins left="0.8267716535433072" right="0.4330708661417323" top="0.4724409448818898" bottom="0.4724409448818898" header="0.7086614173228347" footer="0.31496062992125984"/>
  <pageSetup firstPageNumber="34" useFirstPageNumber="1" fitToHeight="0" horizontalDpi="600" verticalDpi="600" orientation="portrait" pageOrder="overThenDown" paperSize="9" scale="75"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tabColor rgb="FFFFC000"/>
  </sheetPr>
  <dimension ref="A1:L41"/>
  <sheetViews>
    <sheetView zoomScaleSheetLayoutView="100" zoomScalePageLayoutView="0" workbookViewId="0" topLeftCell="A1">
      <selection activeCell="C2" sqref="C1:C16384"/>
    </sheetView>
  </sheetViews>
  <sheetFormatPr defaultColWidth="9.140625" defaultRowHeight="12.75"/>
  <cols>
    <col min="1" max="1" width="9.57421875" style="0" customWidth="1"/>
    <col min="2" max="2" width="33.00390625" style="0" customWidth="1"/>
    <col min="3" max="3" width="10.140625" style="0" hidden="1" customWidth="1"/>
    <col min="4" max="4" width="10.421875" style="0" hidden="1" customWidth="1"/>
    <col min="5" max="5" width="9.57421875" style="0" hidden="1" customWidth="1"/>
    <col min="6" max="6" width="7.8515625" style="0" hidden="1" customWidth="1"/>
    <col min="7" max="7" width="7.7109375" style="0" hidden="1" customWidth="1"/>
    <col min="8" max="8" width="7.140625" style="0" hidden="1" customWidth="1"/>
    <col min="9" max="9" width="8.00390625" style="0" hidden="1" customWidth="1"/>
    <col min="10" max="10" width="7.00390625" style="0" hidden="1" customWidth="1"/>
    <col min="11" max="11" width="14.28125" style="0" customWidth="1"/>
    <col min="12" max="12" width="53.003906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135" t="s">
        <v>602</v>
      </c>
      <c r="G2" s="74" t="s">
        <v>895</v>
      </c>
      <c r="H2" s="135" t="s">
        <v>772</v>
      </c>
      <c r="I2" s="135" t="s">
        <v>771</v>
      </c>
      <c r="J2" s="135" t="s">
        <v>543</v>
      </c>
      <c r="K2" s="443" t="s">
        <v>1522</v>
      </c>
      <c r="L2" s="62" t="s">
        <v>26</v>
      </c>
    </row>
    <row r="3" spans="1:12" ht="21" customHeight="1">
      <c r="A3" s="543" t="s">
        <v>906</v>
      </c>
      <c r="B3" s="543"/>
      <c r="C3" s="64"/>
      <c r="D3" s="64"/>
      <c r="E3" s="64"/>
      <c r="F3" s="64"/>
      <c r="G3" s="64"/>
      <c r="H3" s="64"/>
      <c r="I3" s="64"/>
      <c r="J3" s="64"/>
      <c r="K3" s="64"/>
      <c r="L3" s="147" t="s">
        <v>416</v>
      </c>
    </row>
    <row r="4" spans="1:12" ht="15" customHeight="1">
      <c r="A4" s="542" t="s">
        <v>28</v>
      </c>
      <c r="B4" s="542"/>
      <c r="C4" s="542"/>
      <c r="D4" s="542"/>
      <c r="E4" s="542"/>
      <c r="F4" s="542"/>
      <c r="G4" s="542"/>
      <c r="H4" s="542"/>
      <c r="I4" s="542"/>
      <c r="J4" s="542"/>
      <c r="K4" s="542"/>
      <c r="L4" s="542"/>
    </row>
    <row r="5" spans="1:12" ht="15" customHeight="1">
      <c r="A5" s="544" t="s">
        <v>417</v>
      </c>
      <c r="B5" s="544"/>
      <c r="C5" s="544"/>
      <c r="D5" s="544"/>
      <c r="E5" s="544"/>
      <c r="F5" s="544"/>
      <c r="G5" s="544"/>
      <c r="H5" s="544"/>
      <c r="I5" s="544"/>
      <c r="J5" s="544"/>
      <c r="K5" s="544"/>
      <c r="L5" s="544"/>
    </row>
    <row r="6" spans="1:12" ht="18.75" customHeight="1">
      <c r="A6" s="65"/>
      <c r="B6" s="66" t="s">
        <v>107</v>
      </c>
      <c r="C6" s="67">
        <v>20.599</v>
      </c>
      <c r="D6" s="68">
        <v>7.5988</v>
      </c>
      <c r="E6" s="67">
        <v>15</v>
      </c>
      <c r="F6" s="70"/>
      <c r="G6" s="107">
        <f>E6+F6</f>
        <v>15</v>
      </c>
      <c r="H6" s="107"/>
      <c r="I6" s="107">
        <f>G6+H6</f>
        <v>15</v>
      </c>
      <c r="J6" s="107"/>
      <c r="K6" s="107">
        <f>I6+J6</f>
        <v>15</v>
      </c>
      <c r="L6" s="69" t="s">
        <v>418</v>
      </c>
    </row>
    <row r="7" spans="1:12" ht="18" customHeight="1">
      <c r="A7" s="65"/>
      <c r="B7" s="66" t="s">
        <v>107</v>
      </c>
      <c r="C7" s="67">
        <v>164</v>
      </c>
      <c r="D7" s="68">
        <v>12.766</v>
      </c>
      <c r="E7" s="67">
        <v>164</v>
      </c>
      <c r="F7" s="70"/>
      <c r="G7" s="107">
        <f>E7+F7</f>
        <v>164</v>
      </c>
      <c r="H7" s="107"/>
      <c r="I7" s="107">
        <f>G7+H7</f>
        <v>164</v>
      </c>
      <c r="J7" s="107"/>
      <c r="K7" s="107">
        <f>I7+J7</f>
        <v>164</v>
      </c>
      <c r="L7" s="69" t="s">
        <v>419</v>
      </c>
    </row>
    <row r="8" spans="1:12" ht="15" customHeight="1">
      <c r="A8" s="544" t="s">
        <v>29</v>
      </c>
      <c r="B8" s="544"/>
      <c r="C8" s="544"/>
      <c r="D8" s="544"/>
      <c r="E8" s="544"/>
      <c r="F8" s="544"/>
      <c r="G8" s="544"/>
      <c r="H8" s="544"/>
      <c r="I8" s="544"/>
      <c r="J8" s="544"/>
      <c r="K8" s="544"/>
      <c r="L8" s="544"/>
    </row>
    <row r="9" spans="1:12" ht="24" customHeight="1">
      <c r="A9" s="65"/>
      <c r="B9" s="66" t="s">
        <v>31</v>
      </c>
      <c r="C9" s="67">
        <v>10</v>
      </c>
      <c r="D9" s="68">
        <v>0.01</v>
      </c>
      <c r="E9" s="67">
        <v>10</v>
      </c>
      <c r="F9" s="70"/>
      <c r="G9" s="107">
        <f aca="true" t="shared" si="0" ref="G9:G19">E9+F9</f>
        <v>10</v>
      </c>
      <c r="H9" s="107"/>
      <c r="I9" s="107">
        <f>G9+H9</f>
        <v>10</v>
      </c>
      <c r="J9" s="107"/>
      <c r="K9" s="107">
        <f aca="true" t="shared" si="1" ref="K9:K19">I9+J9</f>
        <v>10</v>
      </c>
      <c r="L9" s="69" t="s">
        <v>420</v>
      </c>
    </row>
    <row r="10" spans="1:12" ht="15" customHeight="1">
      <c r="A10" s="65"/>
      <c r="B10" s="66" t="s">
        <v>33</v>
      </c>
      <c r="C10" s="67">
        <v>14</v>
      </c>
      <c r="D10" s="68">
        <v>4.40067</v>
      </c>
      <c r="E10" s="67">
        <v>14</v>
      </c>
      <c r="F10" s="70"/>
      <c r="G10" s="107">
        <f t="shared" si="0"/>
        <v>14</v>
      </c>
      <c r="H10" s="107"/>
      <c r="I10" s="107">
        <f aca="true" t="shared" si="2" ref="I10:I19">G10+H10</f>
        <v>14</v>
      </c>
      <c r="J10" s="107"/>
      <c r="K10" s="107">
        <f t="shared" si="1"/>
        <v>14</v>
      </c>
      <c r="L10" s="69" t="s">
        <v>421</v>
      </c>
    </row>
    <row r="11" spans="1:12" ht="15" customHeight="1">
      <c r="A11" s="65"/>
      <c r="B11" s="66" t="s">
        <v>65</v>
      </c>
      <c r="C11" s="67">
        <v>177</v>
      </c>
      <c r="D11" s="68">
        <v>83.434</v>
      </c>
      <c r="E11" s="67">
        <v>177</v>
      </c>
      <c r="F11" s="70"/>
      <c r="G11" s="107">
        <f t="shared" si="0"/>
        <v>177</v>
      </c>
      <c r="H11" s="107"/>
      <c r="I11" s="107">
        <f t="shared" si="2"/>
        <v>177</v>
      </c>
      <c r="J11" s="107"/>
      <c r="K11" s="107">
        <f t="shared" si="1"/>
        <v>177</v>
      </c>
      <c r="L11" s="69" t="s">
        <v>422</v>
      </c>
    </row>
    <row r="12" spans="1:12" ht="15" customHeight="1">
      <c r="A12" s="65"/>
      <c r="B12" s="66" t="s">
        <v>45</v>
      </c>
      <c r="C12" s="67">
        <v>150</v>
      </c>
      <c r="D12" s="68">
        <v>87.241</v>
      </c>
      <c r="E12" s="67">
        <v>150</v>
      </c>
      <c r="F12" s="70"/>
      <c r="G12" s="107">
        <f t="shared" si="0"/>
        <v>150</v>
      </c>
      <c r="H12" s="107"/>
      <c r="I12" s="107">
        <f t="shared" si="2"/>
        <v>150</v>
      </c>
      <c r="J12" s="107"/>
      <c r="K12" s="107">
        <f t="shared" si="1"/>
        <v>150</v>
      </c>
      <c r="L12" s="69" t="s">
        <v>423</v>
      </c>
    </row>
    <row r="13" spans="1:12" ht="15" customHeight="1">
      <c r="A13" s="65"/>
      <c r="B13" s="66" t="s">
        <v>105</v>
      </c>
      <c r="C13" s="67">
        <v>10</v>
      </c>
      <c r="D13" s="68">
        <v>0</v>
      </c>
      <c r="E13" s="67">
        <v>10</v>
      </c>
      <c r="F13" s="70"/>
      <c r="G13" s="107">
        <f t="shared" si="0"/>
        <v>10</v>
      </c>
      <c r="H13" s="107"/>
      <c r="I13" s="107">
        <f t="shared" si="2"/>
        <v>10</v>
      </c>
      <c r="J13" s="107"/>
      <c r="K13" s="107">
        <f t="shared" si="1"/>
        <v>10</v>
      </c>
      <c r="L13" s="69" t="s">
        <v>424</v>
      </c>
    </row>
    <row r="14" spans="1:12" ht="26.25" customHeight="1">
      <c r="A14" s="65"/>
      <c r="B14" s="66" t="s">
        <v>35</v>
      </c>
      <c r="C14" s="67">
        <v>173</v>
      </c>
      <c r="D14" s="68">
        <v>118.169</v>
      </c>
      <c r="E14" s="67">
        <v>176</v>
      </c>
      <c r="F14" s="70"/>
      <c r="G14" s="107">
        <f t="shared" si="0"/>
        <v>176</v>
      </c>
      <c r="H14" s="107">
        <v>-6</v>
      </c>
      <c r="I14" s="107">
        <f t="shared" si="2"/>
        <v>170</v>
      </c>
      <c r="J14" s="107"/>
      <c r="K14" s="107">
        <f t="shared" si="1"/>
        <v>170</v>
      </c>
      <c r="L14" s="69" t="s">
        <v>710</v>
      </c>
    </row>
    <row r="15" spans="1:12" ht="23.25" customHeight="1">
      <c r="A15" s="127"/>
      <c r="B15" s="128" t="s">
        <v>35</v>
      </c>
      <c r="C15" s="67">
        <v>0</v>
      </c>
      <c r="D15" s="68">
        <v>0</v>
      </c>
      <c r="E15" s="67">
        <v>1011</v>
      </c>
      <c r="F15" s="70"/>
      <c r="G15" s="107">
        <f t="shared" si="0"/>
        <v>1011</v>
      </c>
      <c r="H15" s="107">
        <v>-20</v>
      </c>
      <c r="I15" s="107">
        <f t="shared" si="2"/>
        <v>991</v>
      </c>
      <c r="J15" s="107"/>
      <c r="K15" s="107">
        <f t="shared" si="1"/>
        <v>991</v>
      </c>
      <c r="L15" s="69" t="s">
        <v>711</v>
      </c>
    </row>
    <row r="16" spans="1:12" ht="15" customHeight="1">
      <c r="A16" s="65"/>
      <c r="B16" s="66" t="s">
        <v>37</v>
      </c>
      <c r="C16" s="67">
        <v>10</v>
      </c>
      <c r="D16" s="68">
        <v>8.5</v>
      </c>
      <c r="E16" s="67">
        <v>10</v>
      </c>
      <c r="F16" s="70"/>
      <c r="G16" s="107">
        <f t="shared" si="0"/>
        <v>10</v>
      </c>
      <c r="H16" s="107"/>
      <c r="I16" s="107">
        <f t="shared" si="2"/>
        <v>10</v>
      </c>
      <c r="J16" s="107"/>
      <c r="K16" s="107">
        <f t="shared" si="1"/>
        <v>10</v>
      </c>
      <c r="L16" s="69" t="s">
        <v>425</v>
      </c>
    </row>
    <row r="17" spans="1:12" ht="24.75" customHeight="1">
      <c r="A17" s="65"/>
      <c r="B17" s="66" t="s">
        <v>39</v>
      </c>
      <c r="C17" s="67">
        <v>40</v>
      </c>
      <c r="D17" s="68">
        <v>6.098</v>
      </c>
      <c r="E17" s="67">
        <v>20</v>
      </c>
      <c r="F17" s="70"/>
      <c r="G17" s="107">
        <f t="shared" si="0"/>
        <v>20</v>
      </c>
      <c r="H17" s="107">
        <v>-2</v>
      </c>
      <c r="I17" s="107">
        <f t="shared" si="2"/>
        <v>18</v>
      </c>
      <c r="J17" s="107"/>
      <c r="K17" s="107">
        <f t="shared" si="1"/>
        <v>18</v>
      </c>
      <c r="L17" s="69" t="s">
        <v>712</v>
      </c>
    </row>
    <row r="18" spans="1:12" ht="26.25" customHeight="1">
      <c r="A18" s="65"/>
      <c r="B18" s="66" t="s">
        <v>426</v>
      </c>
      <c r="C18" s="67">
        <v>15</v>
      </c>
      <c r="D18" s="68">
        <v>2.943</v>
      </c>
      <c r="E18" s="67">
        <v>10</v>
      </c>
      <c r="F18" s="70"/>
      <c r="G18" s="107">
        <f t="shared" si="0"/>
        <v>10</v>
      </c>
      <c r="H18" s="107"/>
      <c r="I18" s="107">
        <f t="shared" si="2"/>
        <v>10</v>
      </c>
      <c r="J18" s="107"/>
      <c r="K18" s="107">
        <f t="shared" si="1"/>
        <v>10</v>
      </c>
      <c r="L18" s="69" t="s">
        <v>427</v>
      </c>
    </row>
    <row r="19" spans="1:12" ht="15" customHeight="1">
      <c r="A19" s="65"/>
      <c r="B19" s="66" t="s">
        <v>44</v>
      </c>
      <c r="C19" s="67">
        <v>15</v>
      </c>
      <c r="D19" s="68">
        <v>1</v>
      </c>
      <c r="E19" s="67">
        <v>10</v>
      </c>
      <c r="F19" s="70"/>
      <c r="G19" s="107">
        <f t="shared" si="0"/>
        <v>10</v>
      </c>
      <c r="H19" s="107"/>
      <c r="I19" s="107">
        <f t="shared" si="2"/>
        <v>10</v>
      </c>
      <c r="J19" s="107"/>
      <c r="K19" s="107">
        <f t="shared" si="1"/>
        <v>10</v>
      </c>
      <c r="L19" s="69" t="s">
        <v>428</v>
      </c>
    </row>
    <row r="20" spans="1:12" ht="15" customHeight="1">
      <c r="A20" s="544" t="s">
        <v>280</v>
      </c>
      <c r="B20" s="544"/>
      <c r="C20" s="544"/>
      <c r="D20" s="544"/>
      <c r="E20" s="544"/>
      <c r="F20" s="544"/>
      <c r="G20" s="544"/>
      <c r="H20" s="544"/>
      <c r="I20" s="544"/>
      <c r="J20" s="544"/>
      <c r="K20" s="544"/>
      <c r="L20" s="544"/>
    </row>
    <row r="21" spans="1:12" ht="18.75" customHeight="1">
      <c r="A21" s="65"/>
      <c r="B21" s="80" t="s">
        <v>546</v>
      </c>
      <c r="C21" s="67">
        <v>1320.047</v>
      </c>
      <c r="D21" s="68">
        <v>100</v>
      </c>
      <c r="E21" s="67">
        <v>1600</v>
      </c>
      <c r="F21" s="70"/>
      <c r="G21" s="107">
        <f>E21+F21</f>
        <v>1600</v>
      </c>
      <c r="H21" s="107">
        <v>-50</v>
      </c>
      <c r="I21" s="107">
        <f>G21+H21</f>
        <v>1550</v>
      </c>
      <c r="J21" s="107">
        <v>-1550</v>
      </c>
      <c r="K21" s="107">
        <v>500</v>
      </c>
      <c r="L21" s="69" t="s">
        <v>713</v>
      </c>
    </row>
    <row r="22" spans="1:12" ht="15" customHeight="1">
      <c r="A22" s="541" t="s">
        <v>40</v>
      </c>
      <c r="B22" s="541"/>
      <c r="C22" s="71">
        <v>2119.146</v>
      </c>
      <c r="D22" s="71">
        <v>431.50947</v>
      </c>
      <c r="E22" s="71">
        <f aca="true" t="shared" si="3" ref="E22:K22">SUM(E6:E21)</f>
        <v>3377</v>
      </c>
      <c r="F22" s="71">
        <f t="shared" si="3"/>
        <v>0</v>
      </c>
      <c r="G22" s="71">
        <f t="shared" si="3"/>
        <v>3377</v>
      </c>
      <c r="H22" s="71">
        <f t="shared" si="3"/>
        <v>-78</v>
      </c>
      <c r="I22" s="71">
        <f t="shared" si="3"/>
        <v>3299</v>
      </c>
      <c r="J22" s="71">
        <f t="shared" si="3"/>
        <v>-1550</v>
      </c>
      <c r="K22" s="71">
        <f t="shared" si="3"/>
        <v>2249</v>
      </c>
      <c r="L22" s="72" t="s">
        <v>30</v>
      </c>
    </row>
    <row r="23" spans="1:12" ht="15" customHeight="1">
      <c r="A23" s="542" t="s">
        <v>429</v>
      </c>
      <c r="B23" s="542"/>
      <c r="C23" s="542"/>
      <c r="D23" s="542"/>
      <c r="E23" s="542"/>
      <c r="F23" s="542"/>
      <c r="G23" s="542"/>
      <c r="H23" s="542"/>
      <c r="I23" s="542"/>
      <c r="J23" s="542"/>
      <c r="K23" s="542"/>
      <c r="L23" s="542"/>
    </row>
    <row r="24" spans="1:12" ht="15" customHeight="1">
      <c r="A24" s="544" t="s">
        <v>430</v>
      </c>
      <c r="B24" s="544"/>
      <c r="C24" s="544"/>
      <c r="D24" s="544"/>
      <c r="E24" s="544"/>
      <c r="F24" s="544"/>
      <c r="G24" s="544"/>
      <c r="H24" s="544"/>
      <c r="I24" s="544"/>
      <c r="J24" s="544"/>
      <c r="K24" s="544"/>
      <c r="L24" s="544"/>
    </row>
    <row r="25" spans="1:12" ht="15" customHeight="1">
      <c r="A25" s="65"/>
      <c r="B25" s="66" t="s">
        <v>55</v>
      </c>
      <c r="C25" s="67">
        <v>24</v>
      </c>
      <c r="D25" s="68">
        <v>23.988</v>
      </c>
      <c r="E25" s="67">
        <v>23</v>
      </c>
      <c r="F25" s="70"/>
      <c r="G25" s="107">
        <f aca="true" t="shared" si="4" ref="G25:G33">E25+F25</f>
        <v>23</v>
      </c>
      <c r="H25" s="107"/>
      <c r="I25" s="107">
        <f>G25+H25</f>
        <v>23</v>
      </c>
      <c r="J25" s="107"/>
      <c r="K25" s="107">
        <f aca="true" t="shared" si="5" ref="K25:K33">I25+J25</f>
        <v>23</v>
      </c>
      <c r="L25" s="69" t="s">
        <v>431</v>
      </c>
    </row>
    <row r="26" spans="1:12" ht="15" customHeight="1">
      <c r="A26" s="65"/>
      <c r="B26" s="66" t="s">
        <v>43</v>
      </c>
      <c r="C26" s="67">
        <v>30</v>
      </c>
      <c r="D26" s="68">
        <v>0</v>
      </c>
      <c r="E26" s="67">
        <v>20</v>
      </c>
      <c r="F26" s="70"/>
      <c r="G26" s="107">
        <f t="shared" si="4"/>
        <v>20</v>
      </c>
      <c r="H26" s="107"/>
      <c r="I26" s="107">
        <f aca="true" t="shared" si="6" ref="I26:I33">G26+H26</f>
        <v>20</v>
      </c>
      <c r="J26" s="107"/>
      <c r="K26" s="107">
        <f t="shared" si="5"/>
        <v>20</v>
      </c>
      <c r="L26" s="69" t="s">
        <v>432</v>
      </c>
    </row>
    <row r="27" spans="1:12" ht="15" customHeight="1">
      <c r="A27" s="65"/>
      <c r="B27" s="66" t="s">
        <v>44</v>
      </c>
      <c r="C27" s="67">
        <v>251</v>
      </c>
      <c r="D27" s="68">
        <v>220.2271</v>
      </c>
      <c r="E27" s="67">
        <v>220</v>
      </c>
      <c r="F27" s="70"/>
      <c r="G27" s="107">
        <f t="shared" si="4"/>
        <v>220</v>
      </c>
      <c r="H27" s="107"/>
      <c r="I27" s="107">
        <f t="shared" si="6"/>
        <v>220</v>
      </c>
      <c r="J27" s="107"/>
      <c r="K27" s="107">
        <f t="shared" si="5"/>
        <v>220</v>
      </c>
      <c r="L27" s="69" t="s">
        <v>433</v>
      </c>
    </row>
    <row r="28" spans="1:12" ht="15" customHeight="1">
      <c r="A28" s="65"/>
      <c r="B28" s="66" t="s">
        <v>90</v>
      </c>
      <c r="C28" s="67">
        <v>5</v>
      </c>
      <c r="D28" s="68">
        <v>0.6199</v>
      </c>
      <c r="E28" s="67">
        <v>2</v>
      </c>
      <c r="F28" s="70"/>
      <c r="G28" s="107">
        <f t="shared" si="4"/>
        <v>2</v>
      </c>
      <c r="H28" s="107"/>
      <c r="I28" s="107">
        <f t="shared" si="6"/>
        <v>2</v>
      </c>
      <c r="J28" s="107"/>
      <c r="K28" s="107">
        <f t="shared" si="5"/>
        <v>2</v>
      </c>
      <c r="L28" s="69" t="s">
        <v>434</v>
      </c>
    </row>
    <row r="29" spans="1:12" ht="15" customHeight="1">
      <c r="A29" s="65"/>
      <c r="B29" s="66" t="s">
        <v>96</v>
      </c>
      <c r="C29" s="67">
        <v>30</v>
      </c>
      <c r="D29" s="68">
        <v>9.9491</v>
      </c>
      <c r="E29" s="67">
        <v>20</v>
      </c>
      <c r="F29" s="70"/>
      <c r="G29" s="107">
        <f t="shared" si="4"/>
        <v>20</v>
      </c>
      <c r="H29" s="107"/>
      <c r="I29" s="107">
        <f t="shared" si="6"/>
        <v>20</v>
      </c>
      <c r="J29" s="107"/>
      <c r="K29" s="107">
        <f t="shared" si="5"/>
        <v>20</v>
      </c>
      <c r="L29" s="69" t="s">
        <v>435</v>
      </c>
    </row>
    <row r="30" spans="1:12" ht="15" customHeight="1">
      <c r="A30" s="65"/>
      <c r="B30" s="66" t="s">
        <v>33</v>
      </c>
      <c r="C30" s="67">
        <v>950</v>
      </c>
      <c r="D30" s="68">
        <v>311.79251</v>
      </c>
      <c r="E30" s="67">
        <v>685</v>
      </c>
      <c r="F30" s="70"/>
      <c r="G30" s="107">
        <f t="shared" si="4"/>
        <v>685</v>
      </c>
      <c r="H30" s="107">
        <v>-26</v>
      </c>
      <c r="I30" s="107">
        <f t="shared" si="6"/>
        <v>659</v>
      </c>
      <c r="J30" s="107"/>
      <c r="K30" s="107">
        <f t="shared" si="5"/>
        <v>659</v>
      </c>
      <c r="L30" s="69" t="s">
        <v>714</v>
      </c>
    </row>
    <row r="31" spans="1:12" ht="15" customHeight="1">
      <c r="A31" s="65"/>
      <c r="B31" s="66" t="s">
        <v>65</v>
      </c>
      <c r="C31" s="67">
        <v>200</v>
      </c>
      <c r="D31" s="68">
        <v>142.27934</v>
      </c>
      <c r="E31" s="67">
        <v>190</v>
      </c>
      <c r="F31" s="70"/>
      <c r="G31" s="107">
        <f t="shared" si="4"/>
        <v>190</v>
      </c>
      <c r="H31" s="107"/>
      <c r="I31" s="107">
        <f t="shared" si="6"/>
        <v>190</v>
      </c>
      <c r="J31" s="107"/>
      <c r="K31" s="107">
        <f t="shared" si="5"/>
        <v>190</v>
      </c>
      <c r="L31" s="69" t="s">
        <v>436</v>
      </c>
    </row>
    <row r="32" spans="1:12" ht="17.25" customHeight="1">
      <c r="A32" s="65"/>
      <c r="B32" s="66" t="s">
        <v>35</v>
      </c>
      <c r="C32" s="67">
        <v>80</v>
      </c>
      <c r="D32" s="68">
        <v>16.4684</v>
      </c>
      <c r="E32" s="67">
        <v>40</v>
      </c>
      <c r="F32" s="70"/>
      <c r="G32" s="107">
        <f t="shared" si="4"/>
        <v>40</v>
      </c>
      <c r="H32" s="107"/>
      <c r="I32" s="107">
        <f t="shared" si="6"/>
        <v>40</v>
      </c>
      <c r="J32" s="107"/>
      <c r="K32" s="107">
        <f t="shared" si="5"/>
        <v>40</v>
      </c>
      <c r="L32" s="69" t="s">
        <v>715</v>
      </c>
    </row>
    <row r="33" spans="1:12" ht="18" customHeight="1">
      <c r="A33" s="65"/>
      <c r="B33" s="66" t="s">
        <v>107</v>
      </c>
      <c r="C33" s="67">
        <v>80</v>
      </c>
      <c r="D33" s="68">
        <v>10.049</v>
      </c>
      <c r="E33" s="67">
        <v>100</v>
      </c>
      <c r="F33" s="70"/>
      <c r="G33" s="107">
        <f t="shared" si="4"/>
        <v>100</v>
      </c>
      <c r="H33" s="107"/>
      <c r="I33" s="107">
        <f t="shared" si="6"/>
        <v>100</v>
      </c>
      <c r="J33" s="107"/>
      <c r="K33" s="107">
        <f t="shared" si="5"/>
        <v>100</v>
      </c>
      <c r="L33" s="69" t="s">
        <v>437</v>
      </c>
    </row>
    <row r="34" spans="1:12" ht="15" customHeight="1">
      <c r="A34" s="541" t="s">
        <v>438</v>
      </c>
      <c r="B34" s="541"/>
      <c r="C34" s="71">
        <v>1650</v>
      </c>
      <c r="D34" s="71">
        <v>735.37335</v>
      </c>
      <c r="E34" s="71">
        <f aca="true" t="shared" si="7" ref="E34:K34">SUM(E25:E33)</f>
        <v>1300</v>
      </c>
      <c r="F34" s="71">
        <f t="shared" si="7"/>
        <v>0</v>
      </c>
      <c r="G34" s="71">
        <f t="shared" si="7"/>
        <v>1300</v>
      </c>
      <c r="H34" s="71">
        <f t="shared" si="7"/>
        <v>-26</v>
      </c>
      <c r="I34" s="71">
        <f t="shared" si="7"/>
        <v>1274</v>
      </c>
      <c r="J34" s="71">
        <f t="shared" si="7"/>
        <v>0</v>
      </c>
      <c r="K34" s="71">
        <f t="shared" si="7"/>
        <v>1274</v>
      </c>
      <c r="L34" s="72" t="s">
        <v>30</v>
      </c>
    </row>
    <row r="35" spans="1:12" ht="15" customHeight="1">
      <c r="A35" s="542" t="s">
        <v>439</v>
      </c>
      <c r="B35" s="542"/>
      <c r="C35" s="542"/>
      <c r="D35" s="542"/>
      <c r="E35" s="542"/>
      <c r="F35" s="542"/>
      <c r="G35" s="542"/>
      <c r="H35" s="542"/>
      <c r="I35" s="542"/>
      <c r="J35" s="542"/>
      <c r="K35" s="542"/>
      <c r="L35" s="542"/>
    </row>
    <row r="36" spans="1:12" ht="15" customHeight="1">
      <c r="A36" s="544" t="s">
        <v>302</v>
      </c>
      <c r="B36" s="544"/>
      <c r="C36" s="544"/>
      <c r="D36" s="544"/>
      <c r="E36" s="544"/>
      <c r="F36" s="544"/>
      <c r="G36" s="544"/>
      <c r="H36" s="544"/>
      <c r="I36" s="544"/>
      <c r="J36" s="544"/>
      <c r="K36" s="544"/>
      <c r="L36" s="544"/>
    </row>
    <row r="37" spans="1:12" ht="17.25" customHeight="1">
      <c r="A37" s="65"/>
      <c r="B37" s="66" t="s">
        <v>35</v>
      </c>
      <c r="C37" s="67">
        <v>237</v>
      </c>
      <c r="D37" s="68">
        <v>210.35</v>
      </c>
      <c r="E37" s="67">
        <v>237</v>
      </c>
      <c r="F37" s="70"/>
      <c r="G37" s="107">
        <f>E37+F37</f>
        <v>237</v>
      </c>
      <c r="H37" s="107">
        <v>-7</v>
      </c>
      <c r="I37" s="107">
        <f>G37+H37</f>
        <v>230</v>
      </c>
      <c r="J37" s="107"/>
      <c r="K37" s="107">
        <f>I37+J37</f>
        <v>230</v>
      </c>
      <c r="L37" s="69" t="s">
        <v>440</v>
      </c>
    </row>
    <row r="38" spans="1:12" ht="15" customHeight="1">
      <c r="A38" s="65"/>
      <c r="B38" s="66" t="s">
        <v>39</v>
      </c>
      <c r="C38" s="67">
        <v>3</v>
      </c>
      <c r="D38" s="68">
        <v>1.7</v>
      </c>
      <c r="E38" s="67">
        <v>3</v>
      </c>
      <c r="F38" s="70"/>
      <c r="G38" s="107">
        <f>E38+F38</f>
        <v>3</v>
      </c>
      <c r="H38" s="107"/>
      <c r="I38" s="107">
        <f>G38+H38</f>
        <v>3</v>
      </c>
      <c r="J38" s="107"/>
      <c r="K38" s="107">
        <f>I38+J38</f>
        <v>3</v>
      </c>
      <c r="L38" s="69" t="s">
        <v>441</v>
      </c>
    </row>
    <row r="39" spans="1:12" ht="15" customHeight="1">
      <c r="A39" s="65"/>
      <c r="B39" s="66" t="s">
        <v>126</v>
      </c>
      <c r="C39" s="67">
        <v>600</v>
      </c>
      <c r="D39" s="68">
        <v>567.385</v>
      </c>
      <c r="E39" s="67">
        <v>600</v>
      </c>
      <c r="F39" s="70"/>
      <c r="G39" s="107">
        <f>E39+F39</f>
        <v>600</v>
      </c>
      <c r="H39" s="107"/>
      <c r="I39" s="107">
        <f>G39+H39</f>
        <v>600</v>
      </c>
      <c r="J39" s="107"/>
      <c r="K39" s="107">
        <f>I39+J39</f>
        <v>600</v>
      </c>
      <c r="L39" s="69" t="s">
        <v>442</v>
      </c>
    </row>
    <row r="40" spans="1:12" ht="15" customHeight="1">
      <c r="A40" s="541" t="s">
        <v>443</v>
      </c>
      <c r="B40" s="541"/>
      <c r="C40" s="84">
        <v>840</v>
      </c>
      <c r="D40" s="84">
        <v>780.435</v>
      </c>
      <c r="E40" s="84">
        <f aca="true" t="shared" si="8" ref="E40:K40">SUM(E37:E39)</f>
        <v>840</v>
      </c>
      <c r="F40" s="84">
        <f t="shared" si="8"/>
        <v>0</v>
      </c>
      <c r="G40" s="84">
        <f t="shared" si="8"/>
        <v>840</v>
      </c>
      <c r="H40" s="84">
        <f t="shared" si="8"/>
        <v>-7</v>
      </c>
      <c r="I40" s="84">
        <f t="shared" si="8"/>
        <v>833</v>
      </c>
      <c r="J40" s="84">
        <f t="shared" si="8"/>
        <v>0</v>
      </c>
      <c r="K40" s="84">
        <f t="shared" si="8"/>
        <v>833</v>
      </c>
      <c r="L40" s="72" t="s">
        <v>30</v>
      </c>
    </row>
    <row r="41" spans="1:12" ht="30" customHeight="1">
      <c r="A41" s="541" t="s">
        <v>444</v>
      </c>
      <c r="B41" s="541"/>
      <c r="C41" s="73">
        <v>4805.69441</v>
      </c>
      <c r="D41" s="73">
        <v>1947.31782</v>
      </c>
      <c r="E41" s="73" t="e">
        <f>#REF!+E40+E34+E22</f>
        <v>#REF!</v>
      </c>
      <c r="F41" s="73" t="e">
        <f>#REF!+F40+F34+F22</f>
        <v>#REF!</v>
      </c>
      <c r="G41" s="73" t="e">
        <f>#REF!+G40+G34+G22</f>
        <v>#REF!</v>
      </c>
      <c r="H41" s="73" t="e">
        <f>#REF!+H40+H34+H22</f>
        <v>#REF!</v>
      </c>
      <c r="I41" s="73" t="e">
        <f>#REF!+I40+I34+I22</f>
        <v>#REF!</v>
      </c>
      <c r="J41" s="73" t="e">
        <f>#REF!+J40+J34+J22</f>
        <v>#REF!</v>
      </c>
      <c r="K41" s="73">
        <f>K40+K34+K22</f>
        <v>4356</v>
      </c>
      <c r="L41" s="72" t="s">
        <v>30</v>
      </c>
    </row>
    <row r="43" ht="11.25" customHeight="1"/>
  </sheetData>
  <sheetProtection/>
  <mergeCells count="14">
    <mergeCell ref="A41:B41"/>
    <mergeCell ref="A22:B22"/>
    <mergeCell ref="A23:L23"/>
    <mergeCell ref="A24:L24"/>
    <mergeCell ref="A34:B34"/>
    <mergeCell ref="A35:L35"/>
    <mergeCell ref="A36:L36"/>
    <mergeCell ref="A40:B40"/>
    <mergeCell ref="A8:L8"/>
    <mergeCell ref="A20:L20"/>
    <mergeCell ref="A1:L1"/>
    <mergeCell ref="A3:B3"/>
    <mergeCell ref="A4:L4"/>
    <mergeCell ref="A5:L5"/>
  </mergeCells>
  <printOptions/>
  <pageMargins left="0.8267716535433072" right="0.4330708661417323" top="0.4724409448818898" bottom="0.4724409448818898" header="0.7086614173228347" footer="0.31496062992125984"/>
  <pageSetup firstPageNumber="36" useFirstPageNumber="1" fitToHeight="0" horizontalDpi="300" verticalDpi="300" orientation="portrait" pageOrder="overThenDown" paperSize="9" scale="75"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sheetPr>
    <tabColor rgb="FFFFC000"/>
  </sheetPr>
  <dimension ref="A1:L37"/>
  <sheetViews>
    <sheetView zoomScaleSheetLayoutView="100" zoomScalePageLayoutView="0" workbookViewId="0" topLeftCell="A1">
      <selection activeCell="C2" sqref="C1:C16384"/>
    </sheetView>
  </sheetViews>
  <sheetFormatPr defaultColWidth="9.140625" defaultRowHeight="12.75"/>
  <cols>
    <col min="1" max="1" width="9.57421875" style="0" customWidth="1"/>
    <col min="2" max="2" width="33.140625" style="0" customWidth="1"/>
    <col min="3" max="3" width="10.140625" style="0" hidden="1" customWidth="1"/>
    <col min="4" max="4" width="10.421875" style="0" hidden="1" customWidth="1"/>
    <col min="5" max="5" width="9.28125" style="0" hidden="1" customWidth="1"/>
    <col min="6" max="6" width="8.140625" style="0" hidden="1" customWidth="1"/>
    <col min="7" max="7" width="8.28125" style="0" hidden="1" customWidth="1"/>
    <col min="8" max="8" width="7.00390625" style="0" hidden="1" customWidth="1"/>
    <col min="9" max="9" width="7.7109375" style="0" hidden="1" customWidth="1"/>
    <col min="10" max="10" width="6.8515625" style="0" hidden="1" customWidth="1"/>
    <col min="11" max="11" width="15.140625" style="0" customWidth="1"/>
    <col min="12" max="12" width="53.003906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74" t="s">
        <v>594</v>
      </c>
      <c r="G2" s="74" t="s">
        <v>895</v>
      </c>
      <c r="H2" s="135" t="s">
        <v>772</v>
      </c>
      <c r="I2" s="135" t="s">
        <v>771</v>
      </c>
      <c r="J2" s="135" t="s">
        <v>543</v>
      </c>
      <c r="K2" s="443" t="s">
        <v>1522</v>
      </c>
      <c r="L2" s="62" t="s">
        <v>26</v>
      </c>
    </row>
    <row r="3" spans="1:12" ht="24" customHeight="1">
      <c r="A3" s="543" t="s">
        <v>906</v>
      </c>
      <c r="B3" s="543"/>
      <c r="C3" s="64"/>
      <c r="D3" s="64"/>
      <c r="E3" s="64"/>
      <c r="F3" s="64"/>
      <c r="G3" s="64"/>
      <c r="H3" s="64"/>
      <c r="I3" s="64"/>
      <c r="J3" s="64"/>
      <c r="K3" s="64"/>
      <c r="L3" s="147" t="s">
        <v>195</v>
      </c>
    </row>
    <row r="4" spans="1:12" ht="15" customHeight="1">
      <c r="A4" s="542" t="s">
        <v>28</v>
      </c>
      <c r="B4" s="542"/>
      <c r="C4" s="542"/>
      <c r="D4" s="542"/>
      <c r="E4" s="542"/>
      <c r="F4" s="542"/>
      <c r="G4" s="542"/>
      <c r="H4" s="542"/>
      <c r="I4" s="542"/>
      <c r="J4" s="542"/>
      <c r="K4" s="542"/>
      <c r="L4" s="542"/>
    </row>
    <row r="5" spans="1:12" ht="15" customHeight="1">
      <c r="A5" s="544" t="s">
        <v>29</v>
      </c>
      <c r="B5" s="544"/>
      <c r="C5" s="544"/>
      <c r="D5" s="544"/>
      <c r="E5" s="544"/>
      <c r="F5" s="544"/>
      <c r="G5" s="544"/>
      <c r="H5" s="544"/>
      <c r="I5" s="544"/>
      <c r="J5" s="544"/>
      <c r="K5" s="544"/>
      <c r="L5" s="544"/>
    </row>
    <row r="6" spans="1:12" ht="15" customHeight="1">
      <c r="A6" s="65" t="s">
        <v>30</v>
      </c>
      <c r="B6" s="66" t="s">
        <v>31</v>
      </c>
      <c r="C6" s="67">
        <v>20</v>
      </c>
      <c r="D6" s="68">
        <v>1.595</v>
      </c>
      <c r="E6" s="67">
        <v>20</v>
      </c>
      <c r="F6" s="70"/>
      <c r="G6" s="107">
        <f aca="true" t="shared" si="0" ref="G6:G24">E6+F6</f>
        <v>20</v>
      </c>
      <c r="H6" s="107">
        <v>-1</v>
      </c>
      <c r="I6" s="107">
        <f>G6+H6</f>
        <v>19</v>
      </c>
      <c r="J6" s="107"/>
      <c r="K6" s="107">
        <f>I6+J6</f>
        <v>19</v>
      </c>
      <c r="L6" s="69" t="s">
        <v>196</v>
      </c>
    </row>
    <row r="7" spans="1:12" ht="27" customHeight="1">
      <c r="A7" s="65" t="s">
        <v>30</v>
      </c>
      <c r="B7" s="66" t="s">
        <v>43</v>
      </c>
      <c r="C7" s="67">
        <v>1500</v>
      </c>
      <c r="D7" s="68">
        <v>854.4281</v>
      </c>
      <c r="E7" s="67">
        <v>1500</v>
      </c>
      <c r="F7" s="70">
        <v>-100</v>
      </c>
      <c r="G7" s="107">
        <f t="shared" si="0"/>
        <v>1400</v>
      </c>
      <c r="H7" s="107">
        <v>-28</v>
      </c>
      <c r="I7" s="107">
        <f aca="true" t="shared" si="1" ref="I7:I24">G7+H7</f>
        <v>1372</v>
      </c>
      <c r="J7" s="107"/>
      <c r="K7" s="107">
        <f aca="true" t="shared" si="2" ref="K7:K24">I7+J7</f>
        <v>1372</v>
      </c>
      <c r="L7" s="69" t="s">
        <v>197</v>
      </c>
    </row>
    <row r="8" spans="1:12" ht="28.5" customHeight="1">
      <c r="A8" s="65" t="s">
        <v>30</v>
      </c>
      <c r="B8" s="66" t="s">
        <v>43</v>
      </c>
      <c r="C8" s="67">
        <v>30</v>
      </c>
      <c r="D8" s="68">
        <v>23.389</v>
      </c>
      <c r="E8" s="67">
        <v>110</v>
      </c>
      <c r="F8" s="70"/>
      <c r="G8" s="107">
        <f t="shared" si="0"/>
        <v>110</v>
      </c>
      <c r="H8" s="107">
        <v>-2</v>
      </c>
      <c r="I8" s="107">
        <f t="shared" si="1"/>
        <v>108</v>
      </c>
      <c r="J8" s="107"/>
      <c r="K8" s="107">
        <f t="shared" si="2"/>
        <v>108</v>
      </c>
      <c r="L8" s="83" t="s">
        <v>706</v>
      </c>
    </row>
    <row r="9" spans="1:12" ht="43.5" customHeight="1">
      <c r="A9" s="65" t="s">
        <v>30</v>
      </c>
      <c r="B9" s="66" t="s">
        <v>44</v>
      </c>
      <c r="C9" s="67">
        <v>3000</v>
      </c>
      <c r="D9" s="68">
        <v>2114.876</v>
      </c>
      <c r="E9" s="67">
        <v>3000</v>
      </c>
      <c r="F9" s="70"/>
      <c r="G9" s="107">
        <f t="shared" si="0"/>
        <v>3000</v>
      </c>
      <c r="H9" s="107"/>
      <c r="I9" s="107">
        <f t="shared" si="1"/>
        <v>3000</v>
      </c>
      <c r="J9" s="107"/>
      <c r="K9" s="107">
        <f t="shared" si="2"/>
        <v>3000</v>
      </c>
      <c r="L9" s="83" t="s">
        <v>707</v>
      </c>
    </row>
    <row r="10" spans="1:12" ht="18.75" customHeight="1">
      <c r="A10" s="65" t="s">
        <v>30</v>
      </c>
      <c r="B10" s="66" t="s">
        <v>44</v>
      </c>
      <c r="C10" s="67">
        <v>150</v>
      </c>
      <c r="D10" s="68">
        <v>102.706</v>
      </c>
      <c r="E10" s="67">
        <v>130</v>
      </c>
      <c r="F10" s="70"/>
      <c r="G10" s="107">
        <f t="shared" si="0"/>
        <v>130</v>
      </c>
      <c r="H10" s="107"/>
      <c r="I10" s="107">
        <f t="shared" si="1"/>
        <v>130</v>
      </c>
      <c r="J10" s="107"/>
      <c r="K10" s="107">
        <f t="shared" si="2"/>
        <v>130</v>
      </c>
      <c r="L10" s="69" t="s">
        <v>198</v>
      </c>
    </row>
    <row r="11" spans="1:12" ht="15" customHeight="1">
      <c r="A11" s="65" t="s">
        <v>30</v>
      </c>
      <c r="B11" s="66" t="s">
        <v>96</v>
      </c>
      <c r="C11" s="67">
        <v>20</v>
      </c>
      <c r="D11" s="68">
        <v>11.118</v>
      </c>
      <c r="E11" s="67">
        <v>20</v>
      </c>
      <c r="F11" s="70"/>
      <c r="G11" s="107">
        <f t="shared" si="0"/>
        <v>20</v>
      </c>
      <c r="H11" s="107">
        <v>-1</v>
      </c>
      <c r="I11" s="107">
        <f t="shared" si="1"/>
        <v>19</v>
      </c>
      <c r="J11" s="107"/>
      <c r="K11" s="107">
        <f t="shared" si="2"/>
        <v>19</v>
      </c>
      <c r="L11" s="69" t="s">
        <v>30</v>
      </c>
    </row>
    <row r="12" spans="1:12" ht="15" customHeight="1">
      <c r="A12" s="65" t="s">
        <v>30</v>
      </c>
      <c r="B12" s="66" t="s">
        <v>33</v>
      </c>
      <c r="C12" s="67">
        <v>27</v>
      </c>
      <c r="D12" s="68">
        <v>4.64578</v>
      </c>
      <c r="E12" s="67">
        <v>27</v>
      </c>
      <c r="F12" s="70"/>
      <c r="G12" s="107">
        <f t="shared" si="0"/>
        <v>27</v>
      </c>
      <c r="H12" s="107">
        <v>-1</v>
      </c>
      <c r="I12" s="107">
        <f t="shared" si="1"/>
        <v>26</v>
      </c>
      <c r="J12" s="107"/>
      <c r="K12" s="107">
        <f t="shared" si="2"/>
        <v>26</v>
      </c>
      <c r="L12" s="69" t="s">
        <v>30</v>
      </c>
    </row>
    <row r="13" spans="1:12" ht="39" customHeight="1">
      <c r="A13" s="65" t="s">
        <v>30</v>
      </c>
      <c r="B13" s="66" t="s">
        <v>45</v>
      </c>
      <c r="C13" s="67">
        <v>610</v>
      </c>
      <c r="D13" s="68">
        <v>421.7985</v>
      </c>
      <c r="E13" s="67">
        <v>550</v>
      </c>
      <c r="F13" s="70"/>
      <c r="G13" s="107">
        <f t="shared" si="0"/>
        <v>550</v>
      </c>
      <c r="H13" s="107">
        <v>-11</v>
      </c>
      <c r="I13" s="107">
        <f t="shared" si="1"/>
        <v>539</v>
      </c>
      <c r="J13" s="107"/>
      <c r="K13" s="107">
        <f t="shared" si="2"/>
        <v>539</v>
      </c>
      <c r="L13" s="69" t="s">
        <v>199</v>
      </c>
    </row>
    <row r="14" spans="1:12" ht="26.25" customHeight="1">
      <c r="A14" s="65" t="s">
        <v>30</v>
      </c>
      <c r="B14" s="66" t="s">
        <v>105</v>
      </c>
      <c r="C14" s="67">
        <v>140</v>
      </c>
      <c r="D14" s="68">
        <v>103.4199</v>
      </c>
      <c r="E14" s="67">
        <v>140</v>
      </c>
      <c r="F14" s="70"/>
      <c r="G14" s="107">
        <f t="shared" si="0"/>
        <v>140</v>
      </c>
      <c r="H14" s="107">
        <v>-3</v>
      </c>
      <c r="I14" s="107">
        <f t="shared" si="1"/>
        <v>137</v>
      </c>
      <c r="J14" s="107"/>
      <c r="K14" s="107">
        <f t="shared" si="2"/>
        <v>137</v>
      </c>
      <c r="L14" s="69" t="s">
        <v>200</v>
      </c>
    </row>
    <row r="15" spans="1:12" ht="25.5" customHeight="1">
      <c r="A15" s="65" t="s">
        <v>30</v>
      </c>
      <c r="B15" s="66" t="s">
        <v>122</v>
      </c>
      <c r="C15" s="67">
        <v>782.567</v>
      </c>
      <c r="D15" s="68">
        <v>729.004</v>
      </c>
      <c r="E15" s="67">
        <v>700</v>
      </c>
      <c r="F15" s="70"/>
      <c r="G15" s="107">
        <f t="shared" si="0"/>
        <v>700</v>
      </c>
      <c r="H15" s="107">
        <v>-14</v>
      </c>
      <c r="I15" s="107">
        <f t="shared" si="1"/>
        <v>686</v>
      </c>
      <c r="J15" s="107"/>
      <c r="K15" s="107">
        <f t="shared" si="2"/>
        <v>686</v>
      </c>
      <c r="L15" s="69" t="s">
        <v>708</v>
      </c>
    </row>
    <row r="16" spans="1:12" ht="18.75" customHeight="1">
      <c r="A16" s="65" t="s">
        <v>30</v>
      </c>
      <c r="B16" s="66" t="s">
        <v>35</v>
      </c>
      <c r="C16" s="67">
        <v>5200</v>
      </c>
      <c r="D16" s="68">
        <v>3932.44388</v>
      </c>
      <c r="E16" s="67">
        <v>5200</v>
      </c>
      <c r="F16" s="70"/>
      <c r="G16" s="107">
        <f t="shared" si="0"/>
        <v>5200</v>
      </c>
      <c r="H16" s="107"/>
      <c r="I16" s="107">
        <f t="shared" si="1"/>
        <v>5200</v>
      </c>
      <c r="J16" s="107"/>
      <c r="K16" s="107">
        <f t="shared" si="2"/>
        <v>5200</v>
      </c>
      <c r="L16" s="69" t="s">
        <v>201</v>
      </c>
    </row>
    <row r="17" spans="1:12" ht="27.75" customHeight="1">
      <c r="A17" s="65" t="s">
        <v>30</v>
      </c>
      <c r="B17" s="66" t="s">
        <v>35</v>
      </c>
      <c r="C17" s="67">
        <v>5700</v>
      </c>
      <c r="D17" s="68">
        <v>5227.89936</v>
      </c>
      <c r="E17" s="67">
        <v>5700</v>
      </c>
      <c r="F17" s="70"/>
      <c r="G17" s="107">
        <f t="shared" si="0"/>
        <v>5700</v>
      </c>
      <c r="H17" s="107"/>
      <c r="I17" s="107">
        <f t="shared" si="1"/>
        <v>5700</v>
      </c>
      <c r="J17" s="107"/>
      <c r="K17" s="107">
        <f t="shared" si="2"/>
        <v>5700</v>
      </c>
      <c r="L17" s="69" t="s">
        <v>709</v>
      </c>
    </row>
    <row r="18" spans="1:12" ht="30.75" customHeight="1">
      <c r="A18" s="65" t="s">
        <v>30</v>
      </c>
      <c r="B18" s="66" t="s">
        <v>35</v>
      </c>
      <c r="C18" s="67">
        <v>850</v>
      </c>
      <c r="D18" s="68">
        <v>134</v>
      </c>
      <c r="E18" s="119">
        <v>850</v>
      </c>
      <c r="F18" s="122"/>
      <c r="G18" s="205">
        <f t="shared" si="0"/>
        <v>850</v>
      </c>
      <c r="H18" s="205"/>
      <c r="I18" s="107">
        <f t="shared" si="1"/>
        <v>850</v>
      </c>
      <c r="J18" s="107"/>
      <c r="K18" s="107">
        <f t="shared" si="2"/>
        <v>850</v>
      </c>
      <c r="L18" s="92" t="s">
        <v>780</v>
      </c>
    </row>
    <row r="19" spans="1:12" ht="16.5" customHeight="1">
      <c r="A19" s="65" t="s">
        <v>30</v>
      </c>
      <c r="B19" s="66" t="s">
        <v>107</v>
      </c>
      <c r="C19" s="67">
        <v>480</v>
      </c>
      <c r="D19" s="68">
        <v>308.28567</v>
      </c>
      <c r="E19" s="67">
        <v>380</v>
      </c>
      <c r="F19" s="70"/>
      <c r="G19" s="107">
        <f t="shared" si="0"/>
        <v>380</v>
      </c>
      <c r="H19" s="107">
        <v>-8</v>
      </c>
      <c r="I19" s="107">
        <f t="shared" si="1"/>
        <v>372</v>
      </c>
      <c r="J19" s="107"/>
      <c r="K19" s="107">
        <f t="shared" si="2"/>
        <v>372</v>
      </c>
      <c r="L19" s="69" t="s">
        <v>202</v>
      </c>
    </row>
    <row r="20" spans="1:12" ht="27" customHeight="1">
      <c r="A20" s="65" t="s">
        <v>30</v>
      </c>
      <c r="B20" s="66" t="s">
        <v>48</v>
      </c>
      <c r="C20" s="67">
        <v>2000</v>
      </c>
      <c r="D20" s="68">
        <v>1149.325</v>
      </c>
      <c r="E20" s="67">
        <v>2000</v>
      </c>
      <c r="F20" s="70"/>
      <c r="G20" s="107">
        <f t="shared" si="0"/>
        <v>2000</v>
      </c>
      <c r="H20" s="107">
        <v>-40</v>
      </c>
      <c r="I20" s="107">
        <f t="shared" si="1"/>
        <v>1960</v>
      </c>
      <c r="J20" s="107"/>
      <c r="K20" s="107">
        <f t="shared" si="2"/>
        <v>1960</v>
      </c>
      <c r="L20" s="69" t="s">
        <v>1478</v>
      </c>
    </row>
    <row r="21" spans="1:12" ht="18.75" customHeight="1">
      <c r="A21" s="65" t="s">
        <v>30</v>
      </c>
      <c r="B21" s="66" t="s">
        <v>48</v>
      </c>
      <c r="C21" s="67">
        <v>100</v>
      </c>
      <c r="D21" s="68">
        <v>0</v>
      </c>
      <c r="E21" s="67">
        <v>100</v>
      </c>
      <c r="F21" s="70"/>
      <c r="G21" s="107">
        <f t="shared" si="0"/>
        <v>100</v>
      </c>
      <c r="H21" s="107">
        <v>-2</v>
      </c>
      <c r="I21" s="107">
        <f t="shared" si="1"/>
        <v>98</v>
      </c>
      <c r="J21" s="107"/>
      <c r="K21" s="107">
        <f t="shared" si="2"/>
        <v>98</v>
      </c>
      <c r="L21" s="69" t="s">
        <v>1479</v>
      </c>
    </row>
    <row r="22" spans="1:12" ht="18.75" customHeight="1">
      <c r="A22" s="65" t="s">
        <v>30</v>
      </c>
      <c r="B22" s="66" t="s">
        <v>37</v>
      </c>
      <c r="C22" s="67">
        <v>17</v>
      </c>
      <c r="D22" s="68">
        <v>10</v>
      </c>
      <c r="E22" s="67">
        <v>17</v>
      </c>
      <c r="F22" s="70"/>
      <c r="G22" s="107">
        <f t="shared" si="0"/>
        <v>17</v>
      </c>
      <c r="H22" s="107">
        <v>-1</v>
      </c>
      <c r="I22" s="107">
        <f t="shared" si="1"/>
        <v>16</v>
      </c>
      <c r="J22" s="107"/>
      <c r="K22" s="107">
        <f t="shared" si="2"/>
        <v>16</v>
      </c>
      <c r="L22" s="69" t="s">
        <v>30</v>
      </c>
    </row>
    <row r="23" spans="1:12" ht="18" customHeight="1">
      <c r="A23" s="65" t="s">
        <v>30</v>
      </c>
      <c r="B23" s="66" t="s">
        <v>39</v>
      </c>
      <c r="C23" s="67">
        <v>6</v>
      </c>
      <c r="D23" s="68">
        <v>4.337</v>
      </c>
      <c r="E23" s="67">
        <v>6</v>
      </c>
      <c r="F23" s="70"/>
      <c r="G23" s="107">
        <f t="shared" si="0"/>
        <v>6</v>
      </c>
      <c r="H23" s="107"/>
      <c r="I23" s="107">
        <f t="shared" si="1"/>
        <v>6</v>
      </c>
      <c r="J23" s="107"/>
      <c r="K23" s="107">
        <f t="shared" si="2"/>
        <v>6</v>
      </c>
      <c r="L23" s="69" t="s">
        <v>30</v>
      </c>
    </row>
    <row r="24" spans="1:12" ht="21" customHeight="1">
      <c r="A24" s="65" t="s">
        <v>30</v>
      </c>
      <c r="B24" s="66" t="s">
        <v>203</v>
      </c>
      <c r="C24" s="67">
        <v>5</v>
      </c>
      <c r="D24" s="68">
        <v>0</v>
      </c>
      <c r="E24" s="67">
        <v>5</v>
      </c>
      <c r="F24" s="70"/>
      <c r="G24" s="107">
        <f t="shared" si="0"/>
        <v>5</v>
      </c>
      <c r="H24" s="107"/>
      <c r="I24" s="107">
        <f t="shared" si="1"/>
        <v>5</v>
      </c>
      <c r="J24" s="107"/>
      <c r="K24" s="107">
        <f t="shared" si="2"/>
        <v>5</v>
      </c>
      <c r="L24" s="69" t="s">
        <v>204</v>
      </c>
    </row>
    <row r="25" spans="1:12" ht="15" customHeight="1">
      <c r="A25" s="541" t="s">
        <v>40</v>
      </c>
      <c r="B25" s="541"/>
      <c r="C25" s="71">
        <v>20637.567</v>
      </c>
      <c r="D25" s="71">
        <f aca="true" t="shared" si="3" ref="D25:J25">SUM(D6:D24)</f>
        <v>15133.271189999998</v>
      </c>
      <c r="E25" s="71">
        <f t="shared" si="3"/>
        <v>20455</v>
      </c>
      <c r="F25" s="71">
        <f t="shared" si="3"/>
        <v>-100</v>
      </c>
      <c r="G25" s="71">
        <f t="shared" si="3"/>
        <v>20355</v>
      </c>
      <c r="H25" s="71">
        <f t="shared" si="3"/>
        <v>-112</v>
      </c>
      <c r="I25" s="71">
        <f t="shared" si="3"/>
        <v>20243</v>
      </c>
      <c r="J25" s="71">
        <f t="shared" si="3"/>
        <v>0</v>
      </c>
      <c r="K25" s="71">
        <f>SUM(K6:K24)</f>
        <v>20243</v>
      </c>
      <c r="L25" s="72" t="s">
        <v>30</v>
      </c>
    </row>
    <row r="26" spans="1:12" ht="15" customHeight="1">
      <c r="A26" s="542" t="s">
        <v>205</v>
      </c>
      <c r="B26" s="542"/>
      <c r="C26" s="542"/>
      <c r="D26" s="542"/>
      <c r="E26" s="542"/>
      <c r="F26" s="542"/>
      <c r="G26" s="542"/>
      <c r="H26" s="542"/>
      <c r="I26" s="542"/>
      <c r="J26" s="542"/>
      <c r="K26" s="542"/>
      <c r="L26" s="542"/>
    </row>
    <row r="27" spans="1:12" ht="15" customHeight="1">
      <c r="A27" s="544" t="s">
        <v>29</v>
      </c>
      <c r="B27" s="544"/>
      <c r="C27" s="544"/>
      <c r="D27" s="544"/>
      <c r="E27" s="544"/>
      <c r="F27" s="544"/>
      <c r="G27" s="544"/>
      <c r="H27" s="544"/>
      <c r="I27" s="544"/>
      <c r="J27" s="544"/>
      <c r="K27" s="544"/>
      <c r="L27" s="544"/>
    </row>
    <row r="28" spans="1:12" ht="18" customHeight="1">
      <c r="A28" s="65" t="s">
        <v>30</v>
      </c>
      <c r="B28" s="66" t="s">
        <v>90</v>
      </c>
      <c r="C28" s="67">
        <v>0.891</v>
      </c>
      <c r="D28" s="68">
        <v>0.891</v>
      </c>
      <c r="E28" s="67">
        <v>1</v>
      </c>
      <c r="F28" s="70"/>
      <c r="G28" s="107">
        <f>E28+F28</f>
        <v>1</v>
      </c>
      <c r="H28" s="107"/>
      <c r="I28" s="107">
        <f>G28+H28</f>
        <v>1</v>
      </c>
      <c r="J28" s="107"/>
      <c r="K28" s="107">
        <f>I28+J28</f>
        <v>1</v>
      </c>
      <c r="L28" s="69" t="s">
        <v>206</v>
      </c>
    </row>
    <row r="29" spans="1:12" ht="18.75" customHeight="1">
      <c r="A29" s="65" t="s">
        <v>30</v>
      </c>
      <c r="B29" s="66" t="s">
        <v>92</v>
      </c>
      <c r="C29" s="67">
        <v>10</v>
      </c>
      <c r="D29" s="68">
        <v>10</v>
      </c>
      <c r="E29" s="67">
        <v>10</v>
      </c>
      <c r="F29" s="70"/>
      <c r="G29" s="107">
        <f>E29+F29</f>
        <v>10</v>
      </c>
      <c r="H29" s="107"/>
      <c r="I29" s="107">
        <f>G29+H29</f>
        <v>10</v>
      </c>
      <c r="J29" s="107"/>
      <c r="K29" s="107">
        <f>I29+J29</f>
        <v>10</v>
      </c>
      <c r="L29" s="69" t="s">
        <v>206</v>
      </c>
    </row>
    <row r="30" spans="1:12" ht="18" customHeight="1">
      <c r="A30" s="65" t="s">
        <v>30</v>
      </c>
      <c r="B30" s="66" t="s">
        <v>207</v>
      </c>
      <c r="C30" s="67">
        <v>0.891</v>
      </c>
      <c r="D30" s="68">
        <v>0.891</v>
      </c>
      <c r="E30" s="67">
        <v>1</v>
      </c>
      <c r="F30" s="70"/>
      <c r="G30" s="107">
        <f>E30+F30</f>
        <v>1</v>
      </c>
      <c r="H30" s="107"/>
      <c r="I30" s="107">
        <f>G30+H30</f>
        <v>1</v>
      </c>
      <c r="J30" s="107"/>
      <c r="K30" s="107">
        <f>I30+J30</f>
        <v>1</v>
      </c>
      <c r="L30" s="69" t="s">
        <v>206</v>
      </c>
    </row>
    <row r="31" spans="1:12" ht="18" customHeight="1">
      <c r="A31" s="65" t="s">
        <v>30</v>
      </c>
      <c r="B31" s="66" t="s">
        <v>65</v>
      </c>
      <c r="C31" s="67">
        <v>4.86</v>
      </c>
      <c r="D31" s="68">
        <v>4.86</v>
      </c>
      <c r="E31" s="67">
        <v>5</v>
      </c>
      <c r="F31" s="70"/>
      <c r="G31" s="107">
        <f>E31+F31</f>
        <v>5</v>
      </c>
      <c r="H31" s="107"/>
      <c r="I31" s="107">
        <f>G31+H31</f>
        <v>5</v>
      </c>
      <c r="J31" s="107"/>
      <c r="K31" s="107">
        <f>I31+J31</f>
        <v>5</v>
      </c>
      <c r="L31" s="69" t="s">
        <v>206</v>
      </c>
    </row>
    <row r="32" spans="1:12" ht="15" customHeight="1">
      <c r="A32" s="541" t="s">
        <v>208</v>
      </c>
      <c r="B32" s="541"/>
      <c r="C32" s="71">
        <v>17.433</v>
      </c>
      <c r="D32" s="71">
        <v>17</v>
      </c>
      <c r="E32" s="71">
        <f aca="true" t="shared" si="4" ref="E32:K32">SUM(E28:E31)</f>
        <v>17</v>
      </c>
      <c r="F32" s="71">
        <f t="shared" si="4"/>
        <v>0</v>
      </c>
      <c r="G32" s="71">
        <f t="shared" si="4"/>
        <v>17</v>
      </c>
      <c r="H32" s="71">
        <f t="shared" si="4"/>
        <v>0</v>
      </c>
      <c r="I32" s="71">
        <f t="shared" si="4"/>
        <v>17</v>
      </c>
      <c r="J32" s="71">
        <f t="shared" si="4"/>
        <v>0</v>
      </c>
      <c r="K32" s="71">
        <f t="shared" si="4"/>
        <v>17</v>
      </c>
      <c r="L32" s="72" t="s">
        <v>30</v>
      </c>
    </row>
    <row r="33" spans="1:12" ht="30" customHeight="1">
      <c r="A33" s="541" t="s">
        <v>209</v>
      </c>
      <c r="B33" s="541"/>
      <c r="C33" s="73">
        <v>20655</v>
      </c>
      <c r="D33" s="73">
        <v>15149.71841</v>
      </c>
      <c r="E33" s="73">
        <f aca="true" t="shared" si="5" ref="E33:K33">E32+E25</f>
        <v>20472</v>
      </c>
      <c r="F33" s="73">
        <f t="shared" si="5"/>
        <v>-100</v>
      </c>
      <c r="G33" s="73">
        <f t="shared" si="5"/>
        <v>20372</v>
      </c>
      <c r="H33" s="73">
        <f t="shared" si="5"/>
        <v>-112</v>
      </c>
      <c r="I33" s="73">
        <f t="shared" si="5"/>
        <v>20260</v>
      </c>
      <c r="J33" s="73">
        <f t="shared" si="5"/>
        <v>0</v>
      </c>
      <c r="K33" s="73">
        <f t="shared" si="5"/>
        <v>20260</v>
      </c>
      <c r="L33" s="381"/>
    </row>
    <row r="37" ht="12.75">
      <c r="D37" s="1"/>
    </row>
  </sheetData>
  <sheetProtection/>
  <mergeCells count="9">
    <mergeCell ref="A33:B33"/>
    <mergeCell ref="A25:B25"/>
    <mergeCell ref="A26:L26"/>
    <mergeCell ref="A1:L1"/>
    <mergeCell ref="A3:B3"/>
    <mergeCell ref="A4:L4"/>
    <mergeCell ref="A5:L5"/>
    <mergeCell ref="A27:L27"/>
    <mergeCell ref="A32:B32"/>
  </mergeCells>
  <printOptions/>
  <pageMargins left="0.8267716535433072" right="0.4330708661417323" top="0.4724409448818898" bottom="0.4724409448818898" header="0.7086614173228347" footer="0.31496062992125984"/>
  <pageSetup firstPageNumber="35" useFirstPageNumber="1" fitToHeight="0" horizontalDpi="300" verticalDpi="300" orientation="portrait" pageOrder="overThenDown" paperSize="9" scale="75"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sheetPr>
    <tabColor rgb="FFFFC000"/>
  </sheetPr>
  <dimension ref="A1:M166"/>
  <sheetViews>
    <sheetView zoomScaleSheetLayoutView="100" zoomScalePageLayoutView="0" workbookViewId="0" topLeftCell="A122">
      <selection activeCell="S131" sqref="S131"/>
    </sheetView>
  </sheetViews>
  <sheetFormatPr defaultColWidth="9.140625" defaultRowHeight="12.75"/>
  <cols>
    <col min="1" max="1" width="9.57421875" style="0" customWidth="1"/>
    <col min="2" max="2" width="35.140625" style="0" customWidth="1"/>
    <col min="3" max="3" width="10.140625" style="0" hidden="1" customWidth="1"/>
    <col min="4" max="4" width="10.421875" style="0" hidden="1" customWidth="1"/>
    <col min="5" max="5" width="8.8515625" style="0" hidden="1" customWidth="1"/>
    <col min="6" max="6" width="7.57421875" style="0" hidden="1" customWidth="1"/>
    <col min="7" max="7" width="8.421875" style="0" hidden="1" customWidth="1"/>
    <col min="8" max="8" width="7.00390625" style="0" hidden="1" customWidth="1"/>
    <col min="9" max="9" width="8.140625" style="0" hidden="1" customWidth="1"/>
    <col min="10" max="10" width="7.00390625" style="0" hidden="1" customWidth="1"/>
    <col min="11" max="11" width="15.00390625" style="0" customWidth="1"/>
    <col min="12" max="12" width="50.281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135" t="s">
        <v>593</v>
      </c>
      <c r="G2" s="74" t="s">
        <v>895</v>
      </c>
      <c r="H2" s="135" t="s">
        <v>772</v>
      </c>
      <c r="I2" s="135" t="s">
        <v>771</v>
      </c>
      <c r="J2" s="135" t="s">
        <v>543</v>
      </c>
      <c r="K2" s="443" t="s">
        <v>1522</v>
      </c>
      <c r="L2" s="62" t="s">
        <v>26</v>
      </c>
    </row>
    <row r="3" spans="1:12" ht="24" customHeight="1">
      <c r="A3" s="543" t="s">
        <v>906</v>
      </c>
      <c r="B3" s="543"/>
      <c r="C3" s="64"/>
      <c r="D3" s="64"/>
      <c r="E3" s="64"/>
      <c r="F3" s="64"/>
      <c r="G3" s="64"/>
      <c r="H3" s="64"/>
      <c r="I3" s="64"/>
      <c r="J3" s="64"/>
      <c r="K3" s="64"/>
      <c r="L3" s="147" t="s">
        <v>334</v>
      </c>
    </row>
    <row r="4" spans="1:12" ht="15" customHeight="1">
      <c r="A4" s="542" t="s">
        <v>335</v>
      </c>
      <c r="B4" s="542"/>
      <c r="C4" s="542"/>
      <c r="D4" s="542"/>
      <c r="E4" s="542"/>
      <c r="F4" s="542"/>
      <c r="G4" s="542"/>
      <c r="H4" s="542"/>
      <c r="I4" s="542"/>
      <c r="J4" s="542"/>
      <c r="K4" s="542"/>
      <c r="L4" s="542"/>
    </row>
    <row r="5" spans="1:12" ht="14.25" customHeight="1">
      <c r="A5" s="544" t="s">
        <v>336</v>
      </c>
      <c r="B5" s="544"/>
      <c r="C5" s="544"/>
      <c r="D5" s="544"/>
      <c r="E5" s="544"/>
      <c r="F5" s="544"/>
      <c r="G5" s="544"/>
      <c r="H5" s="544"/>
      <c r="I5" s="544"/>
      <c r="J5" s="544"/>
      <c r="K5" s="544"/>
      <c r="L5" s="544"/>
    </row>
    <row r="6" spans="1:12" ht="20.25" customHeight="1">
      <c r="A6" s="65" t="s">
        <v>30</v>
      </c>
      <c r="B6" s="66" t="s">
        <v>337</v>
      </c>
      <c r="C6" s="67">
        <v>200</v>
      </c>
      <c r="D6" s="68">
        <v>105.3164</v>
      </c>
      <c r="E6" s="67">
        <v>200</v>
      </c>
      <c r="F6" s="70"/>
      <c r="G6" s="107">
        <f aca="true" t="shared" si="0" ref="G6:G20">E6+F6</f>
        <v>200</v>
      </c>
      <c r="H6" s="107"/>
      <c r="I6" s="107">
        <f>G6+H6</f>
        <v>200</v>
      </c>
      <c r="J6" s="107"/>
      <c r="K6" s="107">
        <f>I6+J6</f>
        <v>200</v>
      </c>
      <c r="L6" s="69" t="s">
        <v>716</v>
      </c>
    </row>
    <row r="7" spans="1:12" ht="15" customHeight="1">
      <c r="A7" s="65" t="s">
        <v>30</v>
      </c>
      <c r="B7" s="66" t="s">
        <v>55</v>
      </c>
      <c r="C7" s="67">
        <v>10</v>
      </c>
      <c r="D7" s="68">
        <v>3.52</v>
      </c>
      <c r="E7" s="67">
        <v>9</v>
      </c>
      <c r="F7" s="70"/>
      <c r="G7" s="107">
        <f t="shared" si="0"/>
        <v>9</v>
      </c>
      <c r="H7" s="107"/>
      <c r="I7" s="107">
        <f aca="true" t="shared" si="1" ref="I7:I20">G7+H7</f>
        <v>9</v>
      </c>
      <c r="J7" s="107"/>
      <c r="K7" s="107">
        <f aca="true" t="shared" si="2" ref="K7:K20">I7+J7</f>
        <v>9</v>
      </c>
      <c r="L7" s="69" t="s">
        <v>717</v>
      </c>
    </row>
    <row r="8" spans="1:12" ht="42.75" customHeight="1">
      <c r="A8" s="65" t="s">
        <v>30</v>
      </c>
      <c r="B8" s="66" t="s">
        <v>88</v>
      </c>
      <c r="C8" s="67">
        <v>20</v>
      </c>
      <c r="D8" s="68">
        <v>3.148</v>
      </c>
      <c r="E8" s="67">
        <v>20</v>
      </c>
      <c r="F8" s="70"/>
      <c r="G8" s="107">
        <f t="shared" si="0"/>
        <v>20</v>
      </c>
      <c r="H8" s="107"/>
      <c r="I8" s="107">
        <f t="shared" si="1"/>
        <v>20</v>
      </c>
      <c r="J8" s="107"/>
      <c r="K8" s="107">
        <f t="shared" si="2"/>
        <v>20</v>
      </c>
      <c r="L8" s="69" t="s">
        <v>718</v>
      </c>
    </row>
    <row r="9" spans="1:12" ht="27.75" customHeight="1">
      <c r="A9" s="65" t="s">
        <v>30</v>
      </c>
      <c r="B9" s="66" t="s">
        <v>31</v>
      </c>
      <c r="C9" s="67">
        <v>3</v>
      </c>
      <c r="D9" s="68">
        <v>0</v>
      </c>
      <c r="E9" s="67">
        <v>3</v>
      </c>
      <c r="F9" s="70"/>
      <c r="G9" s="107">
        <f t="shared" si="0"/>
        <v>3</v>
      </c>
      <c r="H9" s="107"/>
      <c r="I9" s="107">
        <f t="shared" si="1"/>
        <v>3</v>
      </c>
      <c r="J9" s="107"/>
      <c r="K9" s="107">
        <f t="shared" si="2"/>
        <v>3</v>
      </c>
      <c r="L9" s="69" t="s">
        <v>719</v>
      </c>
    </row>
    <row r="10" spans="1:12" ht="28.5" customHeight="1">
      <c r="A10" s="65" t="s">
        <v>30</v>
      </c>
      <c r="B10" s="66" t="s">
        <v>43</v>
      </c>
      <c r="C10" s="67">
        <v>50</v>
      </c>
      <c r="D10" s="68">
        <v>44.299</v>
      </c>
      <c r="E10" s="67">
        <v>30</v>
      </c>
      <c r="F10" s="70"/>
      <c r="G10" s="107">
        <f t="shared" si="0"/>
        <v>30</v>
      </c>
      <c r="H10" s="107"/>
      <c r="I10" s="107">
        <f t="shared" si="1"/>
        <v>30</v>
      </c>
      <c r="J10" s="107"/>
      <c r="K10" s="107">
        <f t="shared" si="2"/>
        <v>30</v>
      </c>
      <c r="L10" s="69" t="s">
        <v>720</v>
      </c>
    </row>
    <row r="11" spans="1:12" ht="27.75" customHeight="1">
      <c r="A11" s="65" t="s">
        <v>30</v>
      </c>
      <c r="B11" s="66" t="s">
        <v>44</v>
      </c>
      <c r="C11" s="67">
        <v>60</v>
      </c>
      <c r="D11" s="68">
        <v>30.018</v>
      </c>
      <c r="E11" s="67">
        <v>60</v>
      </c>
      <c r="F11" s="70"/>
      <c r="G11" s="107">
        <f t="shared" si="0"/>
        <v>60</v>
      </c>
      <c r="H11" s="107"/>
      <c r="I11" s="107">
        <f t="shared" si="1"/>
        <v>60</v>
      </c>
      <c r="J11" s="107"/>
      <c r="K11" s="107">
        <f t="shared" si="2"/>
        <v>60</v>
      </c>
      <c r="L11" s="69" t="s">
        <v>721</v>
      </c>
    </row>
    <row r="12" spans="1:12" ht="15" customHeight="1">
      <c r="A12" s="65" t="s">
        <v>30</v>
      </c>
      <c r="B12" s="66" t="s">
        <v>90</v>
      </c>
      <c r="C12" s="67">
        <v>50</v>
      </c>
      <c r="D12" s="68">
        <v>24.5</v>
      </c>
      <c r="E12" s="67">
        <v>43</v>
      </c>
      <c r="F12" s="70"/>
      <c r="G12" s="107">
        <f t="shared" si="0"/>
        <v>43</v>
      </c>
      <c r="H12" s="107"/>
      <c r="I12" s="107">
        <f t="shared" si="1"/>
        <v>43</v>
      </c>
      <c r="J12" s="107"/>
      <c r="K12" s="107">
        <f t="shared" si="2"/>
        <v>43</v>
      </c>
      <c r="L12" s="69"/>
    </row>
    <row r="13" spans="1:12" ht="15" customHeight="1">
      <c r="A13" s="65" t="s">
        <v>30</v>
      </c>
      <c r="B13" s="66" t="s">
        <v>92</v>
      </c>
      <c r="C13" s="67">
        <v>159.44051</v>
      </c>
      <c r="D13" s="68">
        <v>79.66898</v>
      </c>
      <c r="E13" s="67">
        <v>155</v>
      </c>
      <c r="F13" s="70"/>
      <c r="G13" s="107">
        <f t="shared" si="0"/>
        <v>155</v>
      </c>
      <c r="H13" s="107"/>
      <c r="I13" s="107">
        <f t="shared" si="1"/>
        <v>155</v>
      </c>
      <c r="J13" s="107"/>
      <c r="K13" s="107">
        <f t="shared" si="2"/>
        <v>155</v>
      </c>
      <c r="L13" s="69"/>
    </row>
    <row r="14" spans="1:12" ht="15" customHeight="1">
      <c r="A14" s="65" t="s">
        <v>30</v>
      </c>
      <c r="B14" s="66" t="s">
        <v>94</v>
      </c>
      <c r="C14" s="67">
        <v>30</v>
      </c>
      <c r="D14" s="68">
        <v>12.46</v>
      </c>
      <c r="E14" s="67">
        <v>25</v>
      </c>
      <c r="F14" s="70"/>
      <c r="G14" s="107">
        <f t="shared" si="0"/>
        <v>25</v>
      </c>
      <c r="H14" s="107"/>
      <c r="I14" s="107">
        <f t="shared" si="1"/>
        <v>25</v>
      </c>
      <c r="J14" s="107"/>
      <c r="K14" s="107">
        <f t="shared" si="2"/>
        <v>25</v>
      </c>
      <c r="L14" s="69"/>
    </row>
    <row r="15" spans="1:12" ht="15" customHeight="1">
      <c r="A15" s="65" t="s">
        <v>30</v>
      </c>
      <c r="B15" s="66" t="s">
        <v>96</v>
      </c>
      <c r="C15" s="67">
        <v>80</v>
      </c>
      <c r="D15" s="68">
        <v>48.228</v>
      </c>
      <c r="E15" s="67">
        <v>80</v>
      </c>
      <c r="F15" s="70"/>
      <c r="G15" s="107">
        <f t="shared" si="0"/>
        <v>80</v>
      </c>
      <c r="H15" s="107"/>
      <c r="I15" s="107">
        <f t="shared" si="1"/>
        <v>80</v>
      </c>
      <c r="J15" s="107"/>
      <c r="K15" s="107">
        <f t="shared" si="2"/>
        <v>80</v>
      </c>
      <c r="L15" s="69"/>
    </row>
    <row r="16" spans="1:12" ht="15" customHeight="1">
      <c r="A16" s="65" t="s">
        <v>30</v>
      </c>
      <c r="B16" s="66" t="s">
        <v>99</v>
      </c>
      <c r="C16" s="67">
        <v>1</v>
      </c>
      <c r="D16" s="68">
        <v>0</v>
      </c>
      <c r="E16" s="67">
        <v>1</v>
      </c>
      <c r="F16" s="70"/>
      <c r="G16" s="107">
        <f t="shared" si="0"/>
        <v>1</v>
      </c>
      <c r="H16" s="107"/>
      <c r="I16" s="107">
        <f t="shared" si="1"/>
        <v>1</v>
      </c>
      <c r="J16" s="107"/>
      <c r="K16" s="107">
        <f t="shared" si="2"/>
        <v>1</v>
      </c>
      <c r="L16" s="69" t="s">
        <v>676</v>
      </c>
    </row>
    <row r="17" spans="1:12" ht="16.5" customHeight="1">
      <c r="A17" s="65" t="s">
        <v>30</v>
      </c>
      <c r="B17" s="66" t="s">
        <v>101</v>
      </c>
      <c r="C17" s="67">
        <v>20</v>
      </c>
      <c r="D17" s="68">
        <v>9.82946</v>
      </c>
      <c r="E17" s="67">
        <v>17</v>
      </c>
      <c r="F17" s="70"/>
      <c r="G17" s="107">
        <f t="shared" si="0"/>
        <v>17</v>
      </c>
      <c r="H17" s="107"/>
      <c r="I17" s="107">
        <f t="shared" si="1"/>
        <v>17</v>
      </c>
      <c r="J17" s="107"/>
      <c r="K17" s="107">
        <f t="shared" si="2"/>
        <v>17</v>
      </c>
      <c r="L17" s="69" t="s">
        <v>722</v>
      </c>
    </row>
    <row r="18" spans="1:12" ht="28.5" customHeight="1">
      <c r="A18" s="65" t="s">
        <v>30</v>
      </c>
      <c r="B18" s="66" t="s">
        <v>35</v>
      </c>
      <c r="C18" s="67">
        <v>50</v>
      </c>
      <c r="D18" s="68">
        <v>-3.2809</v>
      </c>
      <c r="E18" s="67">
        <v>42</v>
      </c>
      <c r="F18" s="70"/>
      <c r="G18" s="107">
        <f t="shared" si="0"/>
        <v>42</v>
      </c>
      <c r="H18" s="107"/>
      <c r="I18" s="107">
        <f t="shared" si="1"/>
        <v>42</v>
      </c>
      <c r="J18" s="107"/>
      <c r="K18" s="107">
        <f t="shared" si="2"/>
        <v>42</v>
      </c>
      <c r="L18" s="69" t="s">
        <v>723</v>
      </c>
    </row>
    <row r="19" spans="1:12" ht="65.25" customHeight="1">
      <c r="A19" s="65" t="s">
        <v>30</v>
      </c>
      <c r="B19" s="66" t="s">
        <v>107</v>
      </c>
      <c r="C19" s="67">
        <v>60</v>
      </c>
      <c r="D19" s="68">
        <v>50.5323</v>
      </c>
      <c r="E19" s="67">
        <v>130</v>
      </c>
      <c r="F19" s="70"/>
      <c r="G19" s="107">
        <f t="shared" si="0"/>
        <v>130</v>
      </c>
      <c r="H19" s="107"/>
      <c r="I19" s="107">
        <f t="shared" si="1"/>
        <v>130</v>
      </c>
      <c r="J19" s="107"/>
      <c r="K19" s="107">
        <f t="shared" si="2"/>
        <v>130</v>
      </c>
      <c r="L19" s="69" t="s">
        <v>724</v>
      </c>
    </row>
    <row r="20" spans="1:12" ht="15" customHeight="1">
      <c r="A20" s="65" t="s">
        <v>30</v>
      </c>
      <c r="B20" s="66" t="s">
        <v>37</v>
      </c>
      <c r="C20" s="67">
        <v>11</v>
      </c>
      <c r="D20" s="68">
        <v>6.96</v>
      </c>
      <c r="E20" s="67">
        <v>11</v>
      </c>
      <c r="F20" s="70"/>
      <c r="G20" s="107">
        <f t="shared" si="0"/>
        <v>11</v>
      </c>
      <c r="H20" s="107"/>
      <c r="I20" s="107">
        <f t="shared" si="1"/>
        <v>11</v>
      </c>
      <c r="J20" s="107"/>
      <c r="K20" s="107">
        <f t="shared" si="2"/>
        <v>11</v>
      </c>
      <c r="L20" s="69" t="s">
        <v>725</v>
      </c>
    </row>
    <row r="21" spans="1:12" ht="19.5" customHeight="1">
      <c r="A21" s="541" t="s">
        <v>338</v>
      </c>
      <c r="B21" s="541"/>
      <c r="C21" s="71">
        <v>804.44051</v>
      </c>
      <c r="D21" s="71">
        <v>425.19924</v>
      </c>
      <c r="E21" s="71">
        <f aca="true" t="shared" si="3" ref="E21:K21">SUM(E6:E20)</f>
        <v>826</v>
      </c>
      <c r="F21" s="71">
        <f t="shared" si="3"/>
        <v>0</v>
      </c>
      <c r="G21" s="71">
        <f t="shared" si="3"/>
        <v>826</v>
      </c>
      <c r="H21" s="71">
        <f t="shared" si="3"/>
        <v>0</v>
      </c>
      <c r="I21" s="71">
        <f t="shared" si="3"/>
        <v>826</v>
      </c>
      <c r="J21" s="71">
        <f t="shared" si="3"/>
        <v>0</v>
      </c>
      <c r="K21" s="71">
        <f t="shared" si="3"/>
        <v>826</v>
      </c>
      <c r="L21" s="125"/>
    </row>
    <row r="22" spans="1:12" ht="15" customHeight="1">
      <c r="A22" s="542" t="s">
        <v>339</v>
      </c>
      <c r="B22" s="542"/>
      <c r="C22" s="542"/>
      <c r="D22" s="542"/>
      <c r="E22" s="542"/>
      <c r="F22" s="542"/>
      <c r="G22" s="542"/>
      <c r="H22" s="542"/>
      <c r="I22" s="542"/>
      <c r="J22" s="542"/>
      <c r="K22" s="542"/>
      <c r="L22" s="542"/>
    </row>
    <row r="23" spans="1:12" ht="15" customHeight="1">
      <c r="A23" s="544" t="s">
        <v>340</v>
      </c>
      <c r="B23" s="544"/>
      <c r="C23" s="544"/>
      <c r="D23" s="544"/>
      <c r="E23" s="544"/>
      <c r="F23" s="544"/>
      <c r="G23" s="544"/>
      <c r="H23" s="544"/>
      <c r="I23" s="544"/>
      <c r="J23" s="544"/>
      <c r="K23" s="544"/>
      <c r="L23" s="544"/>
    </row>
    <row r="24" spans="1:12" ht="27.75" customHeight="1">
      <c r="A24" s="65" t="s">
        <v>30</v>
      </c>
      <c r="B24" s="66" t="s">
        <v>337</v>
      </c>
      <c r="C24" s="67">
        <v>4</v>
      </c>
      <c r="D24" s="68">
        <v>2.965</v>
      </c>
      <c r="E24" s="67">
        <v>4</v>
      </c>
      <c r="F24" s="70"/>
      <c r="G24" s="107">
        <f aca="true" t="shared" si="4" ref="G24:G55">E24+F24</f>
        <v>4</v>
      </c>
      <c r="H24" s="107"/>
      <c r="I24" s="107">
        <f>G24+H24</f>
        <v>4</v>
      </c>
      <c r="J24" s="107"/>
      <c r="K24" s="107">
        <f aca="true" t="shared" si="5" ref="K24:K55">I24+J24</f>
        <v>4</v>
      </c>
      <c r="L24" s="69" t="s">
        <v>603</v>
      </c>
    </row>
    <row r="25" spans="1:12" ht="29.25" customHeight="1">
      <c r="A25" s="65" t="s">
        <v>30</v>
      </c>
      <c r="B25" s="66" t="s">
        <v>88</v>
      </c>
      <c r="C25" s="67">
        <v>10</v>
      </c>
      <c r="D25" s="68">
        <v>0</v>
      </c>
      <c r="E25" s="67">
        <v>10</v>
      </c>
      <c r="F25" s="70"/>
      <c r="G25" s="107">
        <f t="shared" si="4"/>
        <v>10</v>
      </c>
      <c r="H25" s="107"/>
      <c r="I25" s="107">
        <f aca="true" t="shared" si="6" ref="I25:I55">G25+H25</f>
        <v>10</v>
      </c>
      <c r="J25" s="107"/>
      <c r="K25" s="107">
        <f t="shared" si="5"/>
        <v>10</v>
      </c>
      <c r="L25" s="69" t="s">
        <v>604</v>
      </c>
    </row>
    <row r="26" spans="1:12" ht="28.5" customHeight="1">
      <c r="A26" s="65" t="s">
        <v>30</v>
      </c>
      <c r="B26" s="66" t="s">
        <v>31</v>
      </c>
      <c r="C26" s="67">
        <v>5</v>
      </c>
      <c r="D26" s="68">
        <v>0</v>
      </c>
      <c r="E26" s="67">
        <v>5</v>
      </c>
      <c r="F26" s="70"/>
      <c r="G26" s="107">
        <f t="shared" si="4"/>
        <v>5</v>
      </c>
      <c r="H26" s="107"/>
      <c r="I26" s="107">
        <f t="shared" si="6"/>
        <v>5</v>
      </c>
      <c r="J26" s="107"/>
      <c r="K26" s="107">
        <f t="shared" si="5"/>
        <v>5</v>
      </c>
      <c r="L26" s="69" t="s">
        <v>605</v>
      </c>
    </row>
    <row r="27" spans="1:12" ht="30" customHeight="1">
      <c r="A27" s="65" t="s">
        <v>30</v>
      </c>
      <c r="B27" s="66" t="s">
        <v>43</v>
      </c>
      <c r="C27" s="67">
        <v>40</v>
      </c>
      <c r="D27" s="68">
        <v>3.373</v>
      </c>
      <c r="E27" s="67">
        <v>40</v>
      </c>
      <c r="F27" s="70"/>
      <c r="G27" s="107">
        <f t="shared" si="4"/>
        <v>40</v>
      </c>
      <c r="H27" s="107"/>
      <c r="I27" s="107">
        <f t="shared" si="6"/>
        <v>40</v>
      </c>
      <c r="J27" s="107"/>
      <c r="K27" s="107">
        <f t="shared" si="5"/>
        <v>40</v>
      </c>
      <c r="L27" s="69" t="s">
        <v>606</v>
      </c>
    </row>
    <row r="28" spans="1:12" ht="39.75" customHeight="1">
      <c r="A28" s="65" t="s">
        <v>30</v>
      </c>
      <c r="B28" s="66" t="s">
        <v>44</v>
      </c>
      <c r="C28" s="67">
        <v>40</v>
      </c>
      <c r="D28" s="68">
        <v>20.674</v>
      </c>
      <c r="E28" s="67">
        <v>40</v>
      </c>
      <c r="F28" s="70"/>
      <c r="G28" s="107">
        <f t="shared" si="4"/>
        <v>40</v>
      </c>
      <c r="H28" s="107"/>
      <c r="I28" s="107">
        <f t="shared" si="6"/>
        <v>40</v>
      </c>
      <c r="J28" s="107"/>
      <c r="K28" s="107">
        <f t="shared" si="5"/>
        <v>40</v>
      </c>
      <c r="L28" s="69" t="s">
        <v>607</v>
      </c>
    </row>
    <row r="29" spans="1:12" ht="18.75" customHeight="1">
      <c r="A29" s="65" t="s">
        <v>30</v>
      </c>
      <c r="B29" s="66" t="s">
        <v>90</v>
      </c>
      <c r="C29" s="67">
        <v>80</v>
      </c>
      <c r="D29" s="68">
        <v>14.569</v>
      </c>
      <c r="E29" s="67">
        <v>80</v>
      </c>
      <c r="F29" s="70"/>
      <c r="G29" s="107">
        <f t="shared" si="4"/>
        <v>80</v>
      </c>
      <c r="H29" s="107"/>
      <c r="I29" s="107">
        <f t="shared" si="6"/>
        <v>80</v>
      </c>
      <c r="J29" s="107"/>
      <c r="K29" s="107">
        <f t="shared" si="5"/>
        <v>80</v>
      </c>
      <c r="L29" s="69" t="s">
        <v>608</v>
      </c>
    </row>
    <row r="30" spans="1:12" ht="16.5" customHeight="1">
      <c r="A30" s="65" t="s">
        <v>30</v>
      </c>
      <c r="B30" s="66" t="s">
        <v>92</v>
      </c>
      <c r="C30" s="67">
        <v>185</v>
      </c>
      <c r="D30" s="68">
        <v>83.12609</v>
      </c>
      <c r="E30" s="67">
        <v>185</v>
      </c>
      <c r="F30" s="70"/>
      <c r="G30" s="107">
        <f t="shared" si="4"/>
        <v>185</v>
      </c>
      <c r="H30" s="107"/>
      <c r="I30" s="107">
        <f t="shared" si="6"/>
        <v>185</v>
      </c>
      <c r="J30" s="107"/>
      <c r="K30" s="107">
        <f t="shared" si="5"/>
        <v>185</v>
      </c>
      <c r="L30" s="69" t="s">
        <v>608</v>
      </c>
    </row>
    <row r="31" spans="1:12" ht="17.25" customHeight="1">
      <c r="A31" s="65" t="s">
        <v>30</v>
      </c>
      <c r="B31" s="66" t="s">
        <v>96</v>
      </c>
      <c r="C31" s="67">
        <v>70</v>
      </c>
      <c r="D31" s="68">
        <v>33.902</v>
      </c>
      <c r="E31" s="67">
        <v>70</v>
      </c>
      <c r="F31" s="70"/>
      <c r="G31" s="107">
        <f t="shared" si="4"/>
        <v>70</v>
      </c>
      <c r="H31" s="107"/>
      <c r="I31" s="107">
        <f t="shared" si="6"/>
        <v>70</v>
      </c>
      <c r="J31" s="107"/>
      <c r="K31" s="107">
        <f t="shared" si="5"/>
        <v>70</v>
      </c>
      <c r="L31" s="69" t="s">
        <v>341</v>
      </c>
    </row>
    <row r="32" spans="1:12" ht="16.5" customHeight="1">
      <c r="A32" s="65" t="s">
        <v>30</v>
      </c>
      <c r="B32" s="66" t="s">
        <v>207</v>
      </c>
      <c r="C32" s="67">
        <v>55</v>
      </c>
      <c r="D32" s="68">
        <v>27.33921</v>
      </c>
      <c r="E32" s="67">
        <v>55</v>
      </c>
      <c r="F32" s="70"/>
      <c r="G32" s="107">
        <f t="shared" si="4"/>
        <v>55</v>
      </c>
      <c r="H32" s="107"/>
      <c r="I32" s="107">
        <f t="shared" si="6"/>
        <v>55</v>
      </c>
      <c r="J32" s="107"/>
      <c r="K32" s="107">
        <f t="shared" si="5"/>
        <v>55</v>
      </c>
      <c r="L32" s="69" t="s">
        <v>608</v>
      </c>
    </row>
    <row r="33" spans="1:12" ht="15.75" customHeight="1">
      <c r="A33" s="65" t="s">
        <v>30</v>
      </c>
      <c r="B33" s="66" t="s">
        <v>99</v>
      </c>
      <c r="C33" s="67">
        <v>1</v>
      </c>
      <c r="D33" s="68">
        <v>0.058</v>
      </c>
      <c r="E33" s="67">
        <v>1</v>
      </c>
      <c r="F33" s="70"/>
      <c r="G33" s="107">
        <f t="shared" si="4"/>
        <v>1</v>
      </c>
      <c r="H33" s="107"/>
      <c r="I33" s="107">
        <f t="shared" si="6"/>
        <v>1</v>
      </c>
      <c r="J33" s="107"/>
      <c r="K33" s="107">
        <f t="shared" si="5"/>
        <v>1</v>
      </c>
      <c r="L33" s="69" t="s">
        <v>609</v>
      </c>
    </row>
    <row r="34" spans="1:12" ht="26.25" customHeight="1">
      <c r="A34" s="65" t="s">
        <v>30</v>
      </c>
      <c r="B34" s="66" t="s">
        <v>101</v>
      </c>
      <c r="C34" s="67">
        <v>54</v>
      </c>
      <c r="D34" s="68">
        <v>10.91737</v>
      </c>
      <c r="E34" s="67">
        <v>54</v>
      </c>
      <c r="F34" s="70"/>
      <c r="G34" s="107">
        <f t="shared" si="4"/>
        <v>54</v>
      </c>
      <c r="H34" s="107"/>
      <c r="I34" s="107">
        <f t="shared" si="6"/>
        <v>54</v>
      </c>
      <c r="J34" s="107"/>
      <c r="K34" s="107">
        <f t="shared" si="5"/>
        <v>54</v>
      </c>
      <c r="L34" s="69" t="s">
        <v>610</v>
      </c>
    </row>
    <row r="35" spans="1:12" ht="24.75" customHeight="1">
      <c r="A35" s="65" t="s">
        <v>30</v>
      </c>
      <c r="B35" s="66" t="s">
        <v>105</v>
      </c>
      <c r="C35" s="67">
        <v>10</v>
      </c>
      <c r="D35" s="68">
        <v>0</v>
      </c>
      <c r="E35" s="67">
        <v>10</v>
      </c>
      <c r="F35" s="70"/>
      <c r="G35" s="107">
        <f t="shared" si="4"/>
        <v>10</v>
      </c>
      <c r="H35" s="107"/>
      <c r="I35" s="107">
        <f t="shared" si="6"/>
        <v>10</v>
      </c>
      <c r="J35" s="107"/>
      <c r="K35" s="107">
        <f t="shared" si="5"/>
        <v>10</v>
      </c>
      <c r="L35" s="69" t="s">
        <v>611</v>
      </c>
    </row>
    <row r="36" spans="1:12" ht="39" customHeight="1">
      <c r="A36" s="65" t="s">
        <v>30</v>
      </c>
      <c r="B36" s="66" t="s">
        <v>35</v>
      </c>
      <c r="C36" s="67">
        <v>45</v>
      </c>
      <c r="D36" s="68">
        <v>5.455</v>
      </c>
      <c r="E36" s="67">
        <v>45</v>
      </c>
      <c r="F36" s="70"/>
      <c r="G36" s="107">
        <f t="shared" si="4"/>
        <v>45</v>
      </c>
      <c r="H36" s="107"/>
      <c r="I36" s="107">
        <f t="shared" si="6"/>
        <v>45</v>
      </c>
      <c r="J36" s="107"/>
      <c r="K36" s="107">
        <f t="shared" si="5"/>
        <v>45</v>
      </c>
      <c r="L36" s="69" t="s">
        <v>612</v>
      </c>
    </row>
    <row r="37" spans="1:12" ht="30.75" customHeight="1">
      <c r="A37" s="65" t="s">
        <v>30</v>
      </c>
      <c r="B37" s="66" t="s">
        <v>107</v>
      </c>
      <c r="C37" s="67">
        <v>65.609</v>
      </c>
      <c r="D37" s="68">
        <v>31.41826</v>
      </c>
      <c r="E37" s="67">
        <v>47</v>
      </c>
      <c r="F37" s="70"/>
      <c r="G37" s="107">
        <f t="shared" si="4"/>
        <v>47</v>
      </c>
      <c r="H37" s="107"/>
      <c r="I37" s="107">
        <f t="shared" si="6"/>
        <v>47</v>
      </c>
      <c r="J37" s="107"/>
      <c r="K37" s="107">
        <f t="shared" si="5"/>
        <v>47</v>
      </c>
      <c r="L37" s="69" t="s">
        <v>613</v>
      </c>
    </row>
    <row r="38" spans="1:12" ht="28.5" customHeight="1">
      <c r="A38" s="65" t="s">
        <v>30</v>
      </c>
      <c r="B38" s="66" t="s">
        <v>48</v>
      </c>
      <c r="C38" s="67">
        <v>3</v>
      </c>
      <c r="D38" s="68">
        <v>0</v>
      </c>
      <c r="E38" s="67">
        <v>3</v>
      </c>
      <c r="F38" s="70"/>
      <c r="G38" s="107">
        <f t="shared" si="4"/>
        <v>3</v>
      </c>
      <c r="H38" s="107"/>
      <c r="I38" s="107">
        <f t="shared" si="6"/>
        <v>3</v>
      </c>
      <c r="J38" s="107"/>
      <c r="K38" s="107">
        <f t="shared" si="5"/>
        <v>3</v>
      </c>
      <c r="L38" s="69" t="s">
        <v>614</v>
      </c>
    </row>
    <row r="39" spans="1:12" ht="27.75" customHeight="1">
      <c r="A39" s="65" t="s">
        <v>30</v>
      </c>
      <c r="B39" s="66" t="s">
        <v>37</v>
      </c>
      <c r="C39" s="67">
        <v>11</v>
      </c>
      <c r="D39" s="68">
        <v>3.48</v>
      </c>
      <c r="E39" s="67">
        <v>11</v>
      </c>
      <c r="F39" s="70"/>
      <c r="G39" s="107">
        <f t="shared" si="4"/>
        <v>11</v>
      </c>
      <c r="H39" s="107"/>
      <c r="I39" s="107">
        <f t="shared" si="6"/>
        <v>11</v>
      </c>
      <c r="J39" s="107"/>
      <c r="K39" s="107">
        <f t="shared" si="5"/>
        <v>11</v>
      </c>
      <c r="L39" s="69" t="s">
        <v>615</v>
      </c>
    </row>
    <row r="40" spans="1:12" ht="27" customHeight="1" hidden="1">
      <c r="A40" s="65" t="s">
        <v>30</v>
      </c>
      <c r="B40" s="66" t="s">
        <v>337</v>
      </c>
      <c r="C40" s="67">
        <v>4</v>
      </c>
      <c r="D40" s="68">
        <v>0</v>
      </c>
      <c r="E40" s="67">
        <v>4</v>
      </c>
      <c r="F40" s="70"/>
      <c r="G40" s="107">
        <f t="shared" si="4"/>
        <v>4</v>
      </c>
      <c r="H40" s="107"/>
      <c r="I40" s="107">
        <f t="shared" si="6"/>
        <v>4</v>
      </c>
      <c r="J40" s="107"/>
      <c r="K40" s="107">
        <f t="shared" si="5"/>
        <v>4</v>
      </c>
      <c r="L40" s="69" t="s">
        <v>616</v>
      </c>
    </row>
    <row r="41" spans="1:12" ht="27" customHeight="1">
      <c r="A41" s="65" t="s">
        <v>30</v>
      </c>
      <c r="B41" s="66" t="s">
        <v>88</v>
      </c>
      <c r="C41" s="67">
        <v>10</v>
      </c>
      <c r="D41" s="68">
        <v>0</v>
      </c>
      <c r="E41" s="67">
        <v>10</v>
      </c>
      <c r="F41" s="70"/>
      <c r="G41" s="107">
        <f t="shared" si="4"/>
        <v>10</v>
      </c>
      <c r="H41" s="107"/>
      <c r="I41" s="107">
        <f t="shared" si="6"/>
        <v>10</v>
      </c>
      <c r="J41" s="107"/>
      <c r="K41" s="107">
        <f t="shared" si="5"/>
        <v>10</v>
      </c>
      <c r="L41" s="69" t="s">
        <v>617</v>
      </c>
    </row>
    <row r="42" spans="1:12" ht="28.5" customHeight="1">
      <c r="A42" s="65" t="s">
        <v>30</v>
      </c>
      <c r="B42" s="66" t="s">
        <v>31</v>
      </c>
      <c r="C42" s="67">
        <v>5</v>
      </c>
      <c r="D42" s="68">
        <v>0</v>
      </c>
      <c r="E42" s="67">
        <v>5</v>
      </c>
      <c r="F42" s="70"/>
      <c r="G42" s="107">
        <f t="shared" si="4"/>
        <v>5</v>
      </c>
      <c r="H42" s="107"/>
      <c r="I42" s="107">
        <f t="shared" si="6"/>
        <v>5</v>
      </c>
      <c r="J42" s="107"/>
      <c r="K42" s="107">
        <f t="shared" si="5"/>
        <v>5</v>
      </c>
      <c r="L42" s="69" t="s">
        <v>618</v>
      </c>
    </row>
    <row r="43" spans="1:12" ht="30" customHeight="1">
      <c r="A43" s="65" t="s">
        <v>30</v>
      </c>
      <c r="B43" s="66" t="s">
        <v>43</v>
      </c>
      <c r="C43" s="67">
        <v>20</v>
      </c>
      <c r="D43" s="68">
        <v>4.683</v>
      </c>
      <c r="E43" s="67">
        <v>40</v>
      </c>
      <c r="F43" s="70"/>
      <c r="G43" s="107">
        <f t="shared" si="4"/>
        <v>40</v>
      </c>
      <c r="H43" s="107"/>
      <c r="I43" s="107">
        <f t="shared" si="6"/>
        <v>40</v>
      </c>
      <c r="J43" s="107"/>
      <c r="K43" s="107">
        <f t="shared" si="5"/>
        <v>40</v>
      </c>
      <c r="L43" s="69" t="s">
        <v>619</v>
      </c>
    </row>
    <row r="44" spans="1:12" ht="29.25" customHeight="1">
      <c r="A44" s="65" t="s">
        <v>30</v>
      </c>
      <c r="B44" s="66" t="s">
        <v>44</v>
      </c>
      <c r="C44" s="67">
        <v>20</v>
      </c>
      <c r="D44" s="68">
        <v>7.02</v>
      </c>
      <c r="E44" s="67">
        <v>40</v>
      </c>
      <c r="F44" s="70"/>
      <c r="G44" s="107">
        <f t="shared" si="4"/>
        <v>40</v>
      </c>
      <c r="H44" s="107"/>
      <c r="I44" s="107">
        <f t="shared" si="6"/>
        <v>40</v>
      </c>
      <c r="J44" s="107"/>
      <c r="K44" s="107">
        <f t="shared" si="5"/>
        <v>40</v>
      </c>
      <c r="L44" s="69" t="s">
        <v>620</v>
      </c>
    </row>
    <row r="45" spans="1:12" ht="16.5" customHeight="1">
      <c r="A45" s="65" t="s">
        <v>30</v>
      </c>
      <c r="B45" s="66" t="s">
        <v>90</v>
      </c>
      <c r="C45" s="67">
        <v>75</v>
      </c>
      <c r="D45" s="68">
        <v>31.017</v>
      </c>
      <c r="E45" s="67">
        <v>75</v>
      </c>
      <c r="F45" s="70"/>
      <c r="G45" s="107">
        <f t="shared" si="4"/>
        <v>75</v>
      </c>
      <c r="H45" s="107"/>
      <c r="I45" s="107">
        <f t="shared" si="6"/>
        <v>75</v>
      </c>
      <c r="J45" s="107"/>
      <c r="K45" s="107">
        <f t="shared" si="5"/>
        <v>75</v>
      </c>
      <c r="L45" s="69" t="s">
        <v>621</v>
      </c>
    </row>
    <row r="46" spans="1:12" ht="16.5" customHeight="1">
      <c r="A46" s="65" t="s">
        <v>30</v>
      </c>
      <c r="B46" s="66" t="s">
        <v>92</v>
      </c>
      <c r="C46" s="67">
        <v>180</v>
      </c>
      <c r="D46" s="68">
        <v>82.0416</v>
      </c>
      <c r="E46" s="67">
        <v>140</v>
      </c>
      <c r="F46" s="70"/>
      <c r="G46" s="107">
        <f t="shared" si="4"/>
        <v>140</v>
      </c>
      <c r="H46" s="107"/>
      <c r="I46" s="107">
        <f t="shared" si="6"/>
        <v>140</v>
      </c>
      <c r="J46" s="107"/>
      <c r="K46" s="107">
        <f t="shared" si="5"/>
        <v>140</v>
      </c>
      <c r="L46" s="69" t="s">
        <v>621</v>
      </c>
    </row>
    <row r="47" spans="1:12" ht="15.75" customHeight="1">
      <c r="A47" s="65" t="s">
        <v>30</v>
      </c>
      <c r="B47" s="66" t="s">
        <v>96</v>
      </c>
      <c r="C47" s="67">
        <v>85</v>
      </c>
      <c r="D47" s="68">
        <v>52.297</v>
      </c>
      <c r="E47" s="67">
        <v>85</v>
      </c>
      <c r="F47" s="70"/>
      <c r="G47" s="107">
        <f t="shared" si="4"/>
        <v>85</v>
      </c>
      <c r="H47" s="107"/>
      <c r="I47" s="107">
        <f t="shared" si="6"/>
        <v>85</v>
      </c>
      <c r="J47" s="107"/>
      <c r="K47" s="107">
        <f t="shared" si="5"/>
        <v>85</v>
      </c>
      <c r="L47" s="69" t="s">
        <v>621</v>
      </c>
    </row>
    <row r="48" spans="1:12" ht="16.5" customHeight="1">
      <c r="A48" s="65" t="s">
        <v>30</v>
      </c>
      <c r="B48" s="66" t="s">
        <v>207</v>
      </c>
      <c r="C48" s="67">
        <v>40</v>
      </c>
      <c r="D48" s="68">
        <v>28.93895</v>
      </c>
      <c r="E48" s="67">
        <v>40</v>
      </c>
      <c r="F48" s="70"/>
      <c r="G48" s="107">
        <f t="shared" si="4"/>
        <v>40</v>
      </c>
      <c r="H48" s="107"/>
      <c r="I48" s="107">
        <f t="shared" si="6"/>
        <v>40</v>
      </c>
      <c r="J48" s="107"/>
      <c r="K48" s="107">
        <f t="shared" si="5"/>
        <v>40</v>
      </c>
      <c r="L48" s="69" t="s">
        <v>621</v>
      </c>
    </row>
    <row r="49" spans="1:12" ht="22.5" customHeight="1">
      <c r="A49" s="65" t="s">
        <v>30</v>
      </c>
      <c r="B49" s="66" t="s">
        <v>99</v>
      </c>
      <c r="C49" s="67">
        <v>2</v>
      </c>
      <c r="D49" s="68">
        <v>1</v>
      </c>
      <c r="E49" s="67">
        <v>2</v>
      </c>
      <c r="F49" s="70"/>
      <c r="G49" s="107">
        <f t="shared" si="4"/>
        <v>2</v>
      </c>
      <c r="H49" s="107"/>
      <c r="I49" s="107">
        <f t="shared" si="6"/>
        <v>2</v>
      </c>
      <c r="J49" s="107"/>
      <c r="K49" s="107">
        <f t="shared" si="5"/>
        <v>2</v>
      </c>
      <c r="L49" s="69" t="s">
        <v>622</v>
      </c>
    </row>
    <row r="50" spans="1:12" ht="26.25" customHeight="1">
      <c r="A50" s="65" t="s">
        <v>30</v>
      </c>
      <c r="B50" s="66" t="s">
        <v>101</v>
      </c>
      <c r="C50" s="67">
        <v>40</v>
      </c>
      <c r="D50" s="68">
        <v>0</v>
      </c>
      <c r="E50" s="67">
        <v>40</v>
      </c>
      <c r="F50" s="70"/>
      <c r="G50" s="107">
        <f t="shared" si="4"/>
        <v>40</v>
      </c>
      <c r="H50" s="107"/>
      <c r="I50" s="107">
        <f t="shared" si="6"/>
        <v>40</v>
      </c>
      <c r="J50" s="107"/>
      <c r="K50" s="107">
        <f t="shared" si="5"/>
        <v>40</v>
      </c>
      <c r="L50" s="69" t="s">
        <v>623</v>
      </c>
    </row>
    <row r="51" spans="1:12" ht="25.5" customHeight="1">
      <c r="A51" s="65" t="s">
        <v>30</v>
      </c>
      <c r="B51" s="66" t="s">
        <v>65</v>
      </c>
      <c r="C51" s="67">
        <v>15</v>
      </c>
      <c r="D51" s="68">
        <v>0</v>
      </c>
      <c r="E51" s="67">
        <v>15</v>
      </c>
      <c r="F51" s="70"/>
      <c r="G51" s="107">
        <f t="shared" si="4"/>
        <v>15</v>
      </c>
      <c r="H51" s="107"/>
      <c r="I51" s="107">
        <f t="shared" si="6"/>
        <v>15</v>
      </c>
      <c r="J51" s="107"/>
      <c r="K51" s="107">
        <f t="shared" si="5"/>
        <v>15</v>
      </c>
      <c r="L51" s="69" t="s">
        <v>624</v>
      </c>
    </row>
    <row r="52" spans="1:12" ht="20.25" customHeight="1">
      <c r="A52" s="65" t="s">
        <v>30</v>
      </c>
      <c r="B52" s="66" t="s">
        <v>105</v>
      </c>
      <c r="C52" s="67">
        <v>10</v>
      </c>
      <c r="D52" s="68">
        <v>0</v>
      </c>
      <c r="E52" s="67">
        <v>10</v>
      </c>
      <c r="F52" s="70"/>
      <c r="G52" s="107">
        <f t="shared" si="4"/>
        <v>10</v>
      </c>
      <c r="H52" s="107"/>
      <c r="I52" s="107">
        <f t="shared" si="6"/>
        <v>10</v>
      </c>
      <c r="J52" s="107"/>
      <c r="K52" s="107">
        <f t="shared" si="5"/>
        <v>10</v>
      </c>
      <c r="L52" s="69" t="s">
        <v>625</v>
      </c>
    </row>
    <row r="53" spans="1:12" ht="32.25" customHeight="1">
      <c r="A53" s="65" t="s">
        <v>30</v>
      </c>
      <c r="B53" s="66" t="s">
        <v>35</v>
      </c>
      <c r="C53" s="67">
        <v>60</v>
      </c>
      <c r="D53" s="68">
        <v>9.7056</v>
      </c>
      <c r="E53" s="67">
        <v>60</v>
      </c>
      <c r="F53" s="70"/>
      <c r="G53" s="107">
        <f t="shared" si="4"/>
        <v>60</v>
      </c>
      <c r="H53" s="107"/>
      <c r="I53" s="107">
        <f t="shared" si="6"/>
        <v>60</v>
      </c>
      <c r="J53" s="107"/>
      <c r="K53" s="107">
        <f t="shared" si="5"/>
        <v>60</v>
      </c>
      <c r="L53" s="69" t="s">
        <v>626</v>
      </c>
    </row>
    <row r="54" spans="1:12" ht="28.5" customHeight="1">
      <c r="A54" s="65" t="s">
        <v>30</v>
      </c>
      <c r="B54" s="66" t="s">
        <v>107</v>
      </c>
      <c r="C54" s="67">
        <v>45</v>
      </c>
      <c r="D54" s="68">
        <v>12.615</v>
      </c>
      <c r="E54" s="67">
        <v>45</v>
      </c>
      <c r="F54" s="70"/>
      <c r="G54" s="107">
        <f t="shared" si="4"/>
        <v>45</v>
      </c>
      <c r="H54" s="107"/>
      <c r="I54" s="107">
        <f t="shared" si="6"/>
        <v>45</v>
      </c>
      <c r="J54" s="107"/>
      <c r="K54" s="107">
        <f t="shared" si="5"/>
        <v>45</v>
      </c>
      <c r="L54" s="69" t="s">
        <v>627</v>
      </c>
    </row>
    <row r="55" spans="1:12" ht="26.25" customHeight="1">
      <c r="A55" s="65" t="s">
        <v>30</v>
      </c>
      <c r="B55" s="66" t="s">
        <v>37</v>
      </c>
      <c r="C55" s="67">
        <v>10</v>
      </c>
      <c r="D55" s="68">
        <v>0</v>
      </c>
      <c r="E55" s="67">
        <v>10</v>
      </c>
      <c r="F55" s="70"/>
      <c r="G55" s="107">
        <f t="shared" si="4"/>
        <v>10</v>
      </c>
      <c r="H55" s="107"/>
      <c r="I55" s="107">
        <f t="shared" si="6"/>
        <v>10</v>
      </c>
      <c r="J55" s="107"/>
      <c r="K55" s="107">
        <f t="shared" si="5"/>
        <v>10</v>
      </c>
      <c r="L55" s="69" t="s">
        <v>628</v>
      </c>
    </row>
    <row r="56" spans="1:13" ht="21" customHeight="1">
      <c r="A56" s="541" t="s">
        <v>342</v>
      </c>
      <c r="B56" s="541"/>
      <c r="C56" s="71">
        <v>2596</v>
      </c>
      <c r="D56" s="71">
        <v>673.06096</v>
      </c>
      <c r="E56" s="71">
        <f aca="true" t="shared" si="7" ref="E56:K56">SUM(E24:E55)</f>
        <v>1281</v>
      </c>
      <c r="F56" s="71">
        <f t="shared" si="7"/>
        <v>0</v>
      </c>
      <c r="G56" s="71">
        <f t="shared" si="7"/>
        <v>1281</v>
      </c>
      <c r="H56" s="71">
        <f t="shared" si="7"/>
        <v>0</v>
      </c>
      <c r="I56" s="71">
        <f t="shared" si="7"/>
        <v>1281</v>
      </c>
      <c r="J56" s="71">
        <f t="shared" si="7"/>
        <v>0</v>
      </c>
      <c r="K56" s="71">
        <f t="shared" si="7"/>
        <v>1281</v>
      </c>
      <c r="L56" s="125"/>
      <c r="M56" s="75"/>
    </row>
    <row r="57" spans="1:12" ht="15" customHeight="1">
      <c r="A57" s="542" t="s">
        <v>343</v>
      </c>
      <c r="B57" s="542"/>
      <c r="C57" s="542"/>
      <c r="D57" s="542"/>
      <c r="E57" s="542"/>
      <c r="F57" s="542"/>
      <c r="G57" s="542"/>
      <c r="H57" s="542"/>
      <c r="I57" s="542"/>
      <c r="J57" s="542"/>
      <c r="K57" s="542"/>
      <c r="L57" s="542"/>
    </row>
    <row r="58" spans="1:12" ht="15" customHeight="1">
      <c r="A58" s="544" t="s">
        <v>344</v>
      </c>
      <c r="B58" s="544"/>
      <c r="C58" s="544"/>
      <c r="D58" s="544"/>
      <c r="E58" s="544"/>
      <c r="F58" s="544"/>
      <c r="G58" s="544"/>
      <c r="H58" s="544"/>
      <c r="I58" s="544"/>
      <c r="J58" s="544"/>
      <c r="K58" s="544"/>
      <c r="L58" s="544"/>
    </row>
    <row r="59" spans="1:12" ht="24" customHeight="1">
      <c r="A59" s="65" t="s">
        <v>30</v>
      </c>
      <c r="B59" s="66" t="s">
        <v>43</v>
      </c>
      <c r="C59" s="67">
        <v>9</v>
      </c>
      <c r="D59" s="68">
        <v>1.69</v>
      </c>
      <c r="E59" s="67">
        <v>9</v>
      </c>
      <c r="F59" s="70"/>
      <c r="G59" s="107">
        <f aca="true" t="shared" si="8" ref="G59:G70">E59+F59</f>
        <v>9</v>
      </c>
      <c r="H59" s="107"/>
      <c r="I59" s="107">
        <f>G59+H59</f>
        <v>9</v>
      </c>
      <c r="J59" s="107"/>
      <c r="K59" s="107">
        <f aca="true" t="shared" si="9" ref="K59:K70">I59+J59</f>
        <v>9</v>
      </c>
      <c r="L59" s="69" t="s">
        <v>629</v>
      </c>
    </row>
    <row r="60" spans="1:12" ht="27" customHeight="1">
      <c r="A60" s="65" t="s">
        <v>30</v>
      </c>
      <c r="B60" s="66" t="s">
        <v>44</v>
      </c>
      <c r="C60" s="67">
        <v>30</v>
      </c>
      <c r="D60" s="68">
        <v>18.181</v>
      </c>
      <c r="E60" s="67">
        <v>30</v>
      </c>
      <c r="F60" s="70"/>
      <c r="G60" s="107">
        <f t="shared" si="8"/>
        <v>30</v>
      </c>
      <c r="H60" s="107"/>
      <c r="I60" s="107">
        <f aca="true" t="shared" si="10" ref="I60:I70">G60+H60</f>
        <v>30</v>
      </c>
      <c r="J60" s="107"/>
      <c r="K60" s="107">
        <f t="shared" si="9"/>
        <v>30</v>
      </c>
      <c r="L60" s="69" t="s">
        <v>630</v>
      </c>
    </row>
    <row r="61" spans="1:12" ht="24.75" customHeight="1">
      <c r="A61" s="65" t="s">
        <v>30</v>
      </c>
      <c r="B61" s="66" t="s">
        <v>101</v>
      </c>
      <c r="C61" s="67">
        <v>20</v>
      </c>
      <c r="D61" s="68">
        <v>12.474</v>
      </c>
      <c r="E61" s="67">
        <v>10</v>
      </c>
      <c r="F61" s="70"/>
      <c r="G61" s="107">
        <f t="shared" si="8"/>
        <v>10</v>
      </c>
      <c r="H61" s="107"/>
      <c r="I61" s="107">
        <f t="shared" si="10"/>
        <v>10</v>
      </c>
      <c r="J61" s="107"/>
      <c r="K61" s="107">
        <f t="shared" si="9"/>
        <v>10</v>
      </c>
      <c r="L61" s="69" t="s">
        <v>631</v>
      </c>
    </row>
    <row r="62" spans="1:12" ht="15" customHeight="1">
      <c r="A62" s="65" t="s">
        <v>30</v>
      </c>
      <c r="B62" s="66" t="s">
        <v>105</v>
      </c>
      <c r="C62" s="67">
        <v>10</v>
      </c>
      <c r="D62" s="68">
        <v>4.7</v>
      </c>
      <c r="E62" s="67">
        <v>40</v>
      </c>
      <c r="F62" s="70"/>
      <c r="G62" s="107">
        <f t="shared" si="8"/>
        <v>40</v>
      </c>
      <c r="H62" s="107"/>
      <c r="I62" s="107">
        <f t="shared" si="10"/>
        <v>40</v>
      </c>
      <c r="J62" s="107"/>
      <c r="K62" s="107">
        <f t="shared" si="9"/>
        <v>40</v>
      </c>
      <c r="L62" s="69" t="s">
        <v>632</v>
      </c>
    </row>
    <row r="63" spans="1:12" ht="17.25" customHeight="1">
      <c r="A63" s="65" t="s">
        <v>30</v>
      </c>
      <c r="B63" s="66" t="s">
        <v>35</v>
      </c>
      <c r="C63" s="67">
        <v>15</v>
      </c>
      <c r="D63" s="68">
        <v>6.149</v>
      </c>
      <c r="E63" s="67">
        <v>20</v>
      </c>
      <c r="F63" s="70"/>
      <c r="G63" s="107">
        <f t="shared" si="8"/>
        <v>20</v>
      </c>
      <c r="H63" s="107"/>
      <c r="I63" s="107">
        <f t="shared" si="10"/>
        <v>20</v>
      </c>
      <c r="J63" s="107"/>
      <c r="K63" s="107">
        <f t="shared" si="9"/>
        <v>20</v>
      </c>
      <c r="L63" s="69" t="s">
        <v>633</v>
      </c>
    </row>
    <row r="64" spans="1:12" ht="15" customHeight="1">
      <c r="A64" s="65" t="s">
        <v>30</v>
      </c>
      <c r="B64" s="66" t="s">
        <v>107</v>
      </c>
      <c r="C64" s="67">
        <v>3</v>
      </c>
      <c r="D64" s="68">
        <v>0</v>
      </c>
      <c r="E64" s="67">
        <v>10</v>
      </c>
      <c r="F64" s="70"/>
      <c r="G64" s="107">
        <f t="shared" si="8"/>
        <v>10</v>
      </c>
      <c r="H64" s="107"/>
      <c r="I64" s="107">
        <f t="shared" si="10"/>
        <v>10</v>
      </c>
      <c r="J64" s="107"/>
      <c r="K64" s="107">
        <f t="shared" si="9"/>
        <v>10</v>
      </c>
      <c r="L64" s="69" t="s">
        <v>634</v>
      </c>
    </row>
    <row r="65" spans="1:12" ht="15" customHeight="1">
      <c r="A65" s="65" t="s">
        <v>30</v>
      </c>
      <c r="B65" s="66" t="s">
        <v>37</v>
      </c>
      <c r="C65" s="67">
        <v>5</v>
      </c>
      <c r="D65" s="68">
        <v>2.639</v>
      </c>
      <c r="E65" s="67">
        <v>10</v>
      </c>
      <c r="F65" s="70"/>
      <c r="G65" s="107">
        <f t="shared" si="8"/>
        <v>10</v>
      </c>
      <c r="H65" s="107"/>
      <c r="I65" s="107">
        <f t="shared" si="10"/>
        <v>10</v>
      </c>
      <c r="J65" s="107"/>
      <c r="K65" s="107">
        <f t="shared" si="9"/>
        <v>10</v>
      </c>
      <c r="L65" s="69" t="s">
        <v>635</v>
      </c>
    </row>
    <row r="66" spans="1:12" ht="18.75" customHeight="1">
      <c r="A66" s="65" t="s">
        <v>30</v>
      </c>
      <c r="B66" s="66" t="s">
        <v>48</v>
      </c>
      <c r="C66" s="67">
        <v>10</v>
      </c>
      <c r="D66" s="68">
        <v>6.879</v>
      </c>
      <c r="E66" s="67">
        <v>15</v>
      </c>
      <c r="F66" s="70"/>
      <c r="G66" s="107">
        <f t="shared" si="8"/>
        <v>15</v>
      </c>
      <c r="H66" s="107"/>
      <c r="I66" s="107">
        <f t="shared" si="10"/>
        <v>15</v>
      </c>
      <c r="J66" s="107"/>
      <c r="K66" s="107">
        <f t="shared" si="9"/>
        <v>15</v>
      </c>
      <c r="L66" s="69" t="s">
        <v>636</v>
      </c>
    </row>
    <row r="67" spans="1:12" ht="15" customHeight="1">
      <c r="A67" s="65" t="s">
        <v>30</v>
      </c>
      <c r="B67" s="66" t="s">
        <v>90</v>
      </c>
      <c r="C67" s="67">
        <v>10</v>
      </c>
      <c r="D67" s="68">
        <v>9</v>
      </c>
      <c r="E67" s="67">
        <v>3</v>
      </c>
      <c r="F67" s="70"/>
      <c r="G67" s="107">
        <f t="shared" si="8"/>
        <v>3</v>
      </c>
      <c r="H67" s="107"/>
      <c r="I67" s="107">
        <f t="shared" si="10"/>
        <v>3</v>
      </c>
      <c r="J67" s="107"/>
      <c r="K67" s="107">
        <f t="shared" si="9"/>
        <v>3</v>
      </c>
      <c r="L67" s="69" t="s">
        <v>726</v>
      </c>
    </row>
    <row r="68" spans="1:12" ht="15.75" customHeight="1">
      <c r="A68" s="65" t="s">
        <v>30</v>
      </c>
      <c r="B68" s="66" t="s">
        <v>96</v>
      </c>
      <c r="C68" s="67">
        <v>50</v>
      </c>
      <c r="D68" s="68">
        <v>16.31288</v>
      </c>
      <c r="E68" s="67">
        <v>10</v>
      </c>
      <c r="F68" s="70"/>
      <c r="G68" s="107">
        <f t="shared" si="8"/>
        <v>10</v>
      </c>
      <c r="H68" s="107"/>
      <c r="I68" s="107">
        <f t="shared" si="10"/>
        <v>10</v>
      </c>
      <c r="J68" s="107"/>
      <c r="K68" s="107">
        <f t="shared" si="9"/>
        <v>10</v>
      </c>
      <c r="L68" s="69" t="s">
        <v>727</v>
      </c>
    </row>
    <row r="69" spans="1:12" ht="17.25" customHeight="1">
      <c r="A69" s="65" t="s">
        <v>30</v>
      </c>
      <c r="B69" s="66" t="s">
        <v>39</v>
      </c>
      <c r="C69" s="67">
        <v>3</v>
      </c>
      <c r="D69" s="68">
        <v>2.153</v>
      </c>
      <c r="E69" s="67">
        <v>5</v>
      </c>
      <c r="F69" s="70"/>
      <c r="G69" s="107">
        <f t="shared" si="8"/>
        <v>5</v>
      </c>
      <c r="H69" s="107"/>
      <c r="I69" s="107">
        <f t="shared" si="10"/>
        <v>5</v>
      </c>
      <c r="J69" s="107"/>
      <c r="K69" s="107">
        <f t="shared" si="9"/>
        <v>5</v>
      </c>
      <c r="L69" s="69" t="s">
        <v>637</v>
      </c>
    </row>
    <row r="70" spans="1:12" ht="18.75" customHeight="1">
      <c r="A70" s="65" t="s">
        <v>30</v>
      </c>
      <c r="B70" s="66" t="s">
        <v>65</v>
      </c>
      <c r="C70" s="67">
        <v>10</v>
      </c>
      <c r="D70" s="68">
        <v>4.4</v>
      </c>
      <c r="E70" s="67">
        <v>3</v>
      </c>
      <c r="F70" s="70"/>
      <c r="G70" s="107">
        <f t="shared" si="8"/>
        <v>3</v>
      </c>
      <c r="H70" s="107"/>
      <c r="I70" s="107">
        <f t="shared" si="10"/>
        <v>3</v>
      </c>
      <c r="J70" s="107"/>
      <c r="K70" s="107">
        <f t="shared" si="9"/>
        <v>3</v>
      </c>
      <c r="L70" s="69" t="s">
        <v>638</v>
      </c>
    </row>
    <row r="71" spans="1:12" ht="15" customHeight="1">
      <c r="A71" s="544" t="s">
        <v>345</v>
      </c>
      <c r="B71" s="544"/>
      <c r="C71" s="544"/>
      <c r="D71" s="544"/>
      <c r="E71" s="544"/>
      <c r="F71" s="544"/>
      <c r="G71" s="544"/>
      <c r="H71" s="544"/>
      <c r="I71" s="544"/>
      <c r="J71" s="544"/>
      <c r="K71" s="544"/>
      <c r="L71" s="544"/>
    </row>
    <row r="72" spans="1:12" ht="29.25" customHeight="1">
      <c r="A72" s="65" t="s">
        <v>30</v>
      </c>
      <c r="B72" s="66" t="s">
        <v>35</v>
      </c>
      <c r="C72" s="67">
        <v>10</v>
      </c>
      <c r="D72" s="68">
        <v>9.049</v>
      </c>
      <c r="E72" s="67">
        <v>10</v>
      </c>
      <c r="F72" s="70"/>
      <c r="G72" s="107">
        <f>E72+F72</f>
        <v>10</v>
      </c>
      <c r="H72" s="107"/>
      <c r="I72" s="107">
        <f>G72+H72</f>
        <v>10</v>
      </c>
      <c r="J72" s="107"/>
      <c r="K72" s="107">
        <f>I72+J72</f>
        <v>10</v>
      </c>
      <c r="L72" s="69" t="s">
        <v>639</v>
      </c>
    </row>
    <row r="73" spans="1:12" ht="15" customHeight="1">
      <c r="A73" s="541" t="s">
        <v>346</v>
      </c>
      <c r="B73" s="541"/>
      <c r="C73" s="71">
        <v>185</v>
      </c>
      <c r="D73" s="71">
        <v>93.078</v>
      </c>
      <c r="E73" s="71">
        <f aca="true" t="shared" si="11" ref="E73:K73">SUM(E59:E72)</f>
        <v>175</v>
      </c>
      <c r="F73" s="71">
        <f t="shared" si="11"/>
        <v>0</v>
      </c>
      <c r="G73" s="71">
        <f t="shared" si="11"/>
        <v>175</v>
      </c>
      <c r="H73" s="71">
        <f t="shared" si="11"/>
        <v>0</v>
      </c>
      <c r="I73" s="71">
        <f t="shared" si="11"/>
        <v>175</v>
      </c>
      <c r="J73" s="71">
        <f t="shared" si="11"/>
        <v>0</v>
      </c>
      <c r="K73" s="71">
        <f t="shared" si="11"/>
        <v>175</v>
      </c>
      <c r="L73" s="72" t="s">
        <v>30</v>
      </c>
    </row>
    <row r="74" spans="1:12" ht="15" customHeight="1">
      <c r="A74" s="542" t="s">
        <v>347</v>
      </c>
      <c r="B74" s="542"/>
      <c r="C74" s="542"/>
      <c r="D74" s="542"/>
      <c r="E74" s="542"/>
      <c r="F74" s="542"/>
      <c r="G74" s="542"/>
      <c r="H74" s="542"/>
      <c r="I74" s="542"/>
      <c r="J74" s="542"/>
      <c r="K74" s="542"/>
      <c r="L74" s="542"/>
    </row>
    <row r="75" spans="1:12" ht="15" customHeight="1">
      <c r="A75" s="544" t="s">
        <v>348</v>
      </c>
      <c r="B75" s="544"/>
      <c r="C75" s="544"/>
      <c r="D75" s="544"/>
      <c r="E75" s="544"/>
      <c r="F75" s="544"/>
      <c r="G75" s="544"/>
      <c r="H75" s="544"/>
      <c r="I75" s="544"/>
      <c r="J75" s="544"/>
      <c r="K75" s="544"/>
      <c r="L75" s="544"/>
    </row>
    <row r="76" spans="1:12" ht="15" customHeight="1">
      <c r="A76" s="65" t="s">
        <v>30</v>
      </c>
      <c r="B76" s="66" t="s">
        <v>337</v>
      </c>
      <c r="C76" s="67">
        <v>6</v>
      </c>
      <c r="D76" s="68">
        <v>0</v>
      </c>
      <c r="E76" s="67">
        <v>6</v>
      </c>
      <c r="F76" s="70"/>
      <c r="G76" s="107">
        <f aca="true" t="shared" si="12" ref="G76:G92">E76+F76</f>
        <v>6</v>
      </c>
      <c r="H76" s="107"/>
      <c r="I76" s="107">
        <f>G76+H76</f>
        <v>6</v>
      </c>
      <c r="J76" s="107"/>
      <c r="K76" s="107">
        <f aca="true" t="shared" si="13" ref="K76:K92">I76+J76</f>
        <v>6</v>
      </c>
      <c r="L76" s="69" t="s">
        <v>640</v>
      </c>
    </row>
    <row r="77" spans="1:12" ht="24" customHeight="1">
      <c r="A77" s="65" t="s">
        <v>30</v>
      </c>
      <c r="B77" s="66" t="s">
        <v>55</v>
      </c>
      <c r="C77" s="67">
        <v>3</v>
      </c>
      <c r="D77" s="68">
        <v>0</v>
      </c>
      <c r="E77" s="67">
        <v>3</v>
      </c>
      <c r="F77" s="70"/>
      <c r="G77" s="107">
        <f t="shared" si="12"/>
        <v>3</v>
      </c>
      <c r="H77" s="107"/>
      <c r="I77" s="107">
        <f aca="true" t="shared" si="14" ref="I77:I92">G77+H77</f>
        <v>3</v>
      </c>
      <c r="J77" s="107"/>
      <c r="K77" s="107">
        <f t="shared" si="13"/>
        <v>3</v>
      </c>
      <c r="L77" s="69" t="s">
        <v>641</v>
      </c>
    </row>
    <row r="78" spans="1:12" ht="27" customHeight="1">
      <c r="A78" s="65" t="s">
        <v>30</v>
      </c>
      <c r="B78" s="66" t="s">
        <v>88</v>
      </c>
      <c r="C78" s="67">
        <v>25</v>
      </c>
      <c r="D78" s="68">
        <v>0</v>
      </c>
      <c r="E78" s="67">
        <v>25</v>
      </c>
      <c r="F78" s="70"/>
      <c r="G78" s="107">
        <f t="shared" si="12"/>
        <v>25</v>
      </c>
      <c r="H78" s="107"/>
      <c r="I78" s="107">
        <f t="shared" si="14"/>
        <v>25</v>
      </c>
      <c r="J78" s="107"/>
      <c r="K78" s="107">
        <f t="shared" si="13"/>
        <v>25</v>
      </c>
      <c r="L78" s="69" t="s">
        <v>642</v>
      </c>
    </row>
    <row r="79" spans="1:12" ht="16.5" customHeight="1">
      <c r="A79" s="65" t="s">
        <v>30</v>
      </c>
      <c r="B79" s="66" t="s">
        <v>31</v>
      </c>
      <c r="C79" s="67">
        <v>5</v>
      </c>
      <c r="D79" s="68">
        <v>0</v>
      </c>
      <c r="E79" s="67">
        <v>5</v>
      </c>
      <c r="F79" s="70"/>
      <c r="G79" s="107">
        <f t="shared" si="12"/>
        <v>5</v>
      </c>
      <c r="H79" s="107"/>
      <c r="I79" s="107">
        <f t="shared" si="14"/>
        <v>5</v>
      </c>
      <c r="J79" s="107"/>
      <c r="K79" s="107">
        <f t="shared" si="13"/>
        <v>5</v>
      </c>
      <c r="L79" s="69" t="s">
        <v>643</v>
      </c>
    </row>
    <row r="80" spans="1:12" ht="37.5" customHeight="1">
      <c r="A80" s="65" t="s">
        <v>30</v>
      </c>
      <c r="B80" s="66" t="s">
        <v>43</v>
      </c>
      <c r="C80" s="67">
        <v>76</v>
      </c>
      <c r="D80" s="68">
        <v>0</v>
      </c>
      <c r="E80" s="67">
        <v>76</v>
      </c>
      <c r="F80" s="70"/>
      <c r="G80" s="107">
        <f t="shared" si="12"/>
        <v>76</v>
      </c>
      <c r="H80" s="107"/>
      <c r="I80" s="107">
        <f t="shared" si="14"/>
        <v>76</v>
      </c>
      <c r="J80" s="107"/>
      <c r="K80" s="107">
        <f t="shared" si="13"/>
        <v>76</v>
      </c>
      <c r="L80" s="69" t="s">
        <v>644</v>
      </c>
    </row>
    <row r="81" spans="1:12" ht="24" customHeight="1">
      <c r="A81" s="65" t="s">
        <v>30</v>
      </c>
      <c r="B81" s="66" t="s">
        <v>44</v>
      </c>
      <c r="C81" s="67">
        <v>70</v>
      </c>
      <c r="D81" s="68">
        <v>9</v>
      </c>
      <c r="E81" s="67">
        <v>70</v>
      </c>
      <c r="F81" s="70"/>
      <c r="G81" s="107">
        <f t="shared" si="12"/>
        <v>70</v>
      </c>
      <c r="H81" s="107"/>
      <c r="I81" s="107">
        <f t="shared" si="14"/>
        <v>70</v>
      </c>
      <c r="J81" s="107"/>
      <c r="K81" s="107">
        <f t="shared" si="13"/>
        <v>70</v>
      </c>
      <c r="L81" s="69" t="s">
        <v>645</v>
      </c>
    </row>
    <row r="82" spans="1:12" ht="15" customHeight="1">
      <c r="A82" s="65" t="s">
        <v>30</v>
      </c>
      <c r="B82" s="66" t="s">
        <v>90</v>
      </c>
      <c r="C82" s="67">
        <v>80</v>
      </c>
      <c r="D82" s="68">
        <v>65</v>
      </c>
      <c r="E82" s="67">
        <v>180</v>
      </c>
      <c r="F82" s="70"/>
      <c r="G82" s="107">
        <f t="shared" si="12"/>
        <v>180</v>
      </c>
      <c r="H82" s="107"/>
      <c r="I82" s="107">
        <f t="shared" si="14"/>
        <v>180</v>
      </c>
      <c r="J82" s="107"/>
      <c r="K82" s="107">
        <f t="shared" si="13"/>
        <v>180</v>
      </c>
      <c r="L82" s="69"/>
    </row>
    <row r="83" spans="1:12" ht="15" customHeight="1">
      <c r="A83" s="65" t="s">
        <v>30</v>
      </c>
      <c r="B83" s="66" t="s">
        <v>92</v>
      </c>
      <c r="C83" s="67">
        <v>95</v>
      </c>
      <c r="D83" s="68">
        <v>130</v>
      </c>
      <c r="E83" s="67">
        <v>325</v>
      </c>
      <c r="F83" s="70"/>
      <c r="G83" s="107">
        <f t="shared" si="12"/>
        <v>325</v>
      </c>
      <c r="H83" s="107">
        <v>-100</v>
      </c>
      <c r="I83" s="107">
        <f t="shared" si="14"/>
        <v>225</v>
      </c>
      <c r="J83" s="107"/>
      <c r="K83" s="107">
        <f t="shared" si="13"/>
        <v>225</v>
      </c>
      <c r="L83" s="69"/>
    </row>
    <row r="84" spans="1:12" ht="15" customHeight="1">
      <c r="A84" s="65" t="s">
        <v>30</v>
      </c>
      <c r="B84" s="66" t="s">
        <v>96</v>
      </c>
      <c r="C84" s="67">
        <v>130</v>
      </c>
      <c r="D84" s="68">
        <v>92</v>
      </c>
      <c r="E84" s="67">
        <v>180</v>
      </c>
      <c r="F84" s="70"/>
      <c r="G84" s="107">
        <f t="shared" si="12"/>
        <v>180</v>
      </c>
      <c r="H84" s="107"/>
      <c r="I84" s="107">
        <f t="shared" si="14"/>
        <v>180</v>
      </c>
      <c r="J84" s="107"/>
      <c r="K84" s="107">
        <f t="shared" si="13"/>
        <v>180</v>
      </c>
      <c r="L84" s="69"/>
    </row>
    <row r="85" spans="1:12" ht="23.25" customHeight="1">
      <c r="A85" s="65" t="s">
        <v>30</v>
      </c>
      <c r="B85" s="66" t="s">
        <v>33</v>
      </c>
      <c r="C85" s="67">
        <v>3</v>
      </c>
      <c r="D85" s="68">
        <v>0</v>
      </c>
      <c r="E85" s="67">
        <v>3</v>
      </c>
      <c r="F85" s="70"/>
      <c r="G85" s="107">
        <f t="shared" si="12"/>
        <v>3</v>
      </c>
      <c r="H85" s="107"/>
      <c r="I85" s="107">
        <f t="shared" si="14"/>
        <v>3</v>
      </c>
      <c r="J85" s="107"/>
      <c r="K85" s="107">
        <f t="shared" si="13"/>
        <v>3</v>
      </c>
      <c r="L85" s="69" t="s">
        <v>646</v>
      </c>
    </row>
    <row r="86" spans="1:12" ht="15" customHeight="1">
      <c r="A86" s="65" t="s">
        <v>30</v>
      </c>
      <c r="B86" s="66" t="s">
        <v>101</v>
      </c>
      <c r="C86" s="67">
        <v>35</v>
      </c>
      <c r="D86" s="68">
        <v>5</v>
      </c>
      <c r="E86" s="67">
        <v>35</v>
      </c>
      <c r="F86" s="70"/>
      <c r="G86" s="107">
        <f t="shared" si="12"/>
        <v>35</v>
      </c>
      <c r="H86" s="107"/>
      <c r="I86" s="107">
        <f t="shared" si="14"/>
        <v>35</v>
      </c>
      <c r="J86" s="107"/>
      <c r="K86" s="107">
        <f t="shared" si="13"/>
        <v>35</v>
      </c>
      <c r="L86" s="69" t="s">
        <v>647</v>
      </c>
    </row>
    <row r="87" spans="1:12" ht="15" customHeight="1">
      <c r="A87" s="65" t="s">
        <v>30</v>
      </c>
      <c r="B87" s="66" t="s">
        <v>45</v>
      </c>
      <c r="C87" s="67">
        <v>3</v>
      </c>
      <c r="D87" s="68">
        <v>0</v>
      </c>
      <c r="E87" s="67">
        <v>3</v>
      </c>
      <c r="F87" s="70"/>
      <c r="G87" s="107">
        <f t="shared" si="12"/>
        <v>3</v>
      </c>
      <c r="H87" s="107"/>
      <c r="I87" s="107">
        <f t="shared" si="14"/>
        <v>3</v>
      </c>
      <c r="J87" s="107"/>
      <c r="K87" s="107">
        <f t="shared" si="13"/>
        <v>3</v>
      </c>
      <c r="L87" s="69" t="s">
        <v>648</v>
      </c>
    </row>
    <row r="88" spans="1:12" ht="26.25" customHeight="1">
      <c r="A88" s="65" t="s">
        <v>30</v>
      </c>
      <c r="B88" s="66" t="s">
        <v>105</v>
      </c>
      <c r="C88" s="67">
        <v>40</v>
      </c>
      <c r="D88" s="68">
        <v>0</v>
      </c>
      <c r="E88" s="67">
        <v>40</v>
      </c>
      <c r="F88" s="70"/>
      <c r="G88" s="107">
        <f t="shared" si="12"/>
        <v>40</v>
      </c>
      <c r="H88" s="107"/>
      <c r="I88" s="107">
        <f t="shared" si="14"/>
        <v>40</v>
      </c>
      <c r="J88" s="107"/>
      <c r="K88" s="107">
        <f t="shared" si="13"/>
        <v>40</v>
      </c>
      <c r="L88" s="69" t="s">
        <v>649</v>
      </c>
    </row>
    <row r="89" spans="1:12" ht="27" customHeight="1">
      <c r="A89" s="65" t="s">
        <v>30</v>
      </c>
      <c r="B89" s="66" t="s">
        <v>35</v>
      </c>
      <c r="C89" s="67">
        <v>100</v>
      </c>
      <c r="D89" s="68">
        <v>54</v>
      </c>
      <c r="E89" s="67">
        <v>220</v>
      </c>
      <c r="F89" s="70"/>
      <c r="G89" s="107">
        <f t="shared" si="12"/>
        <v>220</v>
      </c>
      <c r="H89" s="107">
        <v>-50</v>
      </c>
      <c r="I89" s="107">
        <f t="shared" si="14"/>
        <v>170</v>
      </c>
      <c r="J89" s="107"/>
      <c r="K89" s="107">
        <f t="shared" si="13"/>
        <v>170</v>
      </c>
      <c r="L89" s="69" t="s">
        <v>650</v>
      </c>
    </row>
    <row r="90" spans="1:12" ht="27" customHeight="1">
      <c r="A90" s="65" t="s">
        <v>30</v>
      </c>
      <c r="B90" s="66" t="s">
        <v>107</v>
      </c>
      <c r="C90" s="67">
        <v>91</v>
      </c>
      <c r="D90" s="68">
        <v>5</v>
      </c>
      <c r="E90" s="67">
        <v>91</v>
      </c>
      <c r="F90" s="70"/>
      <c r="G90" s="107">
        <f t="shared" si="12"/>
        <v>91</v>
      </c>
      <c r="H90" s="107"/>
      <c r="I90" s="107">
        <f t="shared" si="14"/>
        <v>91</v>
      </c>
      <c r="J90" s="107"/>
      <c r="K90" s="107">
        <f t="shared" si="13"/>
        <v>91</v>
      </c>
      <c r="L90" s="69" t="s">
        <v>651</v>
      </c>
    </row>
    <row r="91" spans="1:12" ht="15" customHeight="1">
      <c r="A91" s="65" t="s">
        <v>30</v>
      </c>
      <c r="B91" s="66" t="s">
        <v>48</v>
      </c>
      <c r="C91" s="67">
        <v>3</v>
      </c>
      <c r="D91" s="68">
        <v>0</v>
      </c>
      <c r="E91" s="67">
        <v>3</v>
      </c>
      <c r="F91" s="70"/>
      <c r="G91" s="107">
        <f t="shared" si="12"/>
        <v>3</v>
      </c>
      <c r="H91" s="107"/>
      <c r="I91" s="107">
        <f t="shared" si="14"/>
        <v>3</v>
      </c>
      <c r="J91" s="107"/>
      <c r="K91" s="107">
        <f t="shared" si="13"/>
        <v>3</v>
      </c>
      <c r="L91" s="69" t="s">
        <v>652</v>
      </c>
    </row>
    <row r="92" spans="1:12" ht="15" customHeight="1">
      <c r="A92" s="65" t="s">
        <v>30</v>
      </c>
      <c r="B92" s="66" t="s">
        <v>37</v>
      </c>
      <c r="C92" s="67">
        <v>20</v>
      </c>
      <c r="D92" s="68">
        <v>5</v>
      </c>
      <c r="E92" s="67">
        <v>20</v>
      </c>
      <c r="F92" s="70"/>
      <c r="G92" s="107">
        <f t="shared" si="12"/>
        <v>20</v>
      </c>
      <c r="H92" s="107"/>
      <c r="I92" s="107">
        <f t="shared" si="14"/>
        <v>20</v>
      </c>
      <c r="J92" s="107"/>
      <c r="K92" s="107">
        <f t="shared" si="13"/>
        <v>20</v>
      </c>
      <c r="L92" s="69" t="s">
        <v>653</v>
      </c>
    </row>
    <row r="93" spans="1:13" ht="18.75" customHeight="1">
      <c r="A93" s="541" t="s">
        <v>349</v>
      </c>
      <c r="B93" s="541"/>
      <c r="C93" s="71">
        <v>1602.48333</v>
      </c>
      <c r="D93" s="71">
        <v>574</v>
      </c>
      <c r="E93" s="71">
        <f aca="true" t="shared" si="15" ref="E93:K93">SUM(E76:E92)</f>
        <v>1285</v>
      </c>
      <c r="F93" s="71">
        <f t="shared" si="15"/>
        <v>0</v>
      </c>
      <c r="G93" s="71">
        <f t="shared" si="15"/>
        <v>1285</v>
      </c>
      <c r="H93" s="71">
        <f t="shared" si="15"/>
        <v>-150</v>
      </c>
      <c r="I93" s="71">
        <f t="shared" si="15"/>
        <v>1135</v>
      </c>
      <c r="J93" s="71">
        <f t="shared" si="15"/>
        <v>0</v>
      </c>
      <c r="K93" s="71">
        <f t="shared" si="15"/>
        <v>1135</v>
      </c>
      <c r="L93" s="125"/>
      <c r="M93" s="75"/>
    </row>
    <row r="94" spans="1:12" ht="15" customHeight="1">
      <c r="A94" s="542" t="s">
        <v>350</v>
      </c>
      <c r="B94" s="542"/>
      <c r="C94" s="542"/>
      <c r="D94" s="542"/>
      <c r="E94" s="542"/>
      <c r="F94" s="542"/>
      <c r="G94" s="542"/>
      <c r="H94" s="542"/>
      <c r="I94" s="542"/>
      <c r="J94" s="542"/>
      <c r="K94" s="542"/>
      <c r="L94" s="542"/>
    </row>
    <row r="95" spans="1:12" ht="15" customHeight="1">
      <c r="A95" s="544" t="s">
        <v>348</v>
      </c>
      <c r="B95" s="544"/>
      <c r="C95" s="544"/>
      <c r="D95" s="544"/>
      <c r="E95" s="544"/>
      <c r="F95" s="544"/>
      <c r="G95" s="544"/>
      <c r="H95" s="544"/>
      <c r="I95" s="544"/>
      <c r="J95" s="544"/>
      <c r="K95" s="544"/>
      <c r="L95" s="544"/>
    </row>
    <row r="96" spans="1:12" ht="24" customHeight="1">
      <c r="A96" s="65" t="s">
        <v>30</v>
      </c>
      <c r="B96" s="66" t="s">
        <v>88</v>
      </c>
      <c r="C96" s="67">
        <v>15</v>
      </c>
      <c r="D96" s="68">
        <v>0</v>
      </c>
      <c r="E96" s="67">
        <v>14</v>
      </c>
      <c r="F96" s="70"/>
      <c r="G96" s="107">
        <f aca="true" t="shared" si="16" ref="G96:G104">E96+F96</f>
        <v>14</v>
      </c>
      <c r="H96" s="107"/>
      <c r="I96" s="107">
        <f>G96+H96</f>
        <v>14</v>
      </c>
      <c r="J96" s="107"/>
      <c r="K96" s="107">
        <f aca="true" t="shared" si="17" ref="K96:K104">I96+J96</f>
        <v>14</v>
      </c>
      <c r="L96" s="69" t="s">
        <v>654</v>
      </c>
    </row>
    <row r="97" spans="1:12" ht="15" customHeight="1">
      <c r="A97" s="65" t="s">
        <v>30</v>
      </c>
      <c r="B97" s="66" t="s">
        <v>43</v>
      </c>
      <c r="C97" s="67">
        <v>5</v>
      </c>
      <c r="D97" s="68">
        <v>0</v>
      </c>
      <c r="E97" s="67">
        <v>4</v>
      </c>
      <c r="F97" s="70"/>
      <c r="G97" s="107">
        <f t="shared" si="16"/>
        <v>4</v>
      </c>
      <c r="H97" s="107"/>
      <c r="I97" s="107">
        <f aca="true" t="shared" si="18" ref="I97:I104">G97+H97</f>
        <v>4</v>
      </c>
      <c r="J97" s="107"/>
      <c r="K97" s="107">
        <f t="shared" si="17"/>
        <v>4</v>
      </c>
      <c r="L97" s="69" t="s">
        <v>655</v>
      </c>
    </row>
    <row r="98" spans="1:12" ht="18.75" customHeight="1">
      <c r="A98" s="65" t="s">
        <v>30</v>
      </c>
      <c r="B98" s="66" t="s">
        <v>44</v>
      </c>
      <c r="C98" s="67">
        <v>5</v>
      </c>
      <c r="D98" s="68">
        <v>0</v>
      </c>
      <c r="E98" s="67">
        <v>5</v>
      </c>
      <c r="F98" s="70"/>
      <c r="G98" s="107">
        <f t="shared" si="16"/>
        <v>5</v>
      </c>
      <c r="H98" s="107"/>
      <c r="I98" s="107">
        <f t="shared" si="18"/>
        <v>5</v>
      </c>
      <c r="J98" s="107"/>
      <c r="K98" s="107">
        <f t="shared" si="17"/>
        <v>5</v>
      </c>
      <c r="L98" s="69" t="s">
        <v>656</v>
      </c>
    </row>
    <row r="99" spans="1:12" ht="15" customHeight="1">
      <c r="A99" s="65" t="s">
        <v>30</v>
      </c>
      <c r="B99" s="66" t="s">
        <v>90</v>
      </c>
      <c r="C99" s="67">
        <v>25</v>
      </c>
      <c r="D99" s="68">
        <v>9.645</v>
      </c>
      <c r="E99" s="67">
        <v>25</v>
      </c>
      <c r="F99" s="70"/>
      <c r="G99" s="107">
        <f t="shared" si="16"/>
        <v>25</v>
      </c>
      <c r="H99" s="107"/>
      <c r="I99" s="107">
        <f t="shared" si="18"/>
        <v>25</v>
      </c>
      <c r="J99" s="107"/>
      <c r="K99" s="107">
        <f t="shared" si="17"/>
        <v>25</v>
      </c>
      <c r="L99" s="69"/>
    </row>
    <row r="100" spans="1:12" ht="15" customHeight="1">
      <c r="A100" s="65" t="s">
        <v>30</v>
      </c>
      <c r="B100" s="66" t="s">
        <v>92</v>
      </c>
      <c r="C100" s="67">
        <v>40</v>
      </c>
      <c r="D100" s="68">
        <v>14</v>
      </c>
      <c r="E100" s="67">
        <v>24</v>
      </c>
      <c r="F100" s="70"/>
      <c r="G100" s="107">
        <f t="shared" si="16"/>
        <v>24</v>
      </c>
      <c r="H100" s="107"/>
      <c r="I100" s="107">
        <f t="shared" si="18"/>
        <v>24</v>
      </c>
      <c r="J100" s="107"/>
      <c r="K100" s="107">
        <f t="shared" si="17"/>
        <v>24</v>
      </c>
      <c r="L100" s="69"/>
    </row>
    <row r="101" spans="1:12" ht="15" customHeight="1">
      <c r="A101" s="65" t="s">
        <v>30</v>
      </c>
      <c r="B101" s="66" t="s">
        <v>96</v>
      </c>
      <c r="C101" s="67">
        <v>3</v>
      </c>
      <c r="D101" s="68">
        <v>1.959</v>
      </c>
      <c r="E101" s="67">
        <v>3</v>
      </c>
      <c r="F101" s="70"/>
      <c r="G101" s="107">
        <f t="shared" si="16"/>
        <v>3</v>
      </c>
      <c r="H101" s="107"/>
      <c r="I101" s="107">
        <f t="shared" si="18"/>
        <v>3</v>
      </c>
      <c r="J101" s="107"/>
      <c r="K101" s="107">
        <f t="shared" si="17"/>
        <v>3</v>
      </c>
      <c r="L101" s="69"/>
    </row>
    <row r="102" spans="1:12" ht="16.5" customHeight="1">
      <c r="A102" s="65" t="s">
        <v>30</v>
      </c>
      <c r="B102" s="66" t="s">
        <v>105</v>
      </c>
      <c r="C102" s="67">
        <v>20</v>
      </c>
      <c r="D102" s="68">
        <v>0</v>
      </c>
      <c r="E102" s="67">
        <v>20</v>
      </c>
      <c r="F102" s="70"/>
      <c r="G102" s="107">
        <f t="shared" si="16"/>
        <v>20</v>
      </c>
      <c r="H102" s="107"/>
      <c r="I102" s="107">
        <f t="shared" si="18"/>
        <v>20</v>
      </c>
      <c r="J102" s="107"/>
      <c r="K102" s="107">
        <f t="shared" si="17"/>
        <v>20</v>
      </c>
      <c r="L102" s="69" t="s">
        <v>657</v>
      </c>
    </row>
    <row r="103" spans="1:12" ht="25.5" customHeight="1">
      <c r="A103" s="65" t="s">
        <v>30</v>
      </c>
      <c r="B103" s="66" t="s">
        <v>35</v>
      </c>
      <c r="C103" s="67">
        <v>94</v>
      </c>
      <c r="D103" s="68">
        <v>44.534</v>
      </c>
      <c r="E103" s="67">
        <v>100</v>
      </c>
      <c r="F103" s="70"/>
      <c r="G103" s="107">
        <f t="shared" si="16"/>
        <v>100</v>
      </c>
      <c r="H103" s="107"/>
      <c r="I103" s="107">
        <f t="shared" si="18"/>
        <v>100</v>
      </c>
      <c r="J103" s="107"/>
      <c r="K103" s="107">
        <f t="shared" si="17"/>
        <v>100</v>
      </c>
      <c r="L103" s="69" t="s">
        <v>728</v>
      </c>
    </row>
    <row r="104" spans="1:12" ht="27" customHeight="1">
      <c r="A104" s="65" t="s">
        <v>30</v>
      </c>
      <c r="B104" s="66" t="s">
        <v>107</v>
      </c>
      <c r="C104" s="67">
        <v>5</v>
      </c>
      <c r="D104" s="68">
        <v>0</v>
      </c>
      <c r="E104" s="67">
        <v>5</v>
      </c>
      <c r="F104" s="70"/>
      <c r="G104" s="107">
        <f t="shared" si="16"/>
        <v>5</v>
      </c>
      <c r="H104" s="107"/>
      <c r="I104" s="107">
        <f t="shared" si="18"/>
        <v>5</v>
      </c>
      <c r="J104" s="107"/>
      <c r="K104" s="107">
        <f t="shared" si="17"/>
        <v>5</v>
      </c>
      <c r="L104" s="69" t="s">
        <v>658</v>
      </c>
    </row>
    <row r="105" spans="1:12" ht="18" customHeight="1">
      <c r="A105" s="541" t="s">
        <v>351</v>
      </c>
      <c r="B105" s="541"/>
      <c r="C105" s="71">
        <v>212</v>
      </c>
      <c r="D105" s="71">
        <v>71</v>
      </c>
      <c r="E105" s="71">
        <f aca="true" t="shared" si="19" ref="E105:K105">SUM(E96:E104)</f>
        <v>200</v>
      </c>
      <c r="F105" s="71">
        <f t="shared" si="19"/>
        <v>0</v>
      </c>
      <c r="G105" s="71">
        <f t="shared" si="19"/>
        <v>200</v>
      </c>
      <c r="H105" s="71">
        <f t="shared" si="19"/>
        <v>0</v>
      </c>
      <c r="I105" s="71">
        <f t="shared" si="19"/>
        <v>200</v>
      </c>
      <c r="J105" s="71">
        <f t="shared" si="19"/>
        <v>0</v>
      </c>
      <c r="K105" s="71">
        <f t="shared" si="19"/>
        <v>200</v>
      </c>
      <c r="L105" s="125"/>
    </row>
    <row r="106" spans="1:12" ht="15" customHeight="1">
      <c r="A106" s="542" t="s">
        <v>352</v>
      </c>
      <c r="B106" s="542"/>
      <c r="C106" s="542"/>
      <c r="D106" s="542"/>
      <c r="E106" s="542"/>
      <c r="F106" s="542"/>
      <c r="G106" s="542"/>
      <c r="H106" s="542"/>
      <c r="I106" s="542"/>
      <c r="J106" s="542"/>
      <c r="K106" s="542"/>
      <c r="L106" s="542"/>
    </row>
    <row r="107" spans="1:12" ht="15" customHeight="1">
      <c r="A107" s="544" t="s">
        <v>353</v>
      </c>
      <c r="B107" s="544"/>
      <c r="C107" s="544"/>
      <c r="D107" s="544"/>
      <c r="E107" s="544"/>
      <c r="F107" s="544"/>
      <c r="G107" s="544"/>
      <c r="H107" s="544"/>
      <c r="I107" s="544"/>
      <c r="J107" s="544"/>
      <c r="K107" s="544"/>
      <c r="L107" s="544"/>
    </row>
    <row r="108" spans="1:12" ht="23.25" customHeight="1">
      <c r="A108" s="65" t="s">
        <v>30</v>
      </c>
      <c r="B108" s="66" t="s">
        <v>55</v>
      </c>
      <c r="C108" s="67">
        <v>5</v>
      </c>
      <c r="D108" s="68">
        <v>0</v>
      </c>
      <c r="E108" s="67">
        <v>3</v>
      </c>
      <c r="F108" s="70"/>
      <c r="G108" s="107">
        <f aca="true" t="shared" si="20" ref="G108:G125">E108+F108</f>
        <v>3</v>
      </c>
      <c r="H108" s="107"/>
      <c r="I108" s="107">
        <f>G108+H108</f>
        <v>3</v>
      </c>
      <c r="J108" s="107"/>
      <c r="K108" s="107">
        <f aca="true" t="shared" si="21" ref="K108:K125">I108+J108</f>
        <v>3</v>
      </c>
      <c r="L108" s="69" t="s">
        <v>659</v>
      </c>
    </row>
    <row r="109" spans="1:12" ht="24.75" customHeight="1">
      <c r="A109" s="65" t="s">
        <v>30</v>
      </c>
      <c r="B109" s="66" t="s">
        <v>88</v>
      </c>
      <c r="C109" s="67">
        <v>50</v>
      </c>
      <c r="D109" s="68">
        <v>0</v>
      </c>
      <c r="E109" s="67">
        <v>25</v>
      </c>
      <c r="F109" s="70"/>
      <c r="G109" s="107">
        <f t="shared" si="20"/>
        <v>25</v>
      </c>
      <c r="H109" s="107"/>
      <c r="I109" s="107">
        <f aca="true" t="shared" si="22" ref="I109:I125">G109+H109</f>
        <v>25</v>
      </c>
      <c r="J109" s="107"/>
      <c r="K109" s="107">
        <f t="shared" si="21"/>
        <v>25</v>
      </c>
      <c r="L109" s="69" t="s">
        <v>660</v>
      </c>
    </row>
    <row r="110" spans="1:12" ht="25.5" customHeight="1">
      <c r="A110" s="65" t="s">
        <v>30</v>
      </c>
      <c r="B110" s="66" t="s">
        <v>31</v>
      </c>
      <c r="C110" s="67">
        <v>35</v>
      </c>
      <c r="D110" s="68">
        <v>3.868</v>
      </c>
      <c r="E110" s="67">
        <v>32</v>
      </c>
      <c r="F110" s="70"/>
      <c r="G110" s="107">
        <f t="shared" si="20"/>
        <v>32</v>
      </c>
      <c r="H110" s="107"/>
      <c r="I110" s="107">
        <f t="shared" si="22"/>
        <v>32</v>
      </c>
      <c r="J110" s="107"/>
      <c r="K110" s="107">
        <f t="shared" si="21"/>
        <v>32</v>
      </c>
      <c r="L110" s="69" t="s">
        <v>661</v>
      </c>
    </row>
    <row r="111" spans="1:12" ht="38.25" customHeight="1">
      <c r="A111" s="65" t="s">
        <v>30</v>
      </c>
      <c r="B111" s="66" t="s">
        <v>43</v>
      </c>
      <c r="C111" s="67">
        <v>160</v>
      </c>
      <c r="D111" s="68">
        <v>0</v>
      </c>
      <c r="E111" s="67">
        <v>150</v>
      </c>
      <c r="F111" s="70"/>
      <c r="G111" s="107">
        <f t="shared" si="20"/>
        <v>150</v>
      </c>
      <c r="H111" s="107"/>
      <c r="I111" s="107">
        <f t="shared" si="22"/>
        <v>150</v>
      </c>
      <c r="J111" s="107"/>
      <c r="K111" s="107">
        <f t="shared" si="21"/>
        <v>150</v>
      </c>
      <c r="L111" s="69" t="s">
        <v>662</v>
      </c>
    </row>
    <row r="112" spans="1:12" ht="27" customHeight="1">
      <c r="A112" s="65" t="s">
        <v>30</v>
      </c>
      <c r="B112" s="66" t="s">
        <v>44</v>
      </c>
      <c r="C112" s="67">
        <v>65</v>
      </c>
      <c r="D112" s="68">
        <v>12.8</v>
      </c>
      <c r="E112" s="67">
        <v>65</v>
      </c>
      <c r="F112" s="70"/>
      <c r="G112" s="107">
        <f t="shared" si="20"/>
        <v>65</v>
      </c>
      <c r="H112" s="107"/>
      <c r="I112" s="107">
        <f t="shared" si="22"/>
        <v>65</v>
      </c>
      <c r="J112" s="107"/>
      <c r="K112" s="107">
        <f t="shared" si="21"/>
        <v>65</v>
      </c>
      <c r="L112" s="69" t="s">
        <v>663</v>
      </c>
    </row>
    <row r="113" spans="1:12" ht="15" customHeight="1">
      <c r="A113" s="65" t="s">
        <v>30</v>
      </c>
      <c r="B113" s="66" t="s">
        <v>90</v>
      </c>
      <c r="C113" s="67">
        <v>130</v>
      </c>
      <c r="D113" s="68">
        <v>0</v>
      </c>
      <c r="E113" s="67">
        <v>100</v>
      </c>
      <c r="F113" s="70"/>
      <c r="G113" s="107">
        <f t="shared" si="20"/>
        <v>100</v>
      </c>
      <c r="H113" s="107"/>
      <c r="I113" s="107">
        <f t="shared" si="22"/>
        <v>100</v>
      </c>
      <c r="J113" s="107"/>
      <c r="K113" s="107">
        <f t="shared" si="21"/>
        <v>100</v>
      </c>
      <c r="L113" s="69"/>
    </row>
    <row r="114" spans="1:12" ht="15" customHeight="1">
      <c r="A114" s="65" t="s">
        <v>30</v>
      </c>
      <c r="B114" s="66" t="s">
        <v>92</v>
      </c>
      <c r="C114" s="67">
        <v>290</v>
      </c>
      <c r="D114" s="68">
        <v>0</v>
      </c>
      <c r="E114" s="67">
        <v>270</v>
      </c>
      <c r="F114" s="70"/>
      <c r="G114" s="107">
        <f t="shared" si="20"/>
        <v>270</v>
      </c>
      <c r="H114" s="107"/>
      <c r="I114" s="107">
        <f t="shared" si="22"/>
        <v>270</v>
      </c>
      <c r="J114" s="107"/>
      <c r="K114" s="107">
        <f t="shared" si="21"/>
        <v>270</v>
      </c>
      <c r="L114" s="69"/>
    </row>
    <row r="115" spans="1:12" ht="15" customHeight="1">
      <c r="A115" s="65" t="s">
        <v>30</v>
      </c>
      <c r="B115" s="66" t="s">
        <v>94</v>
      </c>
      <c r="C115" s="67">
        <v>230</v>
      </c>
      <c r="D115" s="68">
        <v>0</v>
      </c>
      <c r="E115" s="67">
        <v>200</v>
      </c>
      <c r="F115" s="70"/>
      <c r="G115" s="107">
        <f t="shared" si="20"/>
        <v>200</v>
      </c>
      <c r="H115" s="107"/>
      <c r="I115" s="107">
        <f t="shared" si="22"/>
        <v>200</v>
      </c>
      <c r="J115" s="107"/>
      <c r="K115" s="107">
        <f t="shared" si="21"/>
        <v>200</v>
      </c>
      <c r="L115" s="69"/>
    </row>
    <row r="116" spans="1:12" ht="15" customHeight="1">
      <c r="A116" s="65" t="s">
        <v>30</v>
      </c>
      <c r="B116" s="66" t="s">
        <v>96</v>
      </c>
      <c r="C116" s="67">
        <v>240</v>
      </c>
      <c r="D116" s="68">
        <v>0</v>
      </c>
      <c r="E116" s="67">
        <v>200</v>
      </c>
      <c r="F116" s="70"/>
      <c r="G116" s="107">
        <f t="shared" si="20"/>
        <v>200</v>
      </c>
      <c r="H116" s="107"/>
      <c r="I116" s="107">
        <f t="shared" si="22"/>
        <v>200</v>
      </c>
      <c r="J116" s="107"/>
      <c r="K116" s="107">
        <f t="shared" si="21"/>
        <v>200</v>
      </c>
      <c r="L116" s="69"/>
    </row>
    <row r="117" spans="1:12" ht="15" customHeight="1">
      <c r="A117" s="65" t="s">
        <v>30</v>
      </c>
      <c r="B117" s="66" t="s">
        <v>207</v>
      </c>
      <c r="C117" s="67">
        <v>54</v>
      </c>
      <c r="D117" s="68">
        <v>0</v>
      </c>
      <c r="E117" s="67">
        <v>70</v>
      </c>
      <c r="F117" s="70"/>
      <c r="G117" s="107">
        <f t="shared" si="20"/>
        <v>70</v>
      </c>
      <c r="H117" s="107"/>
      <c r="I117" s="107">
        <f t="shared" si="22"/>
        <v>70</v>
      </c>
      <c r="J117" s="107"/>
      <c r="K117" s="107">
        <f t="shared" si="21"/>
        <v>70</v>
      </c>
      <c r="L117" s="69"/>
    </row>
    <row r="118" spans="1:12" ht="18.75" customHeight="1">
      <c r="A118" s="65" t="s">
        <v>30</v>
      </c>
      <c r="B118" s="66" t="s">
        <v>101</v>
      </c>
      <c r="C118" s="67">
        <v>10</v>
      </c>
      <c r="D118" s="68">
        <v>0</v>
      </c>
      <c r="E118" s="67">
        <v>6</v>
      </c>
      <c r="F118" s="70"/>
      <c r="G118" s="107">
        <f t="shared" si="20"/>
        <v>6</v>
      </c>
      <c r="H118" s="107"/>
      <c r="I118" s="107">
        <f t="shared" si="22"/>
        <v>6</v>
      </c>
      <c r="J118" s="107"/>
      <c r="K118" s="107">
        <f t="shared" si="21"/>
        <v>6</v>
      </c>
      <c r="L118" s="69" t="s">
        <v>664</v>
      </c>
    </row>
    <row r="119" spans="1:12" ht="37.5" customHeight="1">
      <c r="A119" s="65" t="s">
        <v>30</v>
      </c>
      <c r="B119" s="66" t="s">
        <v>65</v>
      </c>
      <c r="C119" s="67">
        <v>225</v>
      </c>
      <c r="D119" s="68">
        <v>38.38</v>
      </c>
      <c r="E119" s="67">
        <v>280</v>
      </c>
      <c r="F119" s="70"/>
      <c r="G119" s="107">
        <f t="shared" si="20"/>
        <v>280</v>
      </c>
      <c r="H119" s="107"/>
      <c r="I119" s="107">
        <f t="shared" si="22"/>
        <v>280</v>
      </c>
      <c r="J119" s="107">
        <v>65</v>
      </c>
      <c r="K119" s="107">
        <f t="shared" si="21"/>
        <v>345</v>
      </c>
      <c r="L119" s="69" t="s">
        <v>729</v>
      </c>
    </row>
    <row r="120" spans="1:12" ht="28.5" customHeight="1">
      <c r="A120" s="65" t="s">
        <v>30</v>
      </c>
      <c r="B120" s="66" t="s">
        <v>105</v>
      </c>
      <c r="C120" s="67">
        <v>30</v>
      </c>
      <c r="D120" s="68">
        <v>25</v>
      </c>
      <c r="E120" s="67">
        <v>22</v>
      </c>
      <c r="F120" s="70"/>
      <c r="G120" s="107">
        <f t="shared" si="20"/>
        <v>22</v>
      </c>
      <c r="H120" s="107"/>
      <c r="I120" s="107">
        <f t="shared" si="22"/>
        <v>22</v>
      </c>
      <c r="J120" s="107"/>
      <c r="K120" s="107">
        <f t="shared" si="21"/>
        <v>22</v>
      </c>
      <c r="L120" s="69" t="s">
        <v>665</v>
      </c>
    </row>
    <row r="121" spans="1:12" ht="53.25" customHeight="1">
      <c r="A121" s="65" t="s">
        <v>30</v>
      </c>
      <c r="B121" s="66" t="s">
        <v>35</v>
      </c>
      <c r="C121" s="67">
        <v>450</v>
      </c>
      <c r="D121" s="68">
        <v>214.494</v>
      </c>
      <c r="E121" s="67">
        <v>430</v>
      </c>
      <c r="F121" s="70"/>
      <c r="G121" s="107">
        <f t="shared" si="20"/>
        <v>430</v>
      </c>
      <c r="H121" s="107"/>
      <c r="I121" s="107">
        <f t="shared" si="22"/>
        <v>430</v>
      </c>
      <c r="J121" s="107"/>
      <c r="K121" s="107">
        <f t="shared" si="21"/>
        <v>430</v>
      </c>
      <c r="L121" s="69" t="s">
        <v>666</v>
      </c>
    </row>
    <row r="122" spans="1:12" ht="15" customHeight="1">
      <c r="A122" s="65" t="s">
        <v>30</v>
      </c>
      <c r="B122" s="66" t="s">
        <v>107</v>
      </c>
      <c r="C122" s="67">
        <v>60</v>
      </c>
      <c r="D122" s="68">
        <v>0</v>
      </c>
      <c r="E122" s="67">
        <v>40</v>
      </c>
      <c r="F122" s="70"/>
      <c r="G122" s="107">
        <f t="shared" si="20"/>
        <v>40</v>
      </c>
      <c r="H122" s="107"/>
      <c r="I122" s="107">
        <f t="shared" si="22"/>
        <v>40</v>
      </c>
      <c r="J122" s="107"/>
      <c r="K122" s="107">
        <f t="shared" si="21"/>
        <v>40</v>
      </c>
      <c r="L122" s="69" t="s">
        <v>667</v>
      </c>
    </row>
    <row r="123" spans="1:12" ht="29.25" customHeight="1">
      <c r="A123" s="65" t="s">
        <v>30</v>
      </c>
      <c r="B123" s="66" t="s">
        <v>39</v>
      </c>
      <c r="C123" s="67">
        <v>65</v>
      </c>
      <c r="D123" s="68">
        <v>54.521</v>
      </c>
      <c r="E123" s="67">
        <v>60</v>
      </c>
      <c r="F123" s="70"/>
      <c r="G123" s="107">
        <f t="shared" si="20"/>
        <v>60</v>
      </c>
      <c r="H123" s="107"/>
      <c r="I123" s="107">
        <f t="shared" si="22"/>
        <v>60</v>
      </c>
      <c r="J123" s="107"/>
      <c r="K123" s="107">
        <f t="shared" si="21"/>
        <v>60</v>
      </c>
      <c r="L123" s="69" t="s">
        <v>668</v>
      </c>
    </row>
    <row r="124" spans="1:12" ht="29.25" customHeight="1">
      <c r="A124" s="65" t="s">
        <v>30</v>
      </c>
      <c r="B124" s="66" t="s">
        <v>162</v>
      </c>
      <c r="C124" s="67">
        <v>495</v>
      </c>
      <c r="D124" s="68">
        <v>450</v>
      </c>
      <c r="E124" s="67">
        <v>495</v>
      </c>
      <c r="F124" s="70"/>
      <c r="G124" s="107">
        <f t="shared" si="20"/>
        <v>495</v>
      </c>
      <c r="H124" s="107"/>
      <c r="I124" s="107">
        <f t="shared" si="22"/>
        <v>495</v>
      </c>
      <c r="J124" s="107"/>
      <c r="K124" s="107">
        <f t="shared" si="21"/>
        <v>495</v>
      </c>
      <c r="L124" s="69" t="s">
        <v>669</v>
      </c>
    </row>
    <row r="125" spans="1:12" ht="23.25" customHeight="1">
      <c r="A125" s="65" t="s">
        <v>30</v>
      </c>
      <c r="B125" s="66" t="s">
        <v>126</v>
      </c>
      <c r="C125" s="67">
        <v>8</v>
      </c>
      <c r="D125" s="68">
        <v>5.021</v>
      </c>
      <c r="E125" s="67">
        <v>20</v>
      </c>
      <c r="F125" s="70"/>
      <c r="G125" s="107">
        <f t="shared" si="20"/>
        <v>20</v>
      </c>
      <c r="H125" s="107"/>
      <c r="I125" s="107">
        <f t="shared" si="22"/>
        <v>20</v>
      </c>
      <c r="J125" s="107"/>
      <c r="K125" s="107">
        <f t="shared" si="21"/>
        <v>20</v>
      </c>
      <c r="L125" s="69" t="s">
        <v>670</v>
      </c>
    </row>
    <row r="126" spans="1:12" ht="15" customHeight="1">
      <c r="A126" s="541" t="s">
        <v>354</v>
      </c>
      <c r="B126" s="541"/>
      <c r="C126" s="71">
        <v>2605</v>
      </c>
      <c r="D126" s="71">
        <v>1654.24957</v>
      </c>
      <c r="E126" s="71">
        <f>SUM(E108:E125)</f>
        <v>2468</v>
      </c>
      <c r="F126" s="71">
        <f>SUM(F108:F125)</f>
        <v>0</v>
      </c>
      <c r="G126" s="71">
        <f>SUM(G108:G125)</f>
        <v>2468</v>
      </c>
      <c r="H126" s="71">
        <f>SUM(H108:H125)</f>
        <v>0</v>
      </c>
      <c r="I126" s="71">
        <f>SUM(I108:I125)</f>
        <v>2468</v>
      </c>
      <c r="J126" s="71">
        <f>SUM(J108:J125)</f>
        <v>65</v>
      </c>
      <c r="K126" s="71">
        <f>SUM(K108:K125)</f>
        <v>2533</v>
      </c>
      <c r="L126" s="72" t="s">
        <v>30</v>
      </c>
    </row>
    <row r="127" spans="1:12" ht="15" customHeight="1">
      <c r="A127" s="542" t="s">
        <v>355</v>
      </c>
      <c r="B127" s="542"/>
      <c r="C127" s="542"/>
      <c r="D127" s="542"/>
      <c r="E127" s="542"/>
      <c r="F127" s="542"/>
      <c r="G127" s="542"/>
      <c r="H127" s="542"/>
      <c r="I127" s="542"/>
      <c r="J127" s="542"/>
      <c r="K127" s="542"/>
      <c r="L127" s="542"/>
    </row>
    <row r="128" spans="1:12" ht="15" customHeight="1">
      <c r="A128" s="544" t="s">
        <v>353</v>
      </c>
      <c r="B128" s="544"/>
      <c r="C128" s="544"/>
      <c r="D128" s="544"/>
      <c r="E128" s="544"/>
      <c r="F128" s="544"/>
      <c r="G128" s="544"/>
      <c r="H128" s="544"/>
      <c r="I128" s="544"/>
      <c r="J128" s="544"/>
      <c r="K128" s="544"/>
      <c r="L128" s="544"/>
    </row>
    <row r="129" spans="1:12" ht="25.5" customHeight="1">
      <c r="A129" s="65" t="s">
        <v>30</v>
      </c>
      <c r="B129" s="66" t="s">
        <v>35</v>
      </c>
      <c r="C129" s="67">
        <v>5</v>
      </c>
      <c r="D129" s="68">
        <v>0</v>
      </c>
      <c r="E129" s="67">
        <v>4</v>
      </c>
      <c r="F129" s="70"/>
      <c r="G129" s="107">
        <f>E129+F129</f>
        <v>4</v>
      </c>
      <c r="H129" s="107"/>
      <c r="I129" s="107">
        <f>G129+H129</f>
        <v>4</v>
      </c>
      <c r="J129" s="107"/>
      <c r="K129" s="107">
        <f>I129+J129</f>
        <v>4</v>
      </c>
      <c r="L129" s="69" t="s">
        <v>671</v>
      </c>
    </row>
    <row r="130" spans="1:12" ht="24" customHeight="1">
      <c r="A130" s="541" t="s">
        <v>356</v>
      </c>
      <c r="B130" s="541"/>
      <c r="C130" s="71">
        <v>5</v>
      </c>
      <c r="D130" s="71">
        <v>0</v>
      </c>
      <c r="E130" s="71">
        <f aca="true" t="shared" si="23" ref="E130:K130">E129</f>
        <v>4</v>
      </c>
      <c r="F130" s="71">
        <f t="shared" si="23"/>
        <v>0</v>
      </c>
      <c r="G130" s="71">
        <f t="shared" si="23"/>
        <v>4</v>
      </c>
      <c r="H130" s="71">
        <f t="shared" si="23"/>
        <v>0</v>
      </c>
      <c r="I130" s="71">
        <f t="shared" si="23"/>
        <v>4</v>
      </c>
      <c r="J130" s="71">
        <f t="shared" si="23"/>
        <v>0</v>
      </c>
      <c r="K130" s="71">
        <f t="shared" si="23"/>
        <v>4</v>
      </c>
      <c r="L130" s="72" t="s">
        <v>30</v>
      </c>
    </row>
    <row r="131" spans="1:12" ht="15" customHeight="1">
      <c r="A131" s="542" t="s">
        <v>357</v>
      </c>
      <c r="B131" s="542"/>
      <c r="C131" s="542"/>
      <c r="D131" s="542"/>
      <c r="E131" s="542"/>
      <c r="F131" s="542"/>
      <c r="G131" s="542"/>
      <c r="H131" s="542"/>
      <c r="I131" s="542"/>
      <c r="J131" s="542"/>
      <c r="K131" s="542"/>
      <c r="L131" s="542"/>
    </row>
    <row r="132" spans="1:12" ht="15" customHeight="1">
      <c r="A132" s="544" t="s">
        <v>358</v>
      </c>
      <c r="B132" s="544"/>
      <c r="C132" s="544"/>
      <c r="D132" s="544"/>
      <c r="E132" s="544"/>
      <c r="F132" s="544"/>
      <c r="G132" s="544"/>
      <c r="H132" s="544"/>
      <c r="I132" s="544"/>
      <c r="J132" s="544"/>
      <c r="K132" s="544"/>
      <c r="L132" s="544"/>
    </row>
    <row r="133" spans="1:12" ht="35.25" customHeight="1">
      <c r="A133" s="65" t="s">
        <v>30</v>
      </c>
      <c r="B133" s="66" t="s">
        <v>35</v>
      </c>
      <c r="C133" s="67">
        <v>134</v>
      </c>
      <c r="D133" s="68">
        <v>17.4724</v>
      </c>
      <c r="E133" s="67">
        <v>122</v>
      </c>
      <c r="F133" s="70"/>
      <c r="G133" s="107">
        <f>E133+F133</f>
        <v>122</v>
      </c>
      <c r="H133" s="107"/>
      <c r="I133" s="107">
        <f>G133+H133</f>
        <v>122</v>
      </c>
      <c r="J133" s="107"/>
      <c r="K133" s="107">
        <f>I133+J133</f>
        <v>122</v>
      </c>
      <c r="L133" s="69" t="s">
        <v>731</v>
      </c>
    </row>
    <row r="134" spans="1:12" ht="16.5" customHeight="1">
      <c r="A134" s="65" t="s">
        <v>30</v>
      </c>
      <c r="B134" s="66" t="s">
        <v>39</v>
      </c>
      <c r="C134" s="67">
        <v>0</v>
      </c>
      <c r="D134" s="68">
        <v>0</v>
      </c>
      <c r="E134" s="67">
        <v>4</v>
      </c>
      <c r="F134" s="70"/>
      <c r="G134" s="107">
        <f>E134+F134</f>
        <v>4</v>
      </c>
      <c r="H134" s="107"/>
      <c r="I134" s="107">
        <f>G134+H134</f>
        <v>4</v>
      </c>
      <c r="J134" s="107"/>
      <c r="K134" s="107">
        <f>I134+J134</f>
        <v>4</v>
      </c>
      <c r="L134" s="69" t="s">
        <v>732</v>
      </c>
    </row>
    <row r="135" spans="1:12" ht="15" customHeight="1">
      <c r="A135" s="541" t="s">
        <v>359</v>
      </c>
      <c r="B135" s="541"/>
      <c r="C135" s="71">
        <v>134</v>
      </c>
      <c r="D135" s="71">
        <v>17.4724</v>
      </c>
      <c r="E135" s="71">
        <f aca="true" t="shared" si="24" ref="E135:K135">SUM(E133:E134)</f>
        <v>126</v>
      </c>
      <c r="F135" s="71">
        <f t="shared" si="24"/>
        <v>0</v>
      </c>
      <c r="G135" s="71">
        <f t="shared" si="24"/>
        <v>126</v>
      </c>
      <c r="H135" s="71">
        <f t="shared" si="24"/>
        <v>0</v>
      </c>
      <c r="I135" s="71">
        <f t="shared" si="24"/>
        <v>126</v>
      </c>
      <c r="J135" s="71">
        <f t="shared" si="24"/>
        <v>0</v>
      </c>
      <c r="K135" s="71">
        <f t="shared" si="24"/>
        <v>126</v>
      </c>
      <c r="L135" s="72" t="s">
        <v>30</v>
      </c>
    </row>
    <row r="136" spans="1:12" ht="15" customHeight="1">
      <c r="A136" s="542" t="s">
        <v>360</v>
      </c>
      <c r="B136" s="542"/>
      <c r="C136" s="542"/>
      <c r="D136" s="542"/>
      <c r="E136" s="542"/>
      <c r="F136" s="542"/>
      <c r="G136" s="542"/>
      <c r="H136" s="542"/>
      <c r="I136" s="542"/>
      <c r="J136" s="542"/>
      <c r="K136" s="542"/>
      <c r="L136" s="542"/>
    </row>
    <row r="137" spans="1:12" ht="15" customHeight="1">
      <c r="A137" s="544" t="s">
        <v>361</v>
      </c>
      <c r="B137" s="544"/>
      <c r="C137" s="544"/>
      <c r="D137" s="544"/>
      <c r="E137" s="544"/>
      <c r="F137" s="544"/>
      <c r="G137" s="544"/>
      <c r="H137" s="544"/>
      <c r="I137" s="544"/>
      <c r="J137" s="544"/>
      <c r="K137" s="544"/>
      <c r="L137" s="544"/>
    </row>
    <row r="138" spans="1:12" ht="17.25" customHeight="1">
      <c r="A138" s="65" t="s">
        <v>30</v>
      </c>
      <c r="B138" s="66" t="s">
        <v>71</v>
      </c>
      <c r="C138" s="67">
        <v>150</v>
      </c>
      <c r="D138" s="68">
        <v>84.563</v>
      </c>
      <c r="E138" s="67">
        <v>210</v>
      </c>
      <c r="F138" s="70"/>
      <c r="G138" s="107">
        <f>E138+F138</f>
        <v>210</v>
      </c>
      <c r="H138" s="107"/>
      <c r="I138" s="107">
        <f>G138+H138</f>
        <v>210</v>
      </c>
      <c r="J138" s="107"/>
      <c r="K138" s="107">
        <f>I138+J138</f>
        <v>210</v>
      </c>
      <c r="L138" s="69" t="s">
        <v>672</v>
      </c>
    </row>
    <row r="139" spans="1:12" ht="23.25" customHeight="1">
      <c r="A139" s="541" t="s">
        <v>362</v>
      </c>
      <c r="B139" s="541"/>
      <c r="C139" s="71">
        <v>150</v>
      </c>
      <c r="D139" s="71">
        <v>84.563</v>
      </c>
      <c r="E139" s="71">
        <f aca="true" t="shared" si="25" ref="E139:K139">E138</f>
        <v>210</v>
      </c>
      <c r="F139" s="71">
        <f t="shared" si="25"/>
        <v>0</v>
      </c>
      <c r="G139" s="71">
        <f t="shared" si="25"/>
        <v>210</v>
      </c>
      <c r="H139" s="71">
        <f t="shared" si="25"/>
        <v>0</v>
      </c>
      <c r="I139" s="71">
        <f t="shared" si="25"/>
        <v>210</v>
      </c>
      <c r="J139" s="71">
        <f t="shared" si="25"/>
        <v>0</v>
      </c>
      <c r="K139" s="71">
        <f t="shared" si="25"/>
        <v>210</v>
      </c>
      <c r="L139" s="125"/>
    </row>
    <row r="140" spans="1:12" ht="15" customHeight="1">
      <c r="A140" s="542" t="s">
        <v>363</v>
      </c>
      <c r="B140" s="542"/>
      <c r="C140" s="542"/>
      <c r="D140" s="542"/>
      <c r="E140" s="542"/>
      <c r="F140" s="542"/>
      <c r="G140" s="542"/>
      <c r="H140" s="542"/>
      <c r="I140" s="542"/>
      <c r="J140" s="542"/>
      <c r="K140" s="542"/>
      <c r="L140" s="542"/>
    </row>
    <row r="141" spans="1:12" ht="15" customHeight="1">
      <c r="A141" s="544" t="s">
        <v>364</v>
      </c>
      <c r="B141" s="544"/>
      <c r="C141" s="544"/>
      <c r="D141" s="544"/>
      <c r="E141" s="544"/>
      <c r="F141" s="544"/>
      <c r="G141" s="544"/>
      <c r="H141" s="544"/>
      <c r="I141" s="544"/>
      <c r="J141" s="544"/>
      <c r="K141" s="544"/>
      <c r="L141" s="544"/>
    </row>
    <row r="142" spans="1:12" ht="26.25" customHeight="1">
      <c r="A142" s="65" t="s">
        <v>30</v>
      </c>
      <c r="B142" s="66" t="s">
        <v>126</v>
      </c>
      <c r="C142" s="67">
        <v>15</v>
      </c>
      <c r="D142" s="68">
        <v>0</v>
      </c>
      <c r="E142" s="67">
        <v>15</v>
      </c>
      <c r="F142" s="70"/>
      <c r="G142" s="107">
        <f>E142+F142</f>
        <v>15</v>
      </c>
      <c r="H142" s="107"/>
      <c r="I142" s="107">
        <f>G142+H142</f>
        <v>15</v>
      </c>
      <c r="J142" s="107"/>
      <c r="K142" s="107">
        <f>I142+J142</f>
        <v>15</v>
      </c>
      <c r="L142" s="69" t="s">
        <v>673</v>
      </c>
    </row>
    <row r="143" spans="1:12" ht="15" customHeight="1">
      <c r="A143" s="541" t="s">
        <v>365</v>
      </c>
      <c r="B143" s="541"/>
      <c r="C143" s="71">
        <v>15</v>
      </c>
      <c r="D143" s="71">
        <v>0</v>
      </c>
      <c r="E143" s="71">
        <f aca="true" t="shared" si="26" ref="E143:K143">E142</f>
        <v>15</v>
      </c>
      <c r="F143" s="71">
        <f t="shared" si="26"/>
        <v>0</v>
      </c>
      <c r="G143" s="71">
        <f t="shared" si="26"/>
        <v>15</v>
      </c>
      <c r="H143" s="71">
        <f t="shared" si="26"/>
        <v>0</v>
      </c>
      <c r="I143" s="71">
        <f t="shared" si="26"/>
        <v>15</v>
      </c>
      <c r="J143" s="71">
        <f t="shared" si="26"/>
        <v>0</v>
      </c>
      <c r="K143" s="71">
        <f t="shared" si="26"/>
        <v>15</v>
      </c>
      <c r="L143" s="72" t="s">
        <v>30</v>
      </c>
    </row>
    <row r="144" spans="1:12" ht="15" customHeight="1">
      <c r="A144" s="542" t="s">
        <v>28</v>
      </c>
      <c r="B144" s="542"/>
      <c r="C144" s="542"/>
      <c r="D144" s="542"/>
      <c r="E144" s="542"/>
      <c r="F144" s="542"/>
      <c r="G144" s="542"/>
      <c r="H144" s="542"/>
      <c r="I144" s="542"/>
      <c r="J144" s="542"/>
      <c r="K144" s="542"/>
      <c r="L144" s="542"/>
    </row>
    <row r="145" spans="1:12" ht="15" customHeight="1">
      <c r="A145" s="544" t="s">
        <v>29</v>
      </c>
      <c r="B145" s="544"/>
      <c r="C145" s="544"/>
      <c r="D145" s="544"/>
      <c r="E145" s="544"/>
      <c r="F145" s="544"/>
      <c r="G145" s="544"/>
      <c r="H145" s="544"/>
      <c r="I145" s="544"/>
      <c r="J145" s="544"/>
      <c r="K145" s="544"/>
      <c r="L145" s="544"/>
    </row>
    <row r="146" spans="1:12" ht="15" customHeight="1">
      <c r="A146" s="65" t="s">
        <v>30</v>
      </c>
      <c r="B146" s="66" t="s">
        <v>31</v>
      </c>
      <c r="C146" s="67">
        <v>10</v>
      </c>
      <c r="D146" s="68">
        <v>0.199</v>
      </c>
      <c r="E146" s="67">
        <v>10</v>
      </c>
      <c r="F146" s="70"/>
      <c r="G146" s="107">
        <f aca="true" t="shared" si="27" ref="G146:G152">E146+F146</f>
        <v>10</v>
      </c>
      <c r="H146" s="107"/>
      <c r="I146" s="107">
        <f>G146+H146</f>
        <v>10</v>
      </c>
      <c r="J146" s="107"/>
      <c r="K146" s="107">
        <f aca="true" t="shared" si="28" ref="K146:K152">I146+J146</f>
        <v>10</v>
      </c>
      <c r="L146" s="69" t="s">
        <v>674</v>
      </c>
    </row>
    <row r="147" spans="1:12" ht="15" customHeight="1">
      <c r="A147" s="65" t="s">
        <v>30</v>
      </c>
      <c r="B147" s="66" t="s">
        <v>33</v>
      </c>
      <c r="C147" s="67">
        <v>101</v>
      </c>
      <c r="D147" s="68">
        <v>19.11197</v>
      </c>
      <c r="E147" s="67">
        <v>80</v>
      </c>
      <c r="F147" s="70"/>
      <c r="G147" s="107">
        <f t="shared" si="27"/>
        <v>80</v>
      </c>
      <c r="H147" s="107"/>
      <c r="I147" s="107">
        <f aca="true" t="shared" si="29" ref="I147:I152">G147+H147</f>
        <v>80</v>
      </c>
      <c r="J147" s="107"/>
      <c r="K147" s="107">
        <f t="shared" si="28"/>
        <v>80</v>
      </c>
      <c r="L147" s="69" t="s">
        <v>675</v>
      </c>
    </row>
    <row r="148" spans="1:12" ht="15" customHeight="1">
      <c r="A148" s="65" t="s">
        <v>30</v>
      </c>
      <c r="B148" s="66" t="s">
        <v>99</v>
      </c>
      <c r="C148" s="67">
        <v>1</v>
      </c>
      <c r="D148" s="68">
        <v>0.322</v>
      </c>
      <c r="E148" s="67">
        <v>1</v>
      </c>
      <c r="F148" s="70"/>
      <c r="G148" s="107">
        <f t="shared" si="27"/>
        <v>1</v>
      </c>
      <c r="H148" s="107"/>
      <c r="I148" s="107">
        <f t="shared" si="29"/>
        <v>1</v>
      </c>
      <c r="J148" s="107"/>
      <c r="K148" s="107">
        <f t="shared" si="28"/>
        <v>1</v>
      </c>
      <c r="L148" s="69" t="s">
        <v>676</v>
      </c>
    </row>
    <row r="149" spans="1:12" ht="35.25" customHeight="1">
      <c r="A149" s="65" t="s">
        <v>30</v>
      </c>
      <c r="B149" s="66" t="s">
        <v>35</v>
      </c>
      <c r="C149" s="67">
        <v>228.8</v>
      </c>
      <c r="D149" s="68">
        <v>30.828</v>
      </c>
      <c r="E149" s="67">
        <v>50</v>
      </c>
      <c r="F149" s="70"/>
      <c r="G149" s="107">
        <f t="shared" si="27"/>
        <v>50</v>
      </c>
      <c r="H149" s="107"/>
      <c r="I149" s="107">
        <f t="shared" si="29"/>
        <v>50</v>
      </c>
      <c r="J149" s="107"/>
      <c r="K149" s="107">
        <f t="shared" si="28"/>
        <v>50</v>
      </c>
      <c r="L149" s="69" t="s">
        <v>677</v>
      </c>
    </row>
    <row r="150" spans="1:12" ht="15" customHeight="1">
      <c r="A150" s="65" t="s">
        <v>30</v>
      </c>
      <c r="B150" s="66" t="s">
        <v>37</v>
      </c>
      <c r="C150" s="67">
        <v>60</v>
      </c>
      <c r="D150" s="68">
        <v>21.634</v>
      </c>
      <c r="E150" s="67">
        <v>45</v>
      </c>
      <c r="F150" s="70"/>
      <c r="G150" s="107">
        <f t="shared" si="27"/>
        <v>45</v>
      </c>
      <c r="H150" s="107"/>
      <c r="I150" s="107">
        <f t="shared" si="29"/>
        <v>45</v>
      </c>
      <c r="J150" s="107"/>
      <c r="K150" s="107">
        <f t="shared" si="28"/>
        <v>45</v>
      </c>
      <c r="L150" s="69" t="s">
        <v>678</v>
      </c>
    </row>
    <row r="151" spans="1:12" ht="18.75" customHeight="1">
      <c r="A151" s="65" t="s">
        <v>30</v>
      </c>
      <c r="B151" s="66" t="s">
        <v>39</v>
      </c>
      <c r="C151" s="67">
        <v>10</v>
      </c>
      <c r="D151" s="68">
        <v>5.529</v>
      </c>
      <c r="E151" s="67">
        <v>10</v>
      </c>
      <c r="F151" s="70"/>
      <c r="G151" s="107">
        <f t="shared" si="27"/>
        <v>10</v>
      </c>
      <c r="H151" s="107"/>
      <c r="I151" s="107">
        <f t="shared" si="29"/>
        <v>10</v>
      </c>
      <c r="J151" s="107"/>
      <c r="K151" s="107">
        <f t="shared" si="28"/>
        <v>10</v>
      </c>
      <c r="L151" s="69" t="s">
        <v>679</v>
      </c>
    </row>
    <row r="152" spans="1:12" ht="54.75" customHeight="1">
      <c r="A152" s="65" t="s">
        <v>30</v>
      </c>
      <c r="B152" s="66" t="s">
        <v>35</v>
      </c>
      <c r="C152" s="67">
        <v>680</v>
      </c>
      <c r="D152" s="68">
        <v>360</v>
      </c>
      <c r="E152" s="67">
        <v>670</v>
      </c>
      <c r="F152" s="70"/>
      <c r="G152" s="107">
        <f t="shared" si="27"/>
        <v>670</v>
      </c>
      <c r="H152" s="107"/>
      <c r="I152" s="107">
        <f t="shared" si="29"/>
        <v>670</v>
      </c>
      <c r="J152" s="107"/>
      <c r="K152" s="107">
        <f t="shared" si="28"/>
        <v>670</v>
      </c>
      <c r="L152" s="69" t="s">
        <v>680</v>
      </c>
    </row>
    <row r="153" spans="1:12" ht="15" customHeight="1">
      <c r="A153" s="541" t="s">
        <v>40</v>
      </c>
      <c r="B153" s="541"/>
      <c r="C153" s="71">
        <v>1094.8</v>
      </c>
      <c r="D153" s="71">
        <v>461.72397</v>
      </c>
      <c r="E153" s="71">
        <f aca="true" t="shared" si="30" ref="E153:K153">SUM(E146:E152)</f>
        <v>866</v>
      </c>
      <c r="F153" s="71">
        <f t="shared" si="30"/>
        <v>0</v>
      </c>
      <c r="G153" s="71">
        <f t="shared" si="30"/>
        <v>866</v>
      </c>
      <c r="H153" s="71">
        <f t="shared" si="30"/>
        <v>0</v>
      </c>
      <c r="I153" s="71">
        <f t="shared" si="30"/>
        <v>866</v>
      </c>
      <c r="J153" s="71">
        <f t="shared" si="30"/>
        <v>0</v>
      </c>
      <c r="K153" s="71">
        <f t="shared" si="30"/>
        <v>866</v>
      </c>
      <c r="L153" s="72" t="s">
        <v>30</v>
      </c>
    </row>
    <row r="154" spans="1:12" ht="30" customHeight="1">
      <c r="A154" s="541" t="s">
        <v>366</v>
      </c>
      <c r="B154" s="541"/>
      <c r="C154" s="73">
        <v>19894.05322</v>
      </c>
      <c r="D154" s="73">
        <v>4417.53444</v>
      </c>
      <c r="E154" s="73">
        <f>SUM(E21+E56+E73+E93+E105+E126+E130+E135+E139+E143+E153)</f>
        <v>7456</v>
      </c>
      <c r="F154" s="73">
        <f>SUM(F21+F56+F73+F93+F105+F126+F130+F135+F139+F143+F153)</f>
        <v>0</v>
      </c>
      <c r="G154" s="73">
        <f>SUM(G21+G56+G73+G93+G105+G126+G130+G135+G139+G143+G153)</f>
        <v>7456</v>
      </c>
      <c r="H154" s="73">
        <f>SUM(H21+H56+H73+H93+H105+H126+H130+H135+H139+H143+H153)</f>
        <v>-150</v>
      </c>
      <c r="I154" s="73">
        <f>SUM(I21+I56+I73+I93+I105+I126+I130+I135+I139+I143+I153)</f>
        <v>7306</v>
      </c>
      <c r="J154" s="73">
        <f>SUM(J21+J56+J73+J93+J105+J126+J130+J135+J139+J143+J153)</f>
        <v>65</v>
      </c>
      <c r="K154" s="73">
        <f>SUM(K21+K56+K73+K93+K105+K126+K130+K135+K139+K143+K153)</f>
        <v>7371</v>
      </c>
      <c r="L154" s="72" t="s">
        <v>30</v>
      </c>
    </row>
    <row r="157" ht="12.75">
      <c r="A157" s="123"/>
    </row>
    <row r="165" ht="12.75">
      <c r="B165" s="124"/>
    </row>
    <row r="166" ht="12.75">
      <c r="B166" s="124"/>
    </row>
  </sheetData>
  <sheetProtection/>
  <mergeCells count="37">
    <mergeCell ref="A71:L71"/>
    <mergeCell ref="A73:B73"/>
    <mergeCell ref="A1:L1"/>
    <mergeCell ref="A3:B3"/>
    <mergeCell ref="A4:L4"/>
    <mergeCell ref="A5:L5"/>
    <mergeCell ref="A21:B21"/>
    <mergeCell ref="A22:L22"/>
    <mergeCell ref="A23:L23"/>
    <mergeCell ref="A56:B56"/>
    <mergeCell ref="A57:L57"/>
    <mergeCell ref="A58:L58"/>
    <mergeCell ref="A135:B135"/>
    <mergeCell ref="A136:L136"/>
    <mergeCell ref="A74:L74"/>
    <mergeCell ref="A75:L75"/>
    <mergeCell ref="A93:B93"/>
    <mergeCell ref="A94:L94"/>
    <mergeCell ref="A95:L95"/>
    <mergeCell ref="A105:B105"/>
    <mergeCell ref="A144:L144"/>
    <mergeCell ref="A106:L106"/>
    <mergeCell ref="A107:L107"/>
    <mergeCell ref="A126:B126"/>
    <mergeCell ref="A127:L127"/>
    <mergeCell ref="A128:L128"/>
    <mergeCell ref="A130:B130"/>
    <mergeCell ref="A145:L145"/>
    <mergeCell ref="A131:L131"/>
    <mergeCell ref="A132:L132"/>
    <mergeCell ref="A137:L137"/>
    <mergeCell ref="A139:B139"/>
    <mergeCell ref="A154:B154"/>
    <mergeCell ref="A153:B153"/>
    <mergeCell ref="A140:L140"/>
    <mergeCell ref="A141:L141"/>
    <mergeCell ref="A143:B143"/>
  </mergeCells>
  <printOptions/>
  <pageMargins left="0.8267716535433072" right="0.4330708661417323" top="0.5511811023622047" bottom="0.4330708661417323" header="0.5511811023622047" footer="0.2362204724409449"/>
  <pageSetup firstPageNumber="37" useFirstPageNumber="1" fitToHeight="0" horizontalDpi="300" verticalDpi="300" orientation="portrait" pageOrder="overThenDown" paperSize="9" scale="75" r:id="rId1"/>
  <headerFooter alignWithMargins="0">
    <oddFooter>&amp;C&amp;P</oddFooter>
  </headerFooter>
  <rowBreaks count="3" manualBreakCount="3">
    <brk id="40" max="10" man="1"/>
    <brk id="84" max="12" man="1"/>
    <brk id="126" max="12" man="1"/>
  </row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N42"/>
  <sheetViews>
    <sheetView zoomScaleSheetLayoutView="100" zoomScalePageLayoutView="0" workbookViewId="0" topLeftCell="A1">
      <selection activeCell="U17" sqref="U17"/>
    </sheetView>
  </sheetViews>
  <sheetFormatPr defaultColWidth="9.140625" defaultRowHeight="12.75"/>
  <cols>
    <col min="2" max="2" width="35.57421875" style="0" customWidth="1"/>
    <col min="3" max="4" width="13.00390625" style="0" hidden="1" customWidth="1"/>
    <col min="5" max="5" width="12.7109375" style="0" hidden="1" customWidth="1"/>
    <col min="6" max="6" width="12.8515625" style="0" hidden="1" customWidth="1"/>
    <col min="7" max="7" width="11.00390625" style="0" hidden="1" customWidth="1"/>
    <col min="8" max="8" width="11.8515625" style="0" hidden="1" customWidth="1"/>
    <col min="9" max="9" width="9.28125" style="0" hidden="1" customWidth="1"/>
    <col min="10" max="10" width="15.140625" style="0" customWidth="1"/>
    <col min="11" max="11" width="30.140625" style="0" customWidth="1"/>
  </cols>
  <sheetData>
    <row r="1" spans="1:5" ht="12.75">
      <c r="A1" t="s">
        <v>906</v>
      </c>
      <c r="D1" s="1"/>
      <c r="E1" s="1"/>
    </row>
    <row r="2" spans="1:11" ht="15.75">
      <c r="A2" s="476" t="s">
        <v>1521</v>
      </c>
      <c r="B2" s="476"/>
      <c r="C2" s="476"/>
      <c r="D2" s="476"/>
      <c r="E2" s="476"/>
      <c r="F2" s="476"/>
      <c r="G2" s="476"/>
      <c r="H2" s="476"/>
      <c r="I2" s="476"/>
      <c r="J2" s="476"/>
      <c r="K2" s="476"/>
    </row>
    <row r="3" spans="1:11" ht="16.5" thickBot="1">
      <c r="A3" s="477"/>
      <c r="B3" s="477"/>
      <c r="C3" s="477"/>
      <c r="D3" s="477"/>
      <c r="E3" s="477"/>
      <c r="F3" s="477"/>
      <c r="G3" s="477"/>
      <c r="H3" s="477"/>
      <c r="I3" s="477"/>
      <c r="J3" s="477"/>
      <c r="K3" s="477"/>
    </row>
    <row r="4" spans="1:11" ht="39" thickBot="1">
      <c r="A4" s="211" t="s">
        <v>783</v>
      </c>
      <c r="B4" s="211" t="s">
        <v>784</v>
      </c>
      <c r="C4" s="211" t="s">
        <v>785</v>
      </c>
      <c r="D4" s="369" t="s">
        <v>786</v>
      </c>
      <c r="E4" s="369" t="s">
        <v>787</v>
      </c>
      <c r="F4" s="211" t="s">
        <v>788</v>
      </c>
      <c r="G4" s="388" t="s">
        <v>0</v>
      </c>
      <c r="H4" s="211" t="s">
        <v>771</v>
      </c>
      <c r="I4" s="211" t="s">
        <v>543</v>
      </c>
      <c r="J4" s="3" t="s">
        <v>1522</v>
      </c>
      <c r="K4" s="211" t="s">
        <v>26</v>
      </c>
    </row>
    <row r="5" spans="1:11" ht="12.75">
      <c r="A5" s="235">
        <v>1111</v>
      </c>
      <c r="B5" s="245" t="s">
        <v>789</v>
      </c>
      <c r="C5" s="368">
        <v>253931</v>
      </c>
      <c r="D5" s="238">
        <v>295000</v>
      </c>
      <c r="E5" s="238">
        <v>199495</v>
      </c>
      <c r="F5" s="214">
        <v>320000</v>
      </c>
      <c r="G5" s="214"/>
      <c r="H5" s="214">
        <v>320000</v>
      </c>
      <c r="I5" s="389">
        <v>0</v>
      </c>
      <c r="J5" s="213">
        <v>320000</v>
      </c>
      <c r="K5" s="396"/>
    </row>
    <row r="6" spans="1:11" ht="25.5">
      <c r="A6" s="215">
        <v>1112</v>
      </c>
      <c r="B6" s="366" t="s">
        <v>790</v>
      </c>
      <c r="C6" s="217">
        <v>46127</v>
      </c>
      <c r="D6" s="219">
        <v>35000</v>
      </c>
      <c r="E6" s="219">
        <v>20342</v>
      </c>
      <c r="F6" s="218">
        <v>20000</v>
      </c>
      <c r="G6" s="218"/>
      <c r="H6" s="214">
        <v>20000</v>
      </c>
      <c r="I6" s="218">
        <v>0</v>
      </c>
      <c r="J6" s="218">
        <v>20000</v>
      </c>
      <c r="K6" s="220"/>
    </row>
    <row r="7" spans="1:11" ht="25.5">
      <c r="A7" s="215">
        <v>1113</v>
      </c>
      <c r="B7" s="366" t="s">
        <v>791</v>
      </c>
      <c r="C7" s="217">
        <v>28281</v>
      </c>
      <c r="D7" s="219">
        <v>29000</v>
      </c>
      <c r="E7" s="219">
        <v>21033</v>
      </c>
      <c r="F7" s="218">
        <v>27000</v>
      </c>
      <c r="G7" s="218"/>
      <c r="H7" s="214">
        <v>27000</v>
      </c>
      <c r="I7" s="218">
        <v>0</v>
      </c>
      <c r="J7" s="218">
        <v>27000</v>
      </c>
      <c r="K7" s="220"/>
    </row>
    <row r="8" spans="1:11" ht="12.75">
      <c r="A8" s="215">
        <v>1121</v>
      </c>
      <c r="B8" s="216" t="s">
        <v>792</v>
      </c>
      <c r="C8" s="217">
        <v>262546</v>
      </c>
      <c r="D8" s="219">
        <v>260000</v>
      </c>
      <c r="E8" s="219">
        <v>184720</v>
      </c>
      <c r="F8" s="218">
        <v>304000</v>
      </c>
      <c r="G8" s="218"/>
      <c r="H8" s="214">
        <v>304000</v>
      </c>
      <c r="I8" s="218">
        <v>0</v>
      </c>
      <c r="J8" s="218">
        <v>304000</v>
      </c>
      <c r="K8" s="220"/>
    </row>
    <row r="9" spans="1:11" ht="12.75">
      <c r="A9" s="215">
        <v>1211</v>
      </c>
      <c r="B9" s="216" t="s">
        <v>793</v>
      </c>
      <c r="C9" s="221">
        <v>514468</v>
      </c>
      <c r="D9" s="219">
        <v>536000</v>
      </c>
      <c r="E9" s="219">
        <v>388741</v>
      </c>
      <c r="F9" s="218">
        <v>590000</v>
      </c>
      <c r="G9" s="218"/>
      <c r="H9" s="214">
        <v>590000</v>
      </c>
      <c r="I9" s="218">
        <v>0</v>
      </c>
      <c r="J9" s="218">
        <v>590000</v>
      </c>
      <c r="K9" s="220"/>
    </row>
    <row r="10" spans="1:11" ht="12.75">
      <c r="A10" s="222"/>
      <c r="B10" s="223" t="s">
        <v>794</v>
      </c>
      <c r="C10" s="224">
        <v>1105353</v>
      </c>
      <c r="D10" s="225">
        <v>1155000</v>
      </c>
      <c r="E10" s="225">
        <v>814331</v>
      </c>
      <c r="F10" s="225">
        <v>1261000</v>
      </c>
      <c r="G10" s="218"/>
      <c r="H10" s="414">
        <v>1261000</v>
      </c>
      <c r="I10" s="414">
        <v>0</v>
      </c>
      <c r="J10" s="414">
        <v>1261000</v>
      </c>
      <c r="K10" s="220"/>
    </row>
    <row r="11" spans="1:11" ht="13.5" thickBot="1">
      <c r="A11" s="226">
        <v>1511</v>
      </c>
      <c r="B11" s="227" t="s">
        <v>795</v>
      </c>
      <c r="C11" s="228">
        <v>84062.20078</v>
      </c>
      <c r="D11" s="230">
        <v>80000</v>
      </c>
      <c r="E11" s="230">
        <v>60251</v>
      </c>
      <c r="F11" s="229">
        <v>80000</v>
      </c>
      <c r="G11" s="229"/>
      <c r="H11" s="214">
        <v>80000</v>
      </c>
      <c r="I11" s="390">
        <v>0</v>
      </c>
      <c r="J11" s="399">
        <v>80000</v>
      </c>
      <c r="K11" s="397"/>
    </row>
    <row r="12" spans="1:11" ht="13.5" thickBot="1">
      <c r="A12" s="231"/>
      <c r="B12" s="232" t="s">
        <v>796</v>
      </c>
      <c r="C12" s="233">
        <v>1189415.20078</v>
      </c>
      <c r="D12" s="233">
        <v>1235000</v>
      </c>
      <c r="E12" s="233">
        <v>874582</v>
      </c>
      <c r="F12" s="233">
        <v>1341000</v>
      </c>
      <c r="G12" s="233">
        <v>0</v>
      </c>
      <c r="H12" s="233">
        <v>1341000</v>
      </c>
      <c r="I12" s="233">
        <v>0</v>
      </c>
      <c r="J12" s="233">
        <v>1341000</v>
      </c>
      <c r="K12" s="398"/>
    </row>
    <row r="13" spans="1:11" ht="60" customHeight="1">
      <c r="A13" s="235">
        <v>1340</v>
      </c>
      <c r="B13" s="236" t="s">
        <v>797</v>
      </c>
      <c r="C13" s="237">
        <v>53562</v>
      </c>
      <c r="D13" s="238">
        <v>56000</v>
      </c>
      <c r="E13" s="238">
        <v>53741</v>
      </c>
      <c r="F13" s="214">
        <v>56000</v>
      </c>
      <c r="G13" s="214"/>
      <c r="H13" s="214">
        <v>56000</v>
      </c>
      <c r="I13" s="389">
        <v>0</v>
      </c>
      <c r="J13" s="423">
        <v>56000</v>
      </c>
      <c r="K13" s="424"/>
    </row>
    <row r="14" spans="1:11" ht="25.5">
      <c r="A14" s="215">
        <v>1343</v>
      </c>
      <c r="B14" s="366" t="s">
        <v>798</v>
      </c>
      <c r="C14" s="240">
        <v>5875</v>
      </c>
      <c r="D14" s="219">
        <v>5500</v>
      </c>
      <c r="E14" s="219">
        <v>3868</v>
      </c>
      <c r="F14" s="218">
        <v>5800</v>
      </c>
      <c r="G14" s="218"/>
      <c r="H14" s="214">
        <v>5800</v>
      </c>
      <c r="I14" s="218">
        <v>0</v>
      </c>
      <c r="J14" s="218">
        <v>5800</v>
      </c>
      <c r="K14" s="220"/>
    </row>
    <row r="15" spans="1:11" ht="12.75">
      <c r="A15" s="215">
        <v>1351</v>
      </c>
      <c r="B15" s="216" t="s">
        <v>799</v>
      </c>
      <c r="C15" s="240">
        <v>4438</v>
      </c>
      <c r="D15" s="219">
        <v>3500</v>
      </c>
      <c r="E15" s="219">
        <v>4163</v>
      </c>
      <c r="F15" s="218">
        <v>4000</v>
      </c>
      <c r="G15" s="218"/>
      <c r="H15" s="214">
        <v>4000</v>
      </c>
      <c r="I15" s="218">
        <v>0</v>
      </c>
      <c r="J15" s="218">
        <v>4000</v>
      </c>
      <c r="K15" s="241"/>
    </row>
    <row r="16" spans="1:11" ht="31.5" customHeight="1">
      <c r="A16" s="215">
        <v>1355</v>
      </c>
      <c r="B16" s="216" t="s">
        <v>1459</v>
      </c>
      <c r="C16" s="240">
        <v>106788</v>
      </c>
      <c r="D16" s="219">
        <v>103000</v>
      </c>
      <c r="E16" s="219">
        <v>98939</v>
      </c>
      <c r="F16" s="218">
        <v>106000</v>
      </c>
      <c r="G16" s="218"/>
      <c r="H16" s="214">
        <v>106000</v>
      </c>
      <c r="I16" s="218">
        <v>0</v>
      </c>
      <c r="J16" s="218">
        <v>106000</v>
      </c>
      <c r="K16" s="241"/>
    </row>
    <row r="17" spans="1:11" ht="25.5">
      <c r="A17" s="215">
        <v>1353</v>
      </c>
      <c r="B17" s="366" t="s">
        <v>800</v>
      </c>
      <c r="C17" s="240">
        <v>2653</v>
      </c>
      <c r="D17" s="219">
        <v>2450</v>
      </c>
      <c r="E17" s="219">
        <v>1769</v>
      </c>
      <c r="F17" s="218">
        <v>2300</v>
      </c>
      <c r="G17" s="218"/>
      <c r="H17" s="214">
        <v>2300</v>
      </c>
      <c r="I17" s="218">
        <v>0</v>
      </c>
      <c r="J17" s="218">
        <v>2300</v>
      </c>
      <c r="K17" s="241"/>
    </row>
    <row r="18" spans="1:11" ht="12.75">
      <c r="A18" s="215">
        <v>1361</v>
      </c>
      <c r="B18" s="216" t="s">
        <v>801</v>
      </c>
      <c r="C18" s="240">
        <v>76</v>
      </c>
      <c r="D18" s="219">
        <v>30</v>
      </c>
      <c r="E18" s="219">
        <v>18</v>
      </c>
      <c r="F18" s="218">
        <v>30</v>
      </c>
      <c r="G18" s="218"/>
      <c r="H18" s="214">
        <v>30</v>
      </c>
      <c r="I18" s="218">
        <v>0</v>
      </c>
      <c r="J18" s="218">
        <v>30</v>
      </c>
      <c r="K18" s="220"/>
    </row>
    <row r="19" spans="1:12" ht="16.5" thickBot="1">
      <c r="A19" s="215">
        <v>1361</v>
      </c>
      <c r="B19" s="216" t="s">
        <v>802</v>
      </c>
      <c r="C19" s="240">
        <v>32468</v>
      </c>
      <c r="D19" s="219">
        <v>34600</v>
      </c>
      <c r="E19" s="219">
        <v>25441</v>
      </c>
      <c r="F19" s="218">
        <v>36288</v>
      </c>
      <c r="G19" s="218">
        <v>500</v>
      </c>
      <c r="H19" s="214">
        <v>36788</v>
      </c>
      <c r="I19" s="389">
        <v>500</v>
      </c>
      <c r="J19" s="399">
        <v>37288</v>
      </c>
      <c r="K19" s="426"/>
      <c r="L19" s="428"/>
    </row>
    <row r="20" spans="1:11" ht="13.5" thickBot="1">
      <c r="A20" s="231"/>
      <c r="B20" s="232" t="s">
        <v>803</v>
      </c>
      <c r="C20" s="233">
        <v>205860</v>
      </c>
      <c r="D20" s="233">
        <v>205080</v>
      </c>
      <c r="E20" s="233">
        <v>187939</v>
      </c>
      <c r="F20" s="233">
        <v>210418</v>
      </c>
      <c r="G20" s="233">
        <v>500</v>
      </c>
      <c r="H20" s="233">
        <v>210918</v>
      </c>
      <c r="I20" s="233">
        <v>500</v>
      </c>
      <c r="J20" s="233">
        <v>211418</v>
      </c>
      <c r="K20" s="234"/>
    </row>
    <row r="21" spans="1:14" ht="26.25" thickBot="1">
      <c r="A21" s="242"/>
      <c r="B21" s="367" t="s">
        <v>804</v>
      </c>
      <c r="C21" s="244">
        <v>1395275.20078</v>
      </c>
      <c r="D21" s="244">
        <v>1440080</v>
      </c>
      <c r="E21" s="244">
        <v>1062521</v>
      </c>
      <c r="F21" s="244">
        <v>1551418</v>
      </c>
      <c r="G21" s="244">
        <v>500</v>
      </c>
      <c r="H21" s="244">
        <v>1551918</v>
      </c>
      <c r="I21" s="244">
        <v>500</v>
      </c>
      <c r="J21" s="244">
        <v>1552418</v>
      </c>
      <c r="K21" s="234"/>
      <c r="N21" s="1"/>
    </row>
    <row r="22" spans="1:11" ht="25.5">
      <c r="A22" s="235">
        <v>2111</v>
      </c>
      <c r="B22" s="236" t="s">
        <v>805</v>
      </c>
      <c r="C22" s="237">
        <v>7920</v>
      </c>
      <c r="D22" s="238">
        <v>5675</v>
      </c>
      <c r="E22" s="238">
        <v>8456</v>
      </c>
      <c r="F22" s="214">
        <v>3381</v>
      </c>
      <c r="G22" s="214"/>
      <c r="H22" s="214">
        <v>3381</v>
      </c>
      <c r="I22" s="389">
        <v>0</v>
      </c>
      <c r="J22" s="423">
        <v>3381</v>
      </c>
      <c r="K22" s="424"/>
    </row>
    <row r="23" spans="1:11" ht="12.75">
      <c r="A23" s="215">
        <v>2122</v>
      </c>
      <c r="B23" s="216" t="s">
        <v>806</v>
      </c>
      <c r="C23" s="240">
        <v>19480</v>
      </c>
      <c r="D23" s="219">
        <v>12950</v>
      </c>
      <c r="E23" s="219">
        <v>7079</v>
      </c>
      <c r="F23" s="218">
        <v>8000</v>
      </c>
      <c r="G23" s="246"/>
      <c r="H23" s="214">
        <v>8000</v>
      </c>
      <c r="I23" s="218">
        <v>0</v>
      </c>
      <c r="J23" s="218">
        <v>8000</v>
      </c>
      <c r="K23" s="247"/>
    </row>
    <row r="24" spans="1:11" ht="12.75">
      <c r="A24" s="215">
        <v>2212</v>
      </c>
      <c r="B24" s="366" t="s">
        <v>807</v>
      </c>
      <c r="C24" s="240">
        <v>12152</v>
      </c>
      <c r="D24" s="219">
        <v>11285</v>
      </c>
      <c r="E24" s="219">
        <v>11101</v>
      </c>
      <c r="F24" s="218">
        <v>11622</v>
      </c>
      <c r="G24" s="218">
        <v>500</v>
      </c>
      <c r="H24" s="214">
        <v>12122</v>
      </c>
      <c r="I24" s="218">
        <v>0</v>
      </c>
      <c r="J24" s="218">
        <v>12122</v>
      </c>
      <c r="K24" s="248"/>
    </row>
    <row r="25" spans="1:11" ht="12.75">
      <c r="A25" s="215">
        <v>2324</v>
      </c>
      <c r="B25" s="366" t="s">
        <v>808</v>
      </c>
      <c r="C25" s="240">
        <v>13071</v>
      </c>
      <c r="D25" s="219">
        <v>19633</v>
      </c>
      <c r="E25" s="219">
        <v>19871</v>
      </c>
      <c r="F25" s="218">
        <v>13916</v>
      </c>
      <c r="G25" s="218"/>
      <c r="H25" s="214">
        <v>13916</v>
      </c>
      <c r="I25" s="218">
        <v>0</v>
      </c>
      <c r="J25" s="218">
        <v>13916</v>
      </c>
      <c r="K25" s="241"/>
    </row>
    <row r="26" spans="1:11" ht="49.5" customHeight="1">
      <c r="A26" s="222">
        <v>2329</v>
      </c>
      <c r="B26" s="223" t="s">
        <v>809</v>
      </c>
      <c r="C26" s="249">
        <v>125</v>
      </c>
      <c r="D26" s="219">
        <v>58012</v>
      </c>
      <c r="E26" s="219">
        <v>169</v>
      </c>
      <c r="F26" s="218">
        <v>100000</v>
      </c>
      <c r="G26" s="246">
        <v>-5000</v>
      </c>
      <c r="H26" s="214">
        <v>95000</v>
      </c>
      <c r="I26" s="218">
        <v>5000</v>
      </c>
      <c r="J26" s="218">
        <v>95000</v>
      </c>
      <c r="K26" s="589" t="s">
        <v>810</v>
      </c>
    </row>
    <row r="27" spans="1:11" ht="23.25" customHeight="1">
      <c r="A27" s="215">
        <v>2460</v>
      </c>
      <c r="B27" s="366" t="s">
        <v>811</v>
      </c>
      <c r="C27" s="240">
        <v>2734</v>
      </c>
      <c r="D27" s="219">
        <v>1317</v>
      </c>
      <c r="E27" s="219">
        <v>666</v>
      </c>
      <c r="F27" s="218">
        <v>418</v>
      </c>
      <c r="G27" s="218"/>
      <c r="H27" s="214">
        <v>418</v>
      </c>
      <c r="I27" s="218">
        <v>0</v>
      </c>
      <c r="J27" s="218">
        <v>418</v>
      </c>
      <c r="K27" s="241" t="s">
        <v>812</v>
      </c>
    </row>
    <row r="28" spans="1:12" ht="37.5" customHeight="1" thickBot="1">
      <c r="A28" s="226"/>
      <c r="B28" s="227" t="s">
        <v>813</v>
      </c>
      <c r="C28" s="229">
        <v>11705</v>
      </c>
      <c r="D28" s="229">
        <v>7049</v>
      </c>
      <c r="E28" s="229">
        <v>10947</v>
      </c>
      <c r="F28" s="229">
        <v>30</v>
      </c>
      <c r="G28" s="229"/>
      <c r="H28" s="214">
        <v>30</v>
      </c>
      <c r="I28" s="390">
        <v>0</v>
      </c>
      <c r="J28" s="425">
        <v>30</v>
      </c>
      <c r="K28" s="426" t="s">
        <v>1451</v>
      </c>
      <c r="L28" s="429"/>
    </row>
    <row r="29" spans="1:11" ht="27" customHeight="1" thickBot="1">
      <c r="A29" s="242"/>
      <c r="B29" s="243" t="s">
        <v>814</v>
      </c>
      <c r="C29" s="250">
        <v>70059</v>
      </c>
      <c r="D29" s="251">
        <v>118747</v>
      </c>
      <c r="E29" s="252">
        <v>58315</v>
      </c>
      <c r="F29" s="253">
        <v>137367</v>
      </c>
      <c r="G29" s="253">
        <v>-4500</v>
      </c>
      <c r="H29" s="400">
        <v>132867</v>
      </c>
      <c r="I29" s="400">
        <v>5000</v>
      </c>
      <c r="J29" s="400">
        <v>132867</v>
      </c>
      <c r="K29" s="398"/>
    </row>
    <row r="30" spans="1:11" ht="25.5" customHeight="1" hidden="1">
      <c r="A30" s="235">
        <v>3113</v>
      </c>
      <c r="B30" s="236" t="s">
        <v>815</v>
      </c>
      <c r="C30" s="237">
        <v>97</v>
      </c>
      <c r="D30" s="214">
        <v>0</v>
      </c>
      <c r="E30" s="214">
        <v>0</v>
      </c>
      <c r="F30" s="214">
        <v>0</v>
      </c>
      <c r="G30" s="214"/>
      <c r="H30" s="389"/>
      <c r="I30" s="214"/>
      <c r="J30" s="214"/>
      <c r="K30" s="239"/>
    </row>
    <row r="31" spans="1:11" ht="25.5" customHeight="1" hidden="1">
      <c r="A31" s="215">
        <v>3114</v>
      </c>
      <c r="B31" s="236" t="s">
        <v>816</v>
      </c>
      <c r="C31" s="240">
        <v>0</v>
      </c>
      <c r="D31" s="214">
        <v>0</v>
      </c>
      <c r="E31" s="214">
        <v>0</v>
      </c>
      <c r="F31" s="214">
        <v>0</v>
      </c>
      <c r="G31" s="214"/>
      <c r="H31" s="389"/>
      <c r="I31" s="218"/>
      <c r="J31" s="218"/>
      <c r="K31" s="241"/>
    </row>
    <row r="32" spans="1:11" ht="13.5" customHeight="1" hidden="1" thickBot="1">
      <c r="A32" s="270"/>
      <c r="B32" s="404" t="s">
        <v>817</v>
      </c>
      <c r="C32" s="405">
        <v>3850</v>
      </c>
      <c r="D32" s="399">
        <v>0</v>
      </c>
      <c r="E32" s="399">
        <v>0</v>
      </c>
      <c r="F32" s="399">
        <v>0</v>
      </c>
      <c r="G32" s="399"/>
      <c r="H32" s="406"/>
      <c r="I32" s="399"/>
      <c r="J32" s="399"/>
      <c r="K32" s="407"/>
    </row>
    <row r="33" spans="1:11" ht="25.5" customHeight="1" thickBot="1">
      <c r="A33" s="401"/>
      <c r="B33" s="402" t="s">
        <v>818</v>
      </c>
      <c r="C33" s="403">
        <v>3947</v>
      </c>
      <c r="D33" s="403">
        <v>0</v>
      </c>
      <c r="E33" s="403">
        <v>0</v>
      </c>
      <c r="F33" s="431">
        <v>0</v>
      </c>
      <c r="G33" s="430">
        <v>0</v>
      </c>
      <c r="H33" s="254">
        <v>0</v>
      </c>
      <c r="I33" s="254">
        <v>0</v>
      </c>
      <c r="J33" s="254">
        <v>0</v>
      </c>
      <c r="K33" s="398"/>
    </row>
    <row r="34" spans="1:13" ht="24" customHeight="1">
      <c r="A34" s="235">
        <v>4131</v>
      </c>
      <c r="B34" s="236" t="s">
        <v>819</v>
      </c>
      <c r="C34" s="237">
        <v>330922</v>
      </c>
      <c r="D34" s="255">
        <v>198248</v>
      </c>
      <c r="E34" s="255"/>
      <c r="F34" s="214">
        <v>211771</v>
      </c>
      <c r="G34" s="214">
        <v>0</v>
      </c>
      <c r="H34" s="214">
        <v>211771</v>
      </c>
      <c r="I34" s="389"/>
      <c r="J34" s="423">
        <v>211771</v>
      </c>
      <c r="K34" s="410"/>
      <c r="M34" s="1"/>
    </row>
    <row r="35" spans="1:13" ht="24.75" customHeight="1" thickBot="1">
      <c r="A35" s="226">
        <v>4131</v>
      </c>
      <c r="B35" s="256" t="s">
        <v>1460</v>
      </c>
      <c r="C35" s="257">
        <v>105737</v>
      </c>
      <c r="D35" s="258">
        <v>66528</v>
      </c>
      <c r="E35" s="258"/>
      <c r="F35" s="229">
        <v>53347</v>
      </c>
      <c r="G35" s="229">
        <v>0</v>
      </c>
      <c r="H35" s="229">
        <v>53347</v>
      </c>
      <c r="I35" s="439"/>
      <c r="J35" s="425">
        <v>53347</v>
      </c>
      <c r="K35" s="397"/>
      <c r="L35" s="429"/>
      <c r="M35" s="1"/>
    </row>
    <row r="36" spans="1:13" ht="33" customHeight="1" thickBot="1">
      <c r="A36" s="231"/>
      <c r="B36" s="259" t="s">
        <v>820</v>
      </c>
      <c r="C36" s="260">
        <v>366659</v>
      </c>
      <c r="D36" s="261">
        <v>264776</v>
      </c>
      <c r="E36" s="261">
        <v>50674</v>
      </c>
      <c r="F36" s="261">
        <v>265118</v>
      </c>
      <c r="G36" s="261">
        <v>0</v>
      </c>
      <c r="H36" s="261">
        <v>265118</v>
      </c>
      <c r="I36" s="391">
        <v>0</v>
      </c>
      <c r="J36" s="408">
        <v>265118</v>
      </c>
      <c r="K36" s="398"/>
      <c r="M36" s="1"/>
    </row>
    <row r="37" spans="1:11" ht="21" customHeight="1" hidden="1">
      <c r="A37" s="212"/>
      <c r="B37" s="370" t="s">
        <v>821</v>
      </c>
      <c r="C37" s="262">
        <v>155559</v>
      </c>
      <c r="D37" s="255">
        <v>35713</v>
      </c>
      <c r="E37" s="255">
        <v>39530</v>
      </c>
      <c r="F37" s="214"/>
      <c r="G37" s="263"/>
      <c r="H37" s="263"/>
      <c r="I37" s="392"/>
      <c r="J37" s="409"/>
      <c r="K37" s="411"/>
    </row>
    <row r="38" spans="1:11" ht="24" customHeight="1">
      <c r="A38" s="215">
        <v>4112</v>
      </c>
      <c r="B38" s="371" t="s">
        <v>822</v>
      </c>
      <c r="C38" s="264">
        <v>73543</v>
      </c>
      <c r="D38" s="265">
        <v>75133</v>
      </c>
      <c r="E38" s="265">
        <v>56348</v>
      </c>
      <c r="F38" s="218">
        <v>78750</v>
      </c>
      <c r="G38" s="218"/>
      <c r="H38" s="218">
        <v>78750</v>
      </c>
      <c r="I38" s="393">
        <v>0</v>
      </c>
      <c r="J38" s="218">
        <v>78750</v>
      </c>
      <c r="K38" s="412"/>
    </row>
    <row r="39" spans="1:11" ht="43.5" customHeight="1">
      <c r="A39" s="215"/>
      <c r="B39" s="372" t="s">
        <v>823</v>
      </c>
      <c r="C39" s="266">
        <v>102853</v>
      </c>
      <c r="D39" s="265">
        <v>39794</v>
      </c>
      <c r="E39" s="265">
        <v>41261</v>
      </c>
      <c r="F39" s="218">
        <v>140</v>
      </c>
      <c r="G39" s="218"/>
      <c r="H39" s="218">
        <v>140</v>
      </c>
      <c r="I39" s="393">
        <v>0</v>
      </c>
      <c r="J39" s="218">
        <v>140</v>
      </c>
      <c r="K39" s="412" t="s">
        <v>824</v>
      </c>
    </row>
    <row r="40" spans="1:11" ht="46.5" customHeight="1">
      <c r="A40" s="267"/>
      <c r="B40" s="373" t="s">
        <v>825</v>
      </c>
      <c r="C40" s="268">
        <v>331955</v>
      </c>
      <c r="D40" s="269">
        <v>150640</v>
      </c>
      <c r="E40" s="269">
        <v>137139</v>
      </c>
      <c r="F40" s="269">
        <v>78890</v>
      </c>
      <c r="G40" s="269">
        <v>0</v>
      </c>
      <c r="H40" s="269">
        <v>78890</v>
      </c>
      <c r="I40" s="394">
        <v>0</v>
      </c>
      <c r="J40" s="269">
        <v>78890</v>
      </c>
      <c r="K40" s="412" t="s">
        <v>826</v>
      </c>
    </row>
    <row r="41" spans="1:11" ht="35.25" customHeight="1" thickBot="1">
      <c r="A41" s="270">
        <v>1122</v>
      </c>
      <c r="B41" s="374" t="s">
        <v>1095</v>
      </c>
      <c r="C41" s="271">
        <v>71993</v>
      </c>
      <c r="D41" s="273">
        <v>61960</v>
      </c>
      <c r="E41" s="273">
        <v>33978</v>
      </c>
      <c r="F41" s="272">
        <v>62189</v>
      </c>
      <c r="G41" s="272"/>
      <c r="H41" s="272">
        <v>62189</v>
      </c>
      <c r="I41" s="395">
        <v>0</v>
      </c>
      <c r="J41" s="272">
        <v>62189</v>
      </c>
      <c r="K41" s="413"/>
    </row>
    <row r="42" spans="1:11" ht="24" customHeight="1" thickBot="1">
      <c r="A42" s="274"/>
      <c r="B42" s="275" t="s">
        <v>827</v>
      </c>
      <c r="C42" s="276">
        <v>2239888.20078</v>
      </c>
      <c r="D42" s="276">
        <v>2036203</v>
      </c>
      <c r="E42" s="276">
        <v>1342627</v>
      </c>
      <c r="F42" s="276">
        <v>2094982</v>
      </c>
      <c r="G42" s="276">
        <v>-4000</v>
      </c>
      <c r="H42" s="276">
        <v>2090982</v>
      </c>
      <c r="I42" s="276">
        <v>5500</v>
      </c>
      <c r="J42" s="276">
        <v>2091482</v>
      </c>
      <c r="K42" s="277"/>
    </row>
    <row r="48" ht="11.25" customHeight="1"/>
  </sheetData>
  <sheetProtection/>
  <mergeCells count="2">
    <mergeCell ref="A2:K2"/>
    <mergeCell ref="A3:K3"/>
  </mergeCells>
  <printOptions/>
  <pageMargins left="1.1023622047244095" right="0.31496062992125984" top="0.5905511811023623" bottom="0.7874015748031497" header="0.31496062992125984" footer="0.31496062992125984"/>
  <pageSetup firstPageNumber="2" useFirstPageNumber="1" fitToWidth="0" fitToHeight="1" horizontalDpi="600" verticalDpi="600" orientation="portrait" paperSize="9" scale="83" r:id="rId1"/>
  <headerFooter>
    <oddFooter>&amp;C&amp;P</oddFooter>
  </headerFooter>
</worksheet>
</file>

<file path=xl/worksheets/sheet30.xml><?xml version="1.0" encoding="utf-8"?>
<worksheet xmlns="http://schemas.openxmlformats.org/spreadsheetml/2006/main" xmlns:r="http://schemas.openxmlformats.org/officeDocument/2006/relationships">
  <sheetPr>
    <tabColor rgb="FFFFC000"/>
  </sheetPr>
  <dimension ref="A1:L10"/>
  <sheetViews>
    <sheetView zoomScaleSheetLayoutView="100" zoomScalePageLayoutView="0" workbookViewId="0" topLeftCell="A1">
      <selection activeCell="B19" sqref="B19"/>
    </sheetView>
  </sheetViews>
  <sheetFormatPr defaultColWidth="9.140625" defaultRowHeight="12.75"/>
  <cols>
    <col min="1" max="1" width="9.57421875" style="0" customWidth="1"/>
    <col min="2" max="2" width="40.57421875" style="0" customWidth="1"/>
    <col min="3" max="3" width="10.140625" style="0" hidden="1" customWidth="1"/>
    <col min="4" max="4" width="10.421875" style="0" hidden="1" customWidth="1"/>
    <col min="5" max="5" width="9.00390625" style="0" hidden="1" customWidth="1"/>
    <col min="6" max="6" width="7.57421875" style="0" hidden="1" customWidth="1"/>
    <col min="7" max="7" width="8.28125" style="0" hidden="1" customWidth="1"/>
    <col min="8" max="8" width="7.421875" style="0" hidden="1" customWidth="1"/>
    <col min="9" max="9" width="8.00390625" style="0" hidden="1" customWidth="1"/>
    <col min="10" max="10" width="6.8515625" style="0" hidden="1" customWidth="1"/>
    <col min="11" max="11" width="15.00390625" style="0" customWidth="1"/>
    <col min="12" max="12" width="37.281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76" t="s">
        <v>21</v>
      </c>
      <c r="B2" s="77" t="s">
        <v>22</v>
      </c>
      <c r="C2" s="77" t="s">
        <v>23</v>
      </c>
      <c r="D2" s="77" t="s">
        <v>24</v>
      </c>
      <c r="E2" s="77" t="s">
        <v>25</v>
      </c>
      <c r="F2" s="74" t="s">
        <v>681</v>
      </c>
      <c r="G2" s="74" t="s">
        <v>895</v>
      </c>
      <c r="H2" s="135" t="s">
        <v>772</v>
      </c>
      <c r="I2" s="135" t="s">
        <v>771</v>
      </c>
      <c r="J2" s="135" t="s">
        <v>543</v>
      </c>
      <c r="K2" s="443" t="s">
        <v>1522</v>
      </c>
      <c r="L2" s="63" t="s">
        <v>26</v>
      </c>
    </row>
    <row r="3" spans="1:12" ht="24" customHeight="1">
      <c r="A3" s="517" t="s">
        <v>906</v>
      </c>
      <c r="B3" s="517"/>
      <c r="C3" s="78"/>
      <c r="D3" s="78"/>
      <c r="E3" s="78"/>
      <c r="F3" s="78"/>
      <c r="G3" s="78"/>
      <c r="H3" s="78"/>
      <c r="I3" s="78"/>
      <c r="J3" s="78"/>
      <c r="K3" s="78"/>
      <c r="L3" s="147" t="s">
        <v>70</v>
      </c>
    </row>
    <row r="4" spans="1:12" ht="15" customHeight="1">
      <c r="A4" s="478" t="s">
        <v>29</v>
      </c>
      <c r="B4" s="478"/>
      <c r="C4" s="478"/>
      <c r="D4" s="478"/>
      <c r="E4" s="478"/>
      <c r="F4" s="478"/>
      <c r="G4" s="478"/>
      <c r="H4" s="478"/>
      <c r="I4" s="478"/>
      <c r="J4" s="478"/>
      <c r="K4" s="478"/>
      <c r="L4" s="478"/>
    </row>
    <row r="5" spans="1:12" ht="15" customHeight="1">
      <c r="A5" s="79" t="s">
        <v>30</v>
      </c>
      <c r="B5" s="80" t="s">
        <v>31</v>
      </c>
      <c r="C5" s="81">
        <v>25</v>
      </c>
      <c r="D5" s="82">
        <v>11.276</v>
      </c>
      <c r="E5" s="81">
        <v>25</v>
      </c>
      <c r="F5" s="87"/>
      <c r="G5" s="107">
        <f>E5+F5</f>
        <v>25</v>
      </c>
      <c r="H5" s="107"/>
      <c r="I5" s="107">
        <f>G5+H5</f>
        <v>25</v>
      </c>
      <c r="J5" s="107"/>
      <c r="K5" s="107">
        <f>I5+J5</f>
        <v>25</v>
      </c>
      <c r="L5" s="83" t="s">
        <v>30</v>
      </c>
    </row>
    <row r="6" spans="1:12" ht="15" customHeight="1">
      <c r="A6" s="79" t="s">
        <v>30</v>
      </c>
      <c r="B6" s="80" t="s">
        <v>45</v>
      </c>
      <c r="C6" s="81">
        <v>30</v>
      </c>
      <c r="D6" s="82">
        <v>0</v>
      </c>
      <c r="E6" s="81">
        <v>30</v>
      </c>
      <c r="F6" s="87"/>
      <c r="G6" s="107">
        <f>E6+F6</f>
        <v>30</v>
      </c>
      <c r="H6" s="107"/>
      <c r="I6" s="107">
        <f>G6+H6</f>
        <v>30</v>
      </c>
      <c r="J6" s="107">
        <v>150</v>
      </c>
      <c r="K6" s="107">
        <f>I6+J6</f>
        <v>180</v>
      </c>
      <c r="L6" s="83" t="s">
        <v>30</v>
      </c>
    </row>
    <row r="7" spans="1:12" ht="15" customHeight="1">
      <c r="A7" s="79" t="s">
        <v>30</v>
      </c>
      <c r="B7" s="80" t="s">
        <v>35</v>
      </c>
      <c r="C7" s="81">
        <v>15</v>
      </c>
      <c r="D7" s="82">
        <v>0</v>
      </c>
      <c r="E7" s="81">
        <v>10</v>
      </c>
      <c r="F7" s="87"/>
      <c r="G7" s="107">
        <f>E7+F7</f>
        <v>10</v>
      </c>
      <c r="H7" s="107">
        <v>-1</v>
      </c>
      <c r="I7" s="107">
        <f>G7+H7</f>
        <v>9</v>
      </c>
      <c r="J7" s="107"/>
      <c r="K7" s="107">
        <f>I7+J7</f>
        <v>9</v>
      </c>
      <c r="L7" s="83" t="s">
        <v>30</v>
      </c>
    </row>
    <row r="8" spans="1:12" ht="15" customHeight="1">
      <c r="A8" s="79" t="s">
        <v>30</v>
      </c>
      <c r="B8" s="80" t="s">
        <v>37</v>
      </c>
      <c r="C8" s="81">
        <v>4</v>
      </c>
      <c r="D8" s="82">
        <v>0.726</v>
      </c>
      <c r="E8" s="81">
        <v>4</v>
      </c>
      <c r="F8" s="87"/>
      <c r="G8" s="107">
        <f>E8+F8</f>
        <v>4</v>
      </c>
      <c r="H8" s="107"/>
      <c r="I8" s="107">
        <f>G8+H8</f>
        <v>4</v>
      </c>
      <c r="J8" s="107"/>
      <c r="K8" s="107">
        <f>I8+J8</f>
        <v>4</v>
      </c>
      <c r="L8" s="83" t="s">
        <v>30</v>
      </c>
    </row>
    <row r="9" spans="1:12" ht="15" customHeight="1">
      <c r="A9" s="79" t="s">
        <v>30</v>
      </c>
      <c r="B9" s="80" t="s">
        <v>39</v>
      </c>
      <c r="C9" s="81">
        <v>3</v>
      </c>
      <c r="D9" s="82">
        <v>0.596</v>
      </c>
      <c r="E9" s="81">
        <v>3</v>
      </c>
      <c r="F9" s="87"/>
      <c r="G9" s="107">
        <f>E9+F9</f>
        <v>3</v>
      </c>
      <c r="H9" s="107"/>
      <c r="I9" s="107">
        <f>G9+H9</f>
        <v>3</v>
      </c>
      <c r="J9" s="107"/>
      <c r="K9" s="107">
        <f>I9+J9</f>
        <v>3</v>
      </c>
      <c r="L9" s="83" t="s">
        <v>30</v>
      </c>
    </row>
    <row r="10" spans="1:12" ht="30" customHeight="1">
      <c r="A10" s="482" t="s">
        <v>72</v>
      </c>
      <c r="B10" s="482"/>
      <c r="C10" s="84">
        <v>97</v>
      </c>
      <c r="D10" s="84">
        <v>17.708</v>
      </c>
      <c r="E10" s="84">
        <f>SUM(E5:E9)</f>
        <v>72</v>
      </c>
      <c r="F10" s="84">
        <f>SUM(F5:F9)</f>
        <v>0</v>
      </c>
      <c r="G10" s="84">
        <f>SUM(G5:G9)</f>
        <v>72</v>
      </c>
      <c r="H10" s="84">
        <f>SUM(H5:H9)</f>
        <v>-1</v>
      </c>
      <c r="I10" s="84">
        <f>SUM(I5:I9)</f>
        <v>71</v>
      </c>
      <c r="J10" s="84">
        <f>SUM(J5:J9)</f>
        <v>150</v>
      </c>
      <c r="K10" s="84">
        <f>SUM(K5:K9)</f>
        <v>221</v>
      </c>
      <c r="L10" s="85" t="s">
        <v>30</v>
      </c>
    </row>
  </sheetData>
  <sheetProtection/>
  <mergeCells count="4">
    <mergeCell ref="A1:L1"/>
    <mergeCell ref="A3:B3"/>
    <mergeCell ref="A4:L4"/>
    <mergeCell ref="A10:B10"/>
  </mergeCells>
  <printOptions/>
  <pageMargins left="0.8267716535433072" right="0.4330708661417323" top="0.4724409448818898" bottom="0.4724409448818898" header="0.7086614173228347" footer="0.31496062992125984"/>
  <pageSetup firstPageNumber="41" useFirstPageNumber="1" fitToHeight="0" horizontalDpi="300" verticalDpi="300" orientation="portrait" pageOrder="overThenDown" paperSize="9" scale="80"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sheetPr>
    <tabColor rgb="FFFFC000"/>
  </sheetPr>
  <dimension ref="A1:L28"/>
  <sheetViews>
    <sheetView zoomScaleSheetLayoutView="100" zoomScalePageLayoutView="0" workbookViewId="0" topLeftCell="A1">
      <selection activeCell="L13" sqref="L13"/>
    </sheetView>
  </sheetViews>
  <sheetFormatPr defaultColWidth="9.140625" defaultRowHeight="12.75"/>
  <cols>
    <col min="1" max="1" width="9.57421875" style="0" customWidth="1"/>
    <col min="2" max="2" width="32.8515625" style="0" customWidth="1"/>
    <col min="3" max="3" width="10.140625" style="0" hidden="1" customWidth="1"/>
    <col min="4" max="4" width="10.421875" style="0" hidden="1" customWidth="1"/>
    <col min="5" max="5" width="8.8515625" style="0" hidden="1" customWidth="1"/>
    <col min="6" max="6" width="7.7109375" style="0" hidden="1" customWidth="1"/>
    <col min="7" max="7" width="8.28125" style="0" hidden="1" customWidth="1"/>
    <col min="8" max="8" width="7.421875" style="0" hidden="1" customWidth="1"/>
    <col min="9" max="9" width="7.8515625" style="0" hidden="1" customWidth="1"/>
    <col min="10" max="10" width="7.00390625" style="0" hidden="1" customWidth="1"/>
    <col min="11" max="11" width="14.8515625" style="0" customWidth="1"/>
    <col min="12" max="12" width="52.85156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74" t="s">
        <v>682</v>
      </c>
      <c r="G2" s="74" t="s">
        <v>895</v>
      </c>
      <c r="H2" s="135" t="s">
        <v>772</v>
      </c>
      <c r="I2" s="135" t="s">
        <v>771</v>
      </c>
      <c r="J2" s="135" t="s">
        <v>543</v>
      </c>
      <c r="K2" s="443" t="s">
        <v>1522</v>
      </c>
      <c r="L2" s="62" t="s">
        <v>26</v>
      </c>
    </row>
    <row r="3" spans="1:12" ht="24" customHeight="1">
      <c r="A3" s="543" t="s">
        <v>906</v>
      </c>
      <c r="B3" s="543"/>
      <c r="C3" s="64"/>
      <c r="D3" s="64"/>
      <c r="E3" s="64"/>
      <c r="F3" s="64"/>
      <c r="G3" s="64"/>
      <c r="H3" s="64"/>
      <c r="I3" s="64"/>
      <c r="J3" s="64"/>
      <c r="K3" s="64"/>
      <c r="L3" s="147" t="s">
        <v>85</v>
      </c>
    </row>
    <row r="4" spans="1:12" ht="15" customHeight="1">
      <c r="A4" s="542" t="s">
        <v>28</v>
      </c>
      <c r="B4" s="542"/>
      <c r="C4" s="542"/>
      <c r="D4" s="542"/>
      <c r="E4" s="542"/>
      <c r="F4" s="542"/>
      <c r="G4" s="542"/>
      <c r="H4" s="542"/>
      <c r="I4" s="542"/>
      <c r="J4" s="542"/>
      <c r="K4" s="542"/>
      <c r="L4" s="542"/>
    </row>
    <row r="5" spans="1:12" ht="15" customHeight="1">
      <c r="A5" s="544" t="s">
        <v>86</v>
      </c>
      <c r="B5" s="544"/>
      <c r="C5" s="544"/>
      <c r="D5" s="544"/>
      <c r="E5" s="544"/>
      <c r="F5" s="544"/>
      <c r="G5" s="544"/>
      <c r="H5" s="544"/>
      <c r="I5" s="544"/>
      <c r="J5" s="544"/>
      <c r="K5" s="544"/>
      <c r="L5" s="544"/>
    </row>
    <row r="6" spans="1:12" ht="15" customHeight="1">
      <c r="A6" s="65" t="s">
        <v>30</v>
      </c>
      <c r="B6" s="66" t="s">
        <v>57</v>
      </c>
      <c r="C6" s="67">
        <v>5</v>
      </c>
      <c r="D6" s="68">
        <v>2.816</v>
      </c>
      <c r="E6" s="67">
        <v>5</v>
      </c>
      <c r="F6" s="70"/>
      <c r="G6" s="107">
        <f aca="true" t="shared" si="0" ref="G6:G27">E6+F6</f>
        <v>5</v>
      </c>
      <c r="H6" s="107"/>
      <c r="I6" s="107">
        <f>G6+H6</f>
        <v>5</v>
      </c>
      <c r="J6" s="107"/>
      <c r="K6" s="107">
        <f>I6+J6</f>
        <v>5</v>
      </c>
      <c r="L6" s="69" t="s">
        <v>87</v>
      </c>
    </row>
    <row r="7" spans="1:12" ht="27.75" customHeight="1">
      <c r="A7" s="65" t="s">
        <v>30</v>
      </c>
      <c r="B7" s="66" t="s">
        <v>88</v>
      </c>
      <c r="C7" s="67">
        <v>1100</v>
      </c>
      <c r="D7" s="68">
        <v>464.76993</v>
      </c>
      <c r="E7" s="67">
        <v>1100</v>
      </c>
      <c r="F7" s="70"/>
      <c r="G7" s="107">
        <f t="shared" si="0"/>
        <v>1100</v>
      </c>
      <c r="H7" s="107"/>
      <c r="I7" s="107">
        <f aca="true" t="shared" si="1" ref="I7:I27">G7+H7</f>
        <v>1100</v>
      </c>
      <c r="J7" s="107"/>
      <c r="K7" s="107">
        <f aca="true" t="shared" si="2" ref="K7:K27">I7+J7</f>
        <v>1100</v>
      </c>
      <c r="L7" s="83" t="s">
        <v>89</v>
      </c>
    </row>
    <row r="8" spans="1:12" ht="39" customHeight="1">
      <c r="A8" s="65" t="s">
        <v>30</v>
      </c>
      <c r="B8" s="66" t="s">
        <v>31</v>
      </c>
      <c r="C8" s="67">
        <v>15</v>
      </c>
      <c r="D8" s="68">
        <v>5.772</v>
      </c>
      <c r="E8" s="89">
        <v>30</v>
      </c>
      <c r="F8" s="91">
        <v>-10</v>
      </c>
      <c r="G8" s="107">
        <f t="shared" si="0"/>
        <v>20</v>
      </c>
      <c r="H8" s="107"/>
      <c r="I8" s="107">
        <f t="shared" si="1"/>
        <v>20</v>
      </c>
      <c r="J8" s="107"/>
      <c r="K8" s="107">
        <f t="shared" si="2"/>
        <v>20</v>
      </c>
      <c r="L8" s="90" t="s">
        <v>733</v>
      </c>
    </row>
    <row r="9" spans="1:12" ht="40.5" customHeight="1">
      <c r="A9" s="65" t="s">
        <v>30</v>
      </c>
      <c r="B9" s="66" t="s">
        <v>43</v>
      </c>
      <c r="C9" s="67">
        <v>336</v>
      </c>
      <c r="D9" s="68">
        <v>148.9176</v>
      </c>
      <c r="E9" s="67">
        <v>250</v>
      </c>
      <c r="F9" s="70"/>
      <c r="G9" s="107">
        <f t="shared" si="0"/>
        <v>250</v>
      </c>
      <c r="H9" s="107"/>
      <c r="I9" s="107">
        <f t="shared" si="1"/>
        <v>250</v>
      </c>
      <c r="J9" s="107"/>
      <c r="K9" s="107">
        <f t="shared" si="2"/>
        <v>250</v>
      </c>
      <c r="L9" s="92" t="s">
        <v>117</v>
      </c>
    </row>
    <row r="10" spans="1:12" ht="63.75" customHeight="1">
      <c r="A10" s="65" t="s">
        <v>30</v>
      </c>
      <c r="B10" s="66" t="s">
        <v>44</v>
      </c>
      <c r="C10" s="67">
        <v>400</v>
      </c>
      <c r="D10" s="68">
        <v>265.3851</v>
      </c>
      <c r="E10" s="89">
        <v>400</v>
      </c>
      <c r="F10" s="91"/>
      <c r="G10" s="107">
        <f t="shared" si="0"/>
        <v>400</v>
      </c>
      <c r="H10" s="107">
        <v>-30</v>
      </c>
      <c r="I10" s="107">
        <f t="shared" si="1"/>
        <v>370</v>
      </c>
      <c r="J10" s="107"/>
      <c r="K10" s="107">
        <f t="shared" si="2"/>
        <v>370</v>
      </c>
      <c r="L10" s="93" t="s">
        <v>537</v>
      </c>
    </row>
    <row r="11" spans="1:12" ht="15" customHeight="1">
      <c r="A11" s="65" t="s">
        <v>30</v>
      </c>
      <c r="B11" s="66" t="s">
        <v>90</v>
      </c>
      <c r="C11" s="67">
        <v>130</v>
      </c>
      <c r="D11" s="68">
        <v>54.255</v>
      </c>
      <c r="E11" s="67">
        <v>130</v>
      </c>
      <c r="F11" s="70"/>
      <c r="G11" s="107">
        <f t="shared" si="0"/>
        <v>130</v>
      </c>
      <c r="H11" s="107"/>
      <c r="I11" s="107">
        <f t="shared" si="1"/>
        <v>130</v>
      </c>
      <c r="J11" s="107"/>
      <c r="K11" s="107">
        <f t="shared" si="2"/>
        <v>130</v>
      </c>
      <c r="L11" s="69" t="s">
        <v>91</v>
      </c>
    </row>
    <row r="12" spans="1:12" ht="15" customHeight="1">
      <c r="A12" s="65" t="s">
        <v>30</v>
      </c>
      <c r="B12" s="66" t="s">
        <v>92</v>
      </c>
      <c r="C12" s="67">
        <v>35</v>
      </c>
      <c r="D12" s="68">
        <v>16.124</v>
      </c>
      <c r="E12" s="67">
        <v>35</v>
      </c>
      <c r="F12" s="70"/>
      <c r="G12" s="107">
        <f t="shared" si="0"/>
        <v>35</v>
      </c>
      <c r="H12" s="107"/>
      <c r="I12" s="107">
        <f t="shared" si="1"/>
        <v>35</v>
      </c>
      <c r="J12" s="107"/>
      <c r="K12" s="107">
        <f t="shared" si="2"/>
        <v>35</v>
      </c>
      <c r="L12" s="69" t="s">
        <v>93</v>
      </c>
    </row>
    <row r="13" spans="1:12" ht="15" customHeight="1">
      <c r="A13" s="65" t="s">
        <v>30</v>
      </c>
      <c r="B13" s="66" t="s">
        <v>94</v>
      </c>
      <c r="C13" s="67">
        <v>450</v>
      </c>
      <c r="D13" s="68">
        <v>196.7</v>
      </c>
      <c r="E13" s="67">
        <v>450</v>
      </c>
      <c r="F13" s="70"/>
      <c r="G13" s="107">
        <f t="shared" si="0"/>
        <v>450</v>
      </c>
      <c r="H13" s="107"/>
      <c r="I13" s="107">
        <f t="shared" si="1"/>
        <v>450</v>
      </c>
      <c r="J13" s="107"/>
      <c r="K13" s="107">
        <f t="shared" si="2"/>
        <v>450</v>
      </c>
      <c r="L13" s="69" t="s">
        <v>95</v>
      </c>
    </row>
    <row r="14" spans="1:12" ht="25.5" customHeight="1">
      <c r="A14" s="65" t="s">
        <v>30</v>
      </c>
      <c r="B14" s="66" t="s">
        <v>96</v>
      </c>
      <c r="C14" s="67">
        <v>400</v>
      </c>
      <c r="D14" s="68">
        <v>288.52798</v>
      </c>
      <c r="E14" s="67">
        <v>400</v>
      </c>
      <c r="F14" s="70"/>
      <c r="G14" s="107">
        <f t="shared" si="0"/>
        <v>400</v>
      </c>
      <c r="H14" s="107"/>
      <c r="I14" s="107">
        <f t="shared" si="1"/>
        <v>400</v>
      </c>
      <c r="J14" s="107"/>
      <c r="K14" s="107">
        <f t="shared" si="2"/>
        <v>400</v>
      </c>
      <c r="L14" s="83" t="s">
        <v>97</v>
      </c>
    </row>
    <row r="15" spans="1:12" ht="15" customHeight="1">
      <c r="A15" s="65" t="s">
        <v>30</v>
      </c>
      <c r="B15" s="66" t="s">
        <v>33</v>
      </c>
      <c r="C15" s="67">
        <v>1223</v>
      </c>
      <c r="D15" s="68">
        <v>579.36581</v>
      </c>
      <c r="E15" s="67">
        <v>1223</v>
      </c>
      <c r="F15" s="70"/>
      <c r="G15" s="107">
        <f t="shared" si="0"/>
        <v>1223</v>
      </c>
      <c r="H15" s="107"/>
      <c r="I15" s="107">
        <f t="shared" si="1"/>
        <v>1223</v>
      </c>
      <c r="J15" s="107"/>
      <c r="K15" s="107">
        <f t="shared" si="2"/>
        <v>1223</v>
      </c>
      <c r="L15" s="69" t="s">
        <v>98</v>
      </c>
    </row>
    <row r="16" spans="1:12" ht="15" customHeight="1">
      <c r="A16" s="65" t="s">
        <v>30</v>
      </c>
      <c r="B16" s="66" t="s">
        <v>99</v>
      </c>
      <c r="C16" s="67">
        <v>5</v>
      </c>
      <c r="D16" s="68">
        <v>1.495</v>
      </c>
      <c r="E16" s="67">
        <v>5</v>
      </c>
      <c r="F16" s="70"/>
      <c r="G16" s="107">
        <f t="shared" si="0"/>
        <v>5</v>
      </c>
      <c r="H16" s="107"/>
      <c r="I16" s="107">
        <f t="shared" si="1"/>
        <v>5</v>
      </c>
      <c r="J16" s="107"/>
      <c r="K16" s="107">
        <f t="shared" si="2"/>
        <v>5</v>
      </c>
      <c r="L16" s="69" t="s">
        <v>100</v>
      </c>
    </row>
    <row r="17" spans="1:12" ht="37.5" customHeight="1">
      <c r="A17" s="65" t="s">
        <v>30</v>
      </c>
      <c r="B17" s="66" t="s">
        <v>101</v>
      </c>
      <c r="C17" s="67">
        <v>750</v>
      </c>
      <c r="D17" s="68">
        <v>403.43304</v>
      </c>
      <c r="E17" s="67">
        <v>750</v>
      </c>
      <c r="F17" s="70"/>
      <c r="G17" s="107">
        <f t="shared" si="0"/>
        <v>750</v>
      </c>
      <c r="H17" s="107"/>
      <c r="I17" s="107">
        <f t="shared" si="1"/>
        <v>750</v>
      </c>
      <c r="J17" s="107"/>
      <c r="K17" s="107">
        <f t="shared" si="2"/>
        <v>750</v>
      </c>
      <c r="L17" s="69" t="s">
        <v>1480</v>
      </c>
    </row>
    <row r="18" spans="1:12" ht="16.5" customHeight="1">
      <c r="A18" s="65" t="s">
        <v>30</v>
      </c>
      <c r="B18" s="66" t="s">
        <v>102</v>
      </c>
      <c r="C18" s="67">
        <v>150</v>
      </c>
      <c r="D18" s="68">
        <v>-42.867</v>
      </c>
      <c r="E18" s="67">
        <v>150</v>
      </c>
      <c r="F18" s="70"/>
      <c r="G18" s="107">
        <f t="shared" si="0"/>
        <v>150</v>
      </c>
      <c r="H18" s="107"/>
      <c r="I18" s="107">
        <f t="shared" si="1"/>
        <v>150</v>
      </c>
      <c r="J18" s="107"/>
      <c r="K18" s="107">
        <f t="shared" si="2"/>
        <v>150</v>
      </c>
      <c r="L18" s="69" t="s">
        <v>103</v>
      </c>
    </row>
    <row r="19" spans="1:12" ht="15.75" customHeight="1">
      <c r="A19" s="65" t="s">
        <v>30</v>
      </c>
      <c r="B19" s="66" t="s">
        <v>65</v>
      </c>
      <c r="C19" s="67">
        <v>120</v>
      </c>
      <c r="D19" s="68">
        <v>47.0275</v>
      </c>
      <c r="E19" s="67">
        <v>120</v>
      </c>
      <c r="F19" s="70"/>
      <c r="G19" s="107">
        <f t="shared" si="0"/>
        <v>120</v>
      </c>
      <c r="H19" s="107"/>
      <c r="I19" s="107">
        <f t="shared" si="1"/>
        <v>120</v>
      </c>
      <c r="J19" s="107"/>
      <c r="K19" s="107">
        <f t="shared" si="2"/>
        <v>120</v>
      </c>
      <c r="L19" s="83" t="s">
        <v>104</v>
      </c>
    </row>
    <row r="20" spans="1:12" ht="25.5" customHeight="1">
      <c r="A20" s="65" t="s">
        <v>30</v>
      </c>
      <c r="B20" s="66" t="s">
        <v>105</v>
      </c>
      <c r="C20" s="67">
        <v>370</v>
      </c>
      <c r="D20" s="68">
        <v>290.934</v>
      </c>
      <c r="E20" s="67">
        <v>370</v>
      </c>
      <c r="F20" s="70"/>
      <c r="G20" s="107">
        <f t="shared" si="0"/>
        <v>370</v>
      </c>
      <c r="H20" s="107"/>
      <c r="I20" s="107">
        <f t="shared" si="1"/>
        <v>370</v>
      </c>
      <c r="J20" s="107"/>
      <c r="K20" s="107">
        <f t="shared" si="2"/>
        <v>370</v>
      </c>
      <c r="L20" s="69" t="s">
        <v>106</v>
      </c>
    </row>
    <row r="21" spans="1:12" ht="72.75" customHeight="1">
      <c r="A21" s="65" t="s">
        <v>30</v>
      </c>
      <c r="B21" s="66" t="s">
        <v>35</v>
      </c>
      <c r="C21" s="67">
        <v>1700</v>
      </c>
      <c r="D21" s="68">
        <v>1156.05654</v>
      </c>
      <c r="E21" s="89">
        <v>1900</v>
      </c>
      <c r="F21" s="91">
        <v>-50</v>
      </c>
      <c r="G21" s="107">
        <f t="shared" si="0"/>
        <v>1850</v>
      </c>
      <c r="H21" s="107">
        <v>-120</v>
      </c>
      <c r="I21" s="107">
        <f t="shared" si="1"/>
        <v>1730</v>
      </c>
      <c r="J21" s="107"/>
      <c r="K21" s="107">
        <f t="shared" si="2"/>
        <v>1730</v>
      </c>
      <c r="L21" s="83" t="s">
        <v>538</v>
      </c>
    </row>
    <row r="22" spans="1:12" ht="35.25" customHeight="1">
      <c r="A22" s="65" t="s">
        <v>30</v>
      </c>
      <c r="B22" s="66" t="s">
        <v>107</v>
      </c>
      <c r="C22" s="67">
        <v>947.327</v>
      </c>
      <c r="D22" s="68">
        <v>615.55869</v>
      </c>
      <c r="E22" s="67">
        <v>900</v>
      </c>
      <c r="F22" s="70"/>
      <c r="G22" s="107">
        <f t="shared" si="0"/>
        <v>900</v>
      </c>
      <c r="H22" s="107"/>
      <c r="I22" s="107">
        <f t="shared" si="1"/>
        <v>900</v>
      </c>
      <c r="J22" s="107"/>
      <c r="K22" s="107">
        <f t="shared" si="2"/>
        <v>900</v>
      </c>
      <c r="L22" s="83" t="s">
        <v>108</v>
      </c>
    </row>
    <row r="23" spans="1:12" ht="19.5" customHeight="1">
      <c r="A23" s="65" t="s">
        <v>30</v>
      </c>
      <c r="B23" s="66" t="s">
        <v>37</v>
      </c>
      <c r="C23" s="67">
        <v>350</v>
      </c>
      <c r="D23" s="68">
        <v>201.366</v>
      </c>
      <c r="E23" s="67">
        <v>350</v>
      </c>
      <c r="F23" s="70"/>
      <c r="G23" s="107">
        <f t="shared" si="0"/>
        <v>350</v>
      </c>
      <c r="H23" s="107"/>
      <c r="I23" s="107">
        <f t="shared" si="1"/>
        <v>350</v>
      </c>
      <c r="J23" s="107"/>
      <c r="K23" s="107">
        <f t="shared" si="2"/>
        <v>350</v>
      </c>
      <c r="L23" s="69" t="s">
        <v>109</v>
      </c>
    </row>
    <row r="24" spans="1:12" ht="15" customHeight="1">
      <c r="A24" s="65" t="s">
        <v>30</v>
      </c>
      <c r="B24" s="66" t="s">
        <v>39</v>
      </c>
      <c r="C24" s="67">
        <v>20</v>
      </c>
      <c r="D24" s="68">
        <v>9.324</v>
      </c>
      <c r="E24" s="67">
        <v>20</v>
      </c>
      <c r="F24" s="70"/>
      <c r="G24" s="107">
        <f t="shared" si="0"/>
        <v>20</v>
      </c>
      <c r="H24" s="107"/>
      <c r="I24" s="107">
        <f t="shared" si="1"/>
        <v>20</v>
      </c>
      <c r="J24" s="107"/>
      <c r="K24" s="107">
        <f t="shared" si="2"/>
        <v>20</v>
      </c>
      <c r="L24" s="69" t="s">
        <v>110</v>
      </c>
    </row>
    <row r="25" spans="1:12" ht="15" customHeight="1">
      <c r="A25" s="65" t="s">
        <v>30</v>
      </c>
      <c r="B25" s="66" t="s">
        <v>111</v>
      </c>
      <c r="C25" s="67">
        <v>1145</v>
      </c>
      <c r="D25" s="68">
        <v>244.8859</v>
      </c>
      <c r="E25" s="67">
        <v>745</v>
      </c>
      <c r="F25" s="70"/>
      <c r="G25" s="107">
        <f t="shared" si="0"/>
        <v>745</v>
      </c>
      <c r="H25" s="107"/>
      <c r="I25" s="107">
        <f t="shared" si="1"/>
        <v>745</v>
      </c>
      <c r="J25" s="107"/>
      <c r="K25" s="107">
        <f t="shared" si="2"/>
        <v>745</v>
      </c>
      <c r="L25" s="69" t="s">
        <v>112</v>
      </c>
    </row>
    <row r="26" spans="1:12" ht="28.5" customHeight="1">
      <c r="A26" s="65" t="s">
        <v>30</v>
      </c>
      <c r="B26" s="66" t="s">
        <v>113</v>
      </c>
      <c r="C26" s="67">
        <v>60</v>
      </c>
      <c r="D26" s="68">
        <v>35.5</v>
      </c>
      <c r="E26" s="89">
        <v>140</v>
      </c>
      <c r="F26" s="91"/>
      <c r="G26" s="107">
        <f t="shared" si="0"/>
        <v>140</v>
      </c>
      <c r="H26" s="107"/>
      <c r="I26" s="107">
        <f t="shared" si="1"/>
        <v>140</v>
      </c>
      <c r="J26" s="107"/>
      <c r="K26" s="107">
        <f t="shared" si="2"/>
        <v>140</v>
      </c>
      <c r="L26" s="83" t="s">
        <v>114</v>
      </c>
    </row>
    <row r="27" spans="1:12" ht="15" customHeight="1">
      <c r="A27" s="65" t="s">
        <v>30</v>
      </c>
      <c r="B27" s="66" t="s">
        <v>115</v>
      </c>
      <c r="C27" s="67">
        <v>3</v>
      </c>
      <c r="D27" s="68">
        <v>3</v>
      </c>
      <c r="E27" s="67">
        <v>3</v>
      </c>
      <c r="F27" s="70"/>
      <c r="G27" s="107">
        <f t="shared" si="0"/>
        <v>3</v>
      </c>
      <c r="H27" s="107"/>
      <c r="I27" s="107">
        <f t="shared" si="1"/>
        <v>3</v>
      </c>
      <c r="J27" s="107"/>
      <c r="K27" s="107">
        <f t="shared" si="2"/>
        <v>3</v>
      </c>
      <c r="L27" s="69" t="s">
        <v>30</v>
      </c>
    </row>
    <row r="28" spans="1:12" ht="30" customHeight="1">
      <c r="A28" s="541" t="s">
        <v>116</v>
      </c>
      <c r="B28" s="541"/>
      <c r="C28" s="73">
        <v>9714.327</v>
      </c>
      <c r="D28" s="73">
        <v>4998.34709</v>
      </c>
      <c r="E28" s="73">
        <f aca="true" t="shared" si="3" ref="E28:K28">SUM(E6:E27)</f>
        <v>9476</v>
      </c>
      <c r="F28" s="73">
        <f t="shared" si="3"/>
        <v>-60</v>
      </c>
      <c r="G28" s="73">
        <f t="shared" si="3"/>
        <v>9416</v>
      </c>
      <c r="H28" s="73">
        <f t="shared" si="3"/>
        <v>-150</v>
      </c>
      <c r="I28" s="73">
        <f t="shared" si="3"/>
        <v>9266</v>
      </c>
      <c r="J28" s="73">
        <f t="shared" si="3"/>
        <v>0</v>
      </c>
      <c r="K28" s="73">
        <f t="shared" si="3"/>
        <v>9266</v>
      </c>
      <c r="L28" s="72" t="s">
        <v>30</v>
      </c>
    </row>
  </sheetData>
  <sheetProtection/>
  <mergeCells count="5">
    <mergeCell ref="A28:B28"/>
    <mergeCell ref="A1:L1"/>
    <mergeCell ref="A3:B3"/>
    <mergeCell ref="A4:L4"/>
    <mergeCell ref="A5:L5"/>
  </mergeCells>
  <printOptions/>
  <pageMargins left="0.8267716535433072" right="0.4330708661417323" top="0.4724409448818898" bottom="0.4724409448818898" header="0.7086614173228347" footer="0.31496062992125984"/>
  <pageSetup firstPageNumber="42" useFirstPageNumber="1" fitToHeight="0" horizontalDpi="300" verticalDpi="300" orientation="portrait" pageOrder="overThenDown" paperSize="9" scale="75"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sheetPr>
    <tabColor rgb="FFFFC000"/>
  </sheetPr>
  <dimension ref="A1:L12"/>
  <sheetViews>
    <sheetView zoomScaleSheetLayoutView="100" zoomScalePageLayoutView="0" workbookViewId="0" topLeftCell="A1">
      <selection activeCell="B23" sqref="B23"/>
    </sheetView>
  </sheetViews>
  <sheetFormatPr defaultColWidth="9.140625" defaultRowHeight="12.75"/>
  <cols>
    <col min="1" max="1" width="9.57421875" style="0" customWidth="1"/>
    <col min="2" max="2" width="33.140625" style="0" customWidth="1"/>
    <col min="3" max="3" width="10.140625" style="0" hidden="1" customWidth="1"/>
    <col min="4" max="4" width="10.421875" style="0" hidden="1" customWidth="1"/>
    <col min="5" max="5" width="9.00390625" style="0" hidden="1" customWidth="1"/>
    <col min="6" max="6" width="7.8515625" style="0" hidden="1" customWidth="1"/>
    <col min="7" max="7" width="8.421875" style="0" hidden="1" customWidth="1"/>
    <col min="8" max="8" width="7.57421875" style="0" hidden="1" customWidth="1"/>
    <col min="9" max="9" width="7.8515625" style="0" hidden="1" customWidth="1"/>
    <col min="10" max="10" width="6.8515625" style="0" hidden="1" customWidth="1"/>
    <col min="11" max="11" width="16.00390625" style="0" customWidth="1"/>
    <col min="12" max="12" width="52.710937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74" t="s">
        <v>593</v>
      </c>
      <c r="G2" s="74" t="s">
        <v>895</v>
      </c>
      <c r="H2" s="135" t="s">
        <v>772</v>
      </c>
      <c r="I2" s="135" t="s">
        <v>771</v>
      </c>
      <c r="J2" s="135" t="s">
        <v>543</v>
      </c>
      <c r="K2" s="443" t="s">
        <v>1522</v>
      </c>
      <c r="L2" s="62" t="s">
        <v>26</v>
      </c>
    </row>
    <row r="3" spans="1:12" ht="24" customHeight="1">
      <c r="A3" s="543" t="s">
        <v>906</v>
      </c>
      <c r="B3" s="543"/>
      <c r="C3" s="64"/>
      <c r="D3" s="64"/>
      <c r="E3" s="64"/>
      <c r="F3" s="64"/>
      <c r="G3" s="64"/>
      <c r="H3" s="64"/>
      <c r="I3" s="64"/>
      <c r="J3" s="64"/>
      <c r="K3" s="64"/>
      <c r="L3" s="147" t="s">
        <v>54</v>
      </c>
    </row>
    <row r="4" spans="1:12" ht="15" customHeight="1">
      <c r="A4" s="544" t="s">
        <v>29</v>
      </c>
      <c r="B4" s="544"/>
      <c r="C4" s="544"/>
      <c r="D4" s="544"/>
      <c r="E4" s="544"/>
      <c r="F4" s="544"/>
      <c r="G4" s="544"/>
      <c r="H4" s="544"/>
      <c r="I4" s="544"/>
      <c r="J4" s="544"/>
      <c r="K4" s="544"/>
      <c r="L4" s="544"/>
    </row>
    <row r="5" spans="1:12" ht="29.25" customHeight="1">
      <c r="A5" s="65" t="s">
        <v>30</v>
      </c>
      <c r="B5" s="66" t="s">
        <v>55</v>
      </c>
      <c r="C5" s="67">
        <v>2</v>
      </c>
      <c r="D5" s="68">
        <v>0</v>
      </c>
      <c r="E5" s="67">
        <v>2</v>
      </c>
      <c r="F5" s="70"/>
      <c r="G5" s="107">
        <f aca="true" t="shared" si="0" ref="G5:G11">E5+F5</f>
        <v>2</v>
      </c>
      <c r="H5" s="107"/>
      <c r="I5" s="107">
        <f>G5+H5</f>
        <v>2</v>
      </c>
      <c r="J5" s="107"/>
      <c r="K5" s="107">
        <f>I5+J5</f>
        <v>2</v>
      </c>
      <c r="L5" s="69" t="s">
        <v>56</v>
      </c>
    </row>
    <row r="6" spans="1:12" ht="26.25" customHeight="1">
      <c r="A6" s="65"/>
      <c r="B6" s="66" t="s">
        <v>44</v>
      </c>
      <c r="C6" s="67">
        <v>0</v>
      </c>
      <c r="D6" s="68">
        <v>0</v>
      </c>
      <c r="E6" s="67">
        <v>6</v>
      </c>
      <c r="F6" s="70"/>
      <c r="G6" s="107">
        <f t="shared" si="0"/>
        <v>6</v>
      </c>
      <c r="H6" s="107"/>
      <c r="I6" s="107">
        <f aca="true" t="shared" si="1" ref="I6:I11">G6+H6</f>
        <v>6</v>
      </c>
      <c r="J6" s="107"/>
      <c r="K6" s="107">
        <f aca="true" t="shared" si="2" ref="K6:K11">I6+J6</f>
        <v>6</v>
      </c>
      <c r="L6" s="69" t="s">
        <v>62</v>
      </c>
    </row>
    <row r="7" spans="1:12" ht="25.5" customHeight="1">
      <c r="A7" s="65" t="s">
        <v>30</v>
      </c>
      <c r="B7" s="66" t="s">
        <v>31</v>
      </c>
      <c r="C7" s="67">
        <v>13</v>
      </c>
      <c r="D7" s="68">
        <v>8.172</v>
      </c>
      <c r="E7" s="67">
        <v>13</v>
      </c>
      <c r="F7" s="70"/>
      <c r="G7" s="107">
        <f t="shared" si="0"/>
        <v>13</v>
      </c>
      <c r="H7" s="107"/>
      <c r="I7" s="107">
        <f t="shared" si="1"/>
        <v>13</v>
      </c>
      <c r="J7" s="107"/>
      <c r="K7" s="107">
        <f t="shared" si="2"/>
        <v>13</v>
      </c>
      <c r="L7" s="69" t="s">
        <v>58</v>
      </c>
    </row>
    <row r="8" spans="1:12" ht="36" customHeight="1">
      <c r="A8" s="65" t="s">
        <v>30</v>
      </c>
      <c r="B8" s="66" t="s">
        <v>45</v>
      </c>
      <c r="C8" s="67">
        <v>151</v>
      </c>
      <c r="D8" s="68">
        <v>0</v>
      </c>
      <c r="E8" s="67">
        <v>138</v>
      </c>
      <c r="F8" s="70"/>
      <c r="G8" s="107">
        <f t="shared" si="0"/>
        <v>138</v>
      </c>
      <c r="H8" s="107"/>
      <c r="I8" s="107">
        <f t="shared" si="1"/>
        <v>138</v>
      </c>
      <c r="J8" s="107"/>
      <c r="K8" s="107">
        <f t="shared" si="2"/>
        <v>138</v>
      </c>
      <c r="L8" s="69" t="s">
        <v>59</v>
      </c>
    </row>
    <row r="9" spans="1:12" ht="29.25" customHeight="1">
      <c r="A9" s="65" t="s">
        <v>30</v>
      </c>
      <c r="B9" s="66" t="s">
        <v>35</v>
      </c>
      <c r="C9" s="67">
        <v>10</v>
      </c>
      <c r="D9" s="68">
        <v>0</v>
      </c>
      <c r="E9" s="67">
        <v>10</v>
      </c>
      <c r="F9" s="70"/>
      <c r="G9" s="107">
        <f t="shared" si="0"/>
        <v>10</v>
      </c>
      <c r="H9" s="107"/>
      <c r="I9" s="107">
        <f t="shared" si="1"/>
        <v>10</v>
      </c>
      <c r="J9" s="107"/>
      <c r="K9" s="107">
        <f t="shared" si="2"/>
        <v>10</v>
      </c>
      <c r="L9" s="69" t="s">
        <v>734</v>
      </c>
    </row>
    <row r="10" spans="1:12" ht="16.5" customHeight="1">
      <c r="A10" s="65" t="s">
        <v>30</v>
      </c>
      <c r="B10" s="66" t="s">
        <v>37</v>
      </c>
      <c r="C10" s="67">
        <v>15</v>
      </c>
      <c r="D10" s="68">
        <v>1</v>
      </c>
      <c r="E10" s="67">
        <v>12</v>
      </c>
      <c r="F10" s="70"/>
      <c r="G10" s="107">
        <f t="shared" si="0"/>
        <v>12</v>
      </c>
      <c r="H10" s="107"/>
      <c r="I10" s="107">
        <f t="shared" si="1"/>
        <v>12</v>
      </c>
      <c r="J10" s="107"/>
      <c r="K10" s="107">
        <f t="shared" si="2"/>
        <v>12</v>
      </c>
      <c r="L10" s="69" t="s">
        <v>60</v>
      </c>
    </row>
    <row r="11" spans="1:12" ht="15" customHeight="1">
      <c r="A11" s="65" t="s">
        <v>30</v>
      </c>
      <c r="B11" s="66" t="s">
        <v>39</v>
      </c>
      <c r="C11" s="67">
        <v>3</v>
      </c>
      <c r="D11" s="68">
        <v>0.427</v>
      </c>
      <c r="E11" s="67">
        <v>3</v>
      </c>
      <c r="F11" s="70"/>
      <c r="G11" s="107">
        <f t="shared" si="0"/>
        <v>3</v>
      </c>
      <c r="H11" s="107"/>
      <c r="I11" s="107">
        <f t="shared" si="1"/>
        <v>3</v>
      </c>
      <c r="J11" s="107"/>
      <c r="K11" s="107">
        <f t="shared" si="2"/>
        <v>3</v>
      </c>
      <c r="L11" s="69" t="s">
        <v>30</v>
      </c>
    </row>
    <row r="12" spans="1:12" ht="30" customHeight="1">
      <c r="A12" s="541" t="s">
        <v>61</v>
      </c>
      <c r="B12" s="541"/>
      <c r="C12" s="73">
        <v>195</v>
      </c>
      <c r="D12" s="73">
        <v>9.089</v>
      </c>
      <c r="E12" s="73">
        <f aca="true" t="shared" si="3" ref="E12:K12">SUM(E5:E11)</f>
        <v>184</v>
      </c>
      <c r="F12" s="73">
        <f t="shared" si="3"/>
        <v>0</v>
      </c>
      <c r="G12" s="73">
        <f t="shared" si="3"/>
        <v>184</v>
      </c>
      <c r="H12" s="73">
        <f t="shared" si="3"/>
        <v>0</v>
      </c>
      <c r="I12" s="73">
        <f t="shared" si="3"/>
        <v>184</v>
      </c>
      <c r="J12" s="73">
        <f t="shared" si="3"/>
        <v>0</v>
      </c>
      <c r="K12" s="73">
        <f t="shared" si="3"/>
        <v>184</v>
      </c>
      <c r="L12" s="72" t="s">
        <v>30</v>
      </c>
    </row>
  </sheetData>
  <sheetProtection/>
  <mergeCells count="4">
    <mergeCell ref="A1:L1"/>
    <mergeCell ref="A3:B3"/>
    <mergeCell ref="A4:L4"/>
    <mergeCell ref="A12:B12"/>
  </mergeCells>
  <printOptions/>
  <pageMargins left="0.8267716535433072" right="0.4330708661417323" top="0.4724409448818898" bottom="0.4724409448818898" header="0.7086614173228347" footer="0.31496062992125984"/>
  <pageSetup firstPageNumber="43" useFirstPageNumber="1" fitToHeight="0" horizontalDpi="300" verticalDpi="300" orientation="portrait" pageOrder="overThenDown" paperSize="9" scale="75"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sheetPr>
    <tabColor rgb="FFFFC000"/>
  </sheetPr>
  <dimension ref="A1:M75"/>
  <sheetViews>
    <sheetView zoomScaleSheetLayoutView="100" zoomScalePageLayoutView="0" workbookViewId="0" topLeftCell="A1">
      <selection activeCell="C2" sqref="C1:C16384"/>
    </sheetView>
  </sheetViews>
  <sheetFormatPr defaultColWidth="9.140625" defaultRowHeight="12.75"/>
  <cols>
    <col min="1" max="1" width="9.57421875" style="97" customWidth="1"/>
    <col min="2" max="2" width="33.421875" style="97" customWidth="1"/>
    <col min="3" max="3" width="10.140625" style="97" hidden="1" customWidth="1"/>
    <col min="4" max="4" width="10.421875" style="97" hidden="1" customWidth="1"/>
    <col min="5" max="5" width="8.7109375" style="97" hidden="1" customWidth="1"/>
    <col min="6" max="6" width="8.00390625" style="97" hidden="1" customWidth="1"/>
    <col min="7" max="7" width="8.140625" style="97" hidden="1" customWidth="1"/>
    <col min="8" max="8" width="7.140625" style="97" hidden="1" customWidth="1"/>
    <col min="9" max="9" width="7.7109375" style="97" hidden="1" customWidth="1"/>
    <col min="10" max="10" width="6.8515625" style="97" hidden="1" customWidth="1"/>
    <col min="11" max="11" width="14.28125" style="97" customWidth="1"/>
    <col min="12" max="12" width="52.8515625" style="97" customWidth="1"/>
    <col min="13" max="13" width="82.7109375" style="97" customWidth="1"/>
    <col min="14" max="16384" width="9.140625" style="97" customWidth="1"/>
  </cols>
  <sheetData>
    <row r="1" spans="1:12" ht="18" customHeight="1" thickBot="1">
      <c r="A1" s="536" t="s">
        <v>1533</v>
      </c>
      <c r="B1" s="537"/>
      <c r="C1" s="537"/>
      <c r="D1" s="537"/>
      <c r="E1" s="537"/>
      <c r="F1" s="537"/>
      <c r="G1" s="537"/>
      <c r="H1" s="537"/>
      <c r="I1" s="537"/>
      <c r="J1" s="537"/>
      <c r="K1" s="537"/>
      <c r="L1" s="537"/>
    </row>
    <row r="2" spans="1:12" ht="63" customHeight="1" thickBot="1">
      <c r="A2" s="98" t="s">
        <v>21</v>
      </c>
      <c r="B2" s="99" t="s">
        <v>22</v>
      </c>
      <c r="C2" s="99" t="s">
        <v>23</v>
      </c>
      <c r="D2" s="99" t="s">
        <v>24</v>
      </c>
      <c r="E2" s="99" t="s">
        <v>25</v>
      </c>
      <c r="F2" s="74" t="s">
        <v>594</v>
      </c>
      <c r="G2" s="74" t="s">
        <v>895</v>
      </c>
      <c r="H2" s="135" t="s">
        <v>772</v>
      </c>
      <c r="I2" s="135" t="s">
        <v>771</v>
      </c>
      <c r="J2" s="135" t="s">
        <v>543</v>
      </c>
      <c r="K2" s="443" t="s">
        <v>1522</v>
      </c>
      <c r="L2" s="100" t="s">
        <v>26</v>
      </c>
    </row>
    <row r="3" spans="1:12" ht="24" customHeight="1">
      <c r="A3" s="538" t="s">
        <v>906</v>
      </c>
      <c r="B3" s="538"/>
      <c r="C3" s="101"/>
      <c r="D3" s="101"/>
      <c r="E3" s="101"/>
      <c r="F3" s="101"/>
      <c r="G3" s="101"/>
      <c r="H3" s="101"/>
      <c r="I3" s="101"/>
      <c r="J3" s="101"/>
      <c r="K3" s="101"/>
      <c r="L3" s="146" t="s">
        <v>367</v>
      </c>
    </row>
    <row r="4" spans="1:12" ht="15" customHeight="1">
      <c r="A4" s="533" t="s">
        <v>28</v>
      </c>
      <c r="B4" s="533"/>
      <c r="C4" s="533"/>
      <c r="D4" s="533"/>
      <c r="E4" s="533"/>
      <c r="F4" s="533"/>
      <c r="G4" s="533"/>
      <c r="H4" s="534"/>
      <c r="I4" s="534"/>
      <c r="J4" s="534"/>
      <c r="K4" s="534"/>
      <c r="L4" s="535"/>
    </row>
    <row r="5" spans="1:12" ht="15" customHeight="1">
      <c r="A5" s="529" t="s">
        <v>29</v>
      </c>
      <c r="B5" s="529"/>
      <c r="C5" s="529"/>
      <c r="D5" s="529"/>
      <c r="E5" s="529"/>
      <c r="F5" s="529"/>
      <c r="G5" s="529"/>
      <c r="H5" s="530"/>
      <c r="I5" s="530"/>
      <c r="J5" s="530"/>
      <c r="K5" s="530"/>
      <c r="L5" s="531"/>
    </row>
    <row r="6" spans="1:12" ht="15" customHeight="1">
      <c r="A6" s="102" t="s">
        <v>30</v>
      </c>
      <c r="B6" s="103" t="s">
        <v>337</v>
      </c>
      <c r="C6" s="104">
        <v>7</v>
      </c>
      <c r="D6" s="105">
        <v>1.496</v>
      </c>
      <c r="E6" s="104">
        <v>7</v>
      </c>
      <c r="F6" s="107"/>
      <c r="G6" s="107">
        <f aca="true" t="shared" si="0" ref="G6:G14">E6+F6</f>
        <v>7</v>
      </c>
      <c r="H6" s="107"/>
      <c r="I6" s="107">
        <f>G6+H6</f>
        <v>7</v>
      </c>
      <c r="J6" s="107"/>
      <c r="K6" s="107">
        <f>I6+J6</f>
        <v>7</v>
      </c>
      <c r="L6" s="149" t="s">
        <v>368</v>
      </c>
    </row>
    <row r="7" spans="1:12" ht="29.25" customHeight="1">
      <c r="A7" s="102" t="s">
        <v>30</v>
      </c>
      <c r="B7" s="103" t="s">
        <v>88</v>
      </c>
      <c r="C7" s="104">
        <v>10</v>
      </c>
      <c r="D7" s="105">
        <v>0</v>
      </c>
      <c r="E7" s="104">
        <v>10</v>
      </c>
      <c r="F7" s="107"/>
      <c r="G7" s="107">
        <f t="shared" si="0"/>
        <v>10</v>
      </c>
      <c r="H7" s="107"/>
      <c r="I7" s="107">
        <f aca="true" t="shared" si="1" ref="I7:I14">G7+H7</f>
        <v>10</v>
      </c>
      <c r="J7" s="107"/>
      <c r="K7" s="107">
        <f aca="true" t="shared" si="2" ref="K7:K14">I7+J7</f>
        <v>10</v>
      </c>
      <c r="L7" s="149" t="s">
        <v>369</v>
      </c>
    </row>
    <row r="8" spans="1:12" ht="15" customHeight="1">
      <c r="A8" s="102" t="s">
        <v>30</v>
      </c>
      <c r="B8" s="103" t="s">
        <v>31</v>
      </c>
      <c r="C8" s="104">
        <v>10</v>
      </c>
      <c r="D8" s="105">
        <v>9.05</v>
      </c>
      <c r="E8" s="104">
        <v>10</v>
      </c>
      <c r="F8" s="107"/>
      <c r="G8" s="107">
        <f t="shared" si="0"/>
        <v>10</v>
      </c>
      <c r="H8" s="107"/>
      <c r="I8" s="107">
        <f t="shared" si="1"/>
        <v>10</v>
      </c>
      <c r="J8" s="107"/>
      <c r="K8" s="107">
        <f t="shared" si="2"/>
        <v>10</v>
      </c>
      <c r="L8" s="149" t="s">
        <v>370</v>
      </c>
    </row>
    <row r="9" spans="1:12" ht="15" customHeight="1">
      <c r="A9" s="102" t="s">
        <v>30</v>
      </c>
      <c r="B9" s="103" t="s">
        <v>33</v>
      </c>
      <c r="C9" s="104">
        <v>140</v>
      </c>
      <c r="D9" s="105">
        <v>43.70731</v>
      </c>
      <c r="E9" s="104">
        <v>140</v>
      </c>
      <c r="F9" s="107"/>
      <c r="G9" s="107">
        <f t="shared" si="0"/>
        <v>140</v>
      </c>
      <c r="H9" s="107"/>
      <c r="I9" s="107">
        <f t="shared" si="1"/>
        <v>140</v>
      </c>
      <c r="J9" s="107"/>
      <c r="K9" s="107">
        <f t="shared" si="2"/>
        <v>140</v>
      </c>
      <c r="L9" s="149" t="s">
        <v>30</v>
      </c>
    </row>
    <row r="10" spans="1:12" ht="15" customHeight="1">
      <c r="A10" s="102" t="s">
        <v>30</v>
      </c>
      <c r="B10" s="103" t="s">
        <v>45</v>
      </c>
      <c r="C10" s="104">
        <v>150</v>
      </c>
      <c r="D10" s="105">
        <v>0</v>
      </c>
      <c r="E10" s="104">
        <v>150</v>
      </c>
      <c r="F10" s="107"/>
      <c r="G10" s="107">
        <f t="shared" si="0"/>
        <v>150</v>
      </c>
      <c r="H10" s="107"/>
      <c r="I10" s="107">
        <f t="shared" si="1"/>
        <v>150</v>
      </c>
      <c r="J10" s="107"/>
      <c r="K10" s="107">
        <f t="shared" si="2"/>
        <v>150</v>
      </c>
      <c r="L10" s="149" t="s">
        <v>30</v>
      </c>
    </row>
    <row r="11" spans="1:12" ht="15" customHeight="1">
      <c r="A11" s="102" t="s">
        <v>30</v>
      </c>
      <c r="B11" s="103" t="s">
        <v>45</v>
      </c>
      <c r="C11" s="104">
        <v>50</v>
      </c>
      <c r="D11" s="105">
        <v>0</v>
      </c>
      <c r="E11" s="104">
        <v>50</v>
      </c>
      <c r="F11" s="107"/>
      <c r="G11" s="107">
        <f t="shared" si="0"/>
        <v>50</v>
      </c>
      <c r="H11" s="107"/>
      <c r="I11" s="107">
        <f t="shared" si="1"/>
        <v>50</v>
      </c>
      <c r="J11" s="107"/>
      <c r="K11" s="107">
        <f t="shared" si="2"/>
        <v>50</v>
      </c>
      <c r="L11" s="149" t="s">
        <v>735</v>
      </c>
    </row>
    <row r="12" spans="1:12" ht="27.75" customHeight="1">
      <c r="A12" s="102" t="s">
        <v>30</v>
      </c>
      <c r="B12" s="103" t="s">
        <v>35</v>
      </c>
      <c r="C12" s="104">
        <v>10</v>
      </c>
      <c r="D12" s="105">
        <v>0</v>
      </c>
      <c r="E12" s="104">
        <v>10</v>
      </c>
      <c r="F12" s="107"/>
      <c r="G12" s="107">
        <f t="shared" si="0"/>
        <v>10</v>
      </c>
      <c r="H12" s="107"/>
      <c r="I12" s="107">
        <f t="shared" si="1"/>
        <v>10</v>
      </c>
      <c r="J12" s="107"/>
      <c r="K12" s="107">
        <f t="shared" si="2"/>
        <v>10</v>
      </c>
      <c r="L12" s="149" t="s">
        <v>736</v>
      </c>
    </row>
    <row r="13" spans="1:12" ht="15" customHeight="1">
      <c r="A13" s="102" t="s">
        <v>30</v>
      </c>
      <c r="B13" s="103" t="s">
        <v>37</v>
      </c>
      <c r="C13" s="104">
        <v>40</v>
      </c>
      <c r="D13" s="105">
        <v>24.955</v>
      </c>
      <c r="E13" s="104">
        <v>40</v>
      </c>
      <c r="F13" s="107"/>
      <c r="G13" s="107">
        <f t="shared" si="0"/>
        <v>40</v>
      </c>
      <c r="H13" s="107"/>
      <c r="I13" s="107">
        <f t="shared" si="1"/>
        <v>40</v>
      </c>
      <c r="J13" s="107"/>
      <c r="K13" s="107">
        <f t="shared" si="2"/>
        <v>40</v>
      </c>
      <c r="L13" s="149" t="s">
        <v>38</v>
      </c>
    </row>
    <row r="14" spans="1:12" ht="15" customHeight="1">
      <c r="A14" s="102" t="s">
        <v>30</v>
      </c>
      <c r="B14" s="103" t="s">
        <v>39</v>
      </c>
      <c r="C14" s="104">
        <v>6</v>
      </c>
      <c r="D14" s="105">
        <v>0.78</v>
      </c>
      <c r="E14" s="104">
        <v>6</v>
      </c>
      <c r="F14" s="107"/>
      <c r="G14" s="107">
        <f t="shared" si="0"/>
        <v>6</v>
      </c>
      <c r="H14" s="107"/>
      <c r="I14" s="107">
        <f t="shared" si="1"/>
        <v>6</v>
      </c>
      <c r="J14" s="107"/>
      <c r="K14" s="107">
        <f t="shared" si="2"/>
        <v>6</v>
      </c>
      <c r="L14" s="149" t="s">
        <v>371</v>
      </c>
    </row>
    <row r="15" spans="1:12" ht="15" customHeight="1">
      <c r="A15" s="534" t="s">
        <v>40</v>
      </c>
      <c r="B15" s="551"/>
      <c r="C15" s="108">
        <f aca="true" t="shared" si="3" ref="C15:J15">SUM(C6:C14)</f>
        <v>423</v>
      </c>
      <c r="D15" s="108">
        <f t="shared" si="3"/>
        <v>79.98831</v>
      </c>
      <c r="E15" s="108">
        <f t="shared" si="3"/>
        <v>423</v>
      </c>
      <c r="F15" s="108">
        <f t="shared" si="3"/>
        <v>0</v>
      </c>
      <c r="G15" s="108">
        <f t="shared" si="3"/>
        <v>423</v>
      </c>
      <c r="H15" s="108">
        <f t="shared" si="3"/>
        <v>0</v>
      </c>
      <c r="I15" s="108">
        <f t="shared" si="3"/>
        <v>423</v>
      </c>
      <c r="J15" s="108">
        <f t="shared" si="3"/>
        <v>0</v>
      </c>
      <c r="K15" s="108">
        <f>SUM(K6:K14)</f>
        <v>423</v>
      </c>
      <c r="L15" s="150" t="s">
        <v>30</v>
      </c>
    </row>
    <row r="16" spans="1:12" ht="15" customHeight="1">
      <c r="A16" s="533" t="s">
        <v>372</v>
      </c>
      <c r="B16" s="533"/>
      <c r="C16" s="533"/>
      <c r="D16" s="533"/>
      <c r="E16" s="533"/>
      <c r="F16" s="533"/>
      <c r="G16" s="533"/>
      <c r="H16" s="534"/>
      <c r="I16" s="534"/>
      <c r="J16" s="534"/>
      <c r="K16" s="534"/>
      <c r="L16" s="535"/>
    </row>
    <row r="17" spans="1:12" ht="15" customHeight="1">
      <c r="A17" s="529" t="s">
        <v>373</v>
      </c>
      <c r="B17" s="529"/>
      <c r="C17" s="529"/>
      <c r="D17" s="529"/>
      <c r="E17" s="529"/>
      <c r="F17" s="529"/>
      <c r="G17" s="529"/>
      <c r="H17" s="530"/>
      <c r="I17" s="530"/>
      <c r="J17" s="530"/>
      <c r="K17" s="530"/>
      <c r="L17" s="531"/>
    </row>
    <row r="18" spans="1:12" ht="27.75" customHeight="1">
      <c r="A18" s="102" t="s">
        <v>30</v>
      </c>
      <c r="B18" s="103" t="s">
        <v>44</v>
      </c>
      <c r="C18" s="104">
        <v>485</v>
      </c>
      <c r="D18" s="105">
        <v>190.717</v>
      </c>
      <c r="E18" s="104">
        <v>485</v>
      </c>
      <c r="F18" s="107"/>
      <c r="G18" s="107">
        <f>E18+F18</f>
        <v>485</v>
      </c>
      <c r="H18" s="107"/>
      <c r="I18" s="107">
        <f>G18+H18</f>
        <v>485</v>
      </c>
      <c r="J18" s="107"/>
      <c r="K18" s="107">
        <f>I18+J18</f>
        <v>485</v>
      </c>
      <c r="L18" s="446" t="s">
        <v>1489</v>
      </c>
    </row>
    <row r="19" spans="1:12" ht="30.75" customHeight="1">
      <c r="A19" s="102" t="s">
        <v>30</v>
      </c>
      <c r="B19" s="103" t="s">
        <v>35</v>
      </c>
      <c r="C19" s="104">
        <v>2790</v>
      </c>
      <c r="D19" s="105">
        <v>1824.6195</v>
      </c>
      <c r="E19" s="104">
        <v>2790</v>
      </c>
      <c r="F19" s="107"/>
      <c r="G19" s="107">
        <f>E19+F19</f>
        <v>2790</v>
      </c>
      <c r="H19" s="107"/>
      <c r="I19" s="107">
        <f>G19+H19</f>
        <v>2790</v>
      </c>
      <c r="J19" s="107"/>
      <c r="K19" s="107">
        <f>I19+J19</f>
        <v>2790</v>
      </c>
      <c r="L19" s="149" t="s">
        <v>737</v>
      </c>
    </row>
    <row r="20" spans="1:12" ht="15" customHeight="1">
      <c r="A20" s="529" t="s">
        <v>374</v>
      </c>
      <c r="B20" s="529"/>
      <c r="C20" s="529"/>
      <c r="D20" s="529"/>
      <c r="E20" s="529"/>
      <c r="F20" s="529"/>
      <c r="G20" s="529"/>
      <c r="H20" s="530"/>
      <c r="I20" s="530"/>
      <c r="J20" s="530"/>
      <c r="K20" s="530"/>
      <c r="L20" s="531"/>
    </row>
    <row r="21" spans="1:12" ht="17.25" customHeight="1">
      <c r="A21" s="102" t="s">
        <v>30</v>
      </c>
      <c r="B21" s="103" t="s">
        <v>35</v>
      </c>
      <c r="C21" s="104">
        <v>477</v>
      </c>
      <c r="D21" s="105">
        <v>153.1473</v>
      </c>
      <c r="E21" s="104">
        <v>350</v>
      </c>
      <c r="F21" s="107"/>
      <c r="G21" s="107">
        <f>E21+F21</f>
        <v>350</v>
      </c>
      <c r="H21" s="107"/>
      <c r="I21" s="107">
        <f>G21+H21</f>
        <v>350</v>
      </c>
      <c r="J21" s="107"/>
      <c r="K21" s="107">
        <f>I21+J21</f>
        <v>350</v>
      </c>
      <c r="L21" s="149" t="s">
        <v>738</v>
      </c>
    </row>
    <row r="22" spans="1:12" ht="15" customHeight="1">
      <c r="A22" s="529" t="s">
        <v>375</v>
      </c>
      <c r="B22" s="529"/>
      <c r="C22" s="529"/>
      <c r="D22" s="529"/>
      <c r="E22" s="529"/>
      <c r="F22" s="529"/>
      <c r="G22" s="529"/>
      <c r="H22" s="530"/>
      <c r="I22" s="530"/>
      <c r="J22" s="530"/>
      <c r="K22" s="530"/>
      <c r="L22" s="531"/>
    </row>
    <row r="23" spans="1:12" ht="15" customHeight="1">
      <c r="A23" s="102" t="s">
        <v>30</v>
      </c>
      <c r="B23" s="103" t="s">
        <v>44</v>
      </c>
      <c r="C23" s="104">
        <v>5</v>
      </c>
      <c r="D23" s="105">
        <v>0</v>
      </c>
      <c r="E23" s="104">
        <v>5</v>
      </c>
      <c r="F23" s="107"/>
      <c r="G23" s="107">
        <f>E23+F23</f>
        <v>5</v>
      </c>
      <c r="H23" s="107"/>
      <c r="I23" s="107">
        <f>G23+H23</f>
        <v>5</v>
      </c>
      <c r="J23" s="107"/>
      <c r="K23" s="107">
        <f>I23+J23</f>
        <v>5</v>
      </c>
      <c r="L23" s="149" t="s">
        <v>376</v>
      </c>
    </row>
    <row r="24" spans="1:12" ht="15.75" customHeight="1">
      <c r="A24" s="102" t="s">
        <v>30</v>
      </c>
      <c r="B24" s="103" t="s">
        <v>35</v>
      </c>
      <c r="C24" s="104">
        <v>50</v>
      </c>
      <c r="D24" s="105">
        <v>0</v>
      </c>
      <c r="E24" s="104">
        <v>50</v>
      </c>
      <c r="F24" s="107"/>
      <c r="G24" s="107">
        <f>E24+F24</f>
        <v>50</v>
      </c>
      <c r="H24" s="107"/>
      <c r="I24" s="107">
        <f>G24+H24</f>
        <v>50</v>
      </c>
      <c r="J24" s="107"/>
      <c r="K24" s="107">
        <f>I24+J24</f>
        <v>50</v>
      </c>
      <c r="L24" s="149" t="s">
        <v>377</v>
      </c>
    </row>
    <row r="25" spans="1:12" ht="15" customHeight="1">
      <c r="A25" s="529" t="s">
        <v>235</v>
      </c>
      <c r="B25" s="529"/>
      <c r="C25" s="529"/>
      <c r="D25" s="529"/>
      <c r="E25" s="529"/>
      <c r="F25" s="529"/>
      <c r="G25" s="529"/>
      <c r="H25" s="530"/>
      <c r="I25" s="530"/>
      <c r="J25" s="530"/>
      <c r="K25" s="530"/>
      <c r="L25" s="531"/>
    </row>
    <row r="26" spans="1:12" ht="22.5" customHeight="1">
      <c r="A26" s="102" t="s">
        <v>30</v>
      </c>
      <c r="B26" s="103" t="s">
        <v>43</v>
      </c>
      <c r="C26" s="104">
        <v>81.5</v>
      </c>
      <c r="D26" s="105">
        <v>65.3735</v>
      </c>
      <c r="E26" s="104">
        <v>200</v>
      </c>
      <c r="F26" s="107"/>
      <c r="G26" s="107">
        <f>E26+F26</f>
        <v>200</v>
      </c>
      <c r="H26" s="107"/>
      <c r="I26" s="107">
        <f>G26+H26</f>
        <v>200</v>
      </c>
      <c r="J26" s="107"/>
      <c r="K26" s="107">
        <f>I26+J26</f>
        <v>200</v>
      </c>
      <c r="L26" s="149" t="s">
        <v>378</v>
      </c>
    </row>
    <row r="27" spans="1:12" ht="15" customHeight="1">
      <c r="A27" s="529" t="s">
        <v>379</v>
      </c>
      <c r="B27" s="529"/>
      <c r="C27" s="529"/>
      <c r="D27" s="529"/>
      <c r="E27" s="529"/>
      <c r="F27" s="529"/>
      <c r="G27" s="529"/>
      <c r="H27" s="530"/>
      <c r="I27" s="530"/>
      <c r="J27" s="530"/>
      <c r="K27" s="530"/>
      <c r="L27" s="531"/>
    </row>
    <row r="28" spans="1:12" ht="18" customHeight="1">
      <c r="A28" s="102" t="s">
        <v>30</v>
      </c>
      <c r="B28" s="103" t="s">
        <v>96</v>
      </c>
      <c r="C28" s="104">
        <v>60</v>
      </c>
      <c r="D28" s="105">
        <v>16.944</v>
      </c>
      <c r="E28" s="104">
        <v>60</v>
      </c>
      <c r="F28" s="107"/>
      <c r="G28" s="107">
        <f>E28+F28</f>
        <v>60</v>
      </c>
      <c r="H28" s="107"/>
      <c r="I28" s="107">
        <f>G28+H28</f>
        <v>60</v>
      </c>
      <c r="J28" s="107"/>
      <c r="K28" s="107">
        <f>I28+J28</f>
        <v>60</v>
      </c>
      <c r="L28" s="149" t="s">
        <v>380</v>
      </c>
    </row>
    <row r="29" spans="1:12" ht="15" customHeight="1">
      <c r="A29" s="102" t="s">
        <v>30</v>
      </c>
      <c r="B29" s="103" t="s">
        <v>65</v>
      </c>
      <c r="C29" s="104">
        <v>18</v>
      </c>
      <c r="D29" s="105">
        <v>3</v>
      </c>
      <c r="E29" s="104">
        <v>18</v>
      </c>
      <c r="F29" s="107"/>
      <c r="G29" s="107">
        <f>E29+F29</f>
        <v>18</v>
      </c>
      <c r="H29" s="107"/>
      <c r="I29" s="107">
        <f>G29+H29</f>
        <v>18</v>
      </c>
      <c r="J29" s="107"/>
      <c r="K29" s="107">
        <f>I29+J29</f>
        <v>18</v>
      </c>
      <c r="L29" s="149" t="s">
        <v>381</v>
      </c>
    </row>
    <row r="30" spans="1:12" ht="25.5" customHeight="1">
      <c r="A30" s="102" t="s">
        <v>30</v>
      </c>
      <c r="B30" s="103" t="s">
        <v>45</v>
      </c>
      <c r="C30" s="104">
        <v>243</v>
      </c>
      <c r="D30" s="105">
        <v>100</v>
      </c>
      <c r="E30" s="104">
        <v>243</v>
      </c>
      <c r="F30" s="107"/>
      <c r="G30" s="107">
        <f>E30+F30</f>
        <v>243</v>
      </c>
      <c r="H30" s="107"/>
      <c r="I30" s="107">
        <f>G30+H30</f>
        <v>243</v>
      </c>
      <c r="J30" s="107"/>
      <c r="K30" s="107">
        <f>I30+J30</f>
        <v>243</v>
      </c>
      <c r="L30" s="149" t="s">
        <v>382</v>
      </c>
    </row>
    <row r="31" spans="1:12" ht="26.25" customHeight="1">
      <c r="A31" s="102" t="s">
        <v>30</v>
      </c>
      <c r="B31" s="103" t="s">
        <v>35</v>
      </c>
      <c r="C31" s="104">
        <v>1240</v>
      </c>
      <c r="D31" s="105">
        <v>588.665</v>
      </c>
      <c r="E31" s="104">
        <v>1240</v>
      </c>
      <c r="F31" s="107"/>
      <c r="G31" s="107">
        <f>E31+F31</f>
        <v>1240</v>
      </c>
      <c r="H31" s="107"/>
      <c r="I31" s="107">
        <f>G31+H31</f>
        <v>1240</v>
      </c>
      <c r="J31" s="107"/>
      <c r="K31" s="107">
        <f>I31+J31</f>
        <v>1240</v>
      </c>
      <c r="L31" s="149" t="s">
        <v>383</v>
      </c>
    </row>
    <row r="32" spans="1:12" ht="15" customHeight="1">
      <c r="A32" s="530" t="s">
        <v>384</v>
      </c>
      <c r="B32" s="552"/>
      <c r="C32" s="552"/>
      <c r="D32" s="552"/>
      <c r="E32" s="552"/>
      <c r="F32" s="552"/>
      <c r="G32" s="552"/>
      <c r="H32" s="552"/>
      <c r="I32" s="552"/>
      <c r="J32" s="552"/>
      <c r="K32" s="552"/>
      <c r="L32" s="553"/>
    </row>
    <row r="33" spans="1:12" ht="29.25" customHeight="1">
      <c r="A33" s="102" t="s">
        <v>30</v>
      </c>
      <c r="B33" s="103" t="s">
        <v>35</v>
      </c>
      <c r="C33" s="104">
        <v>2769.55</v>
      </c>
      <c r="D33" s="105">
        <v>741.4057</v>
      </c>
      <c r="E33" s="104">
        <v>2582</v>
      </c>
      <c r="F33" s="107"/>
      <c r="G33" s="107">
        <f>E33+F33</f>
        <v>2582</v>
      </c>
      <c r="H33" s="107"/>
      <c r="I33" s="107">
        <f>G33+H33</f>
        <v>2582</v>
      </c>
      <c r="J33" s="107"/>
      <c r="K33" s="107">
        <f>I33+J33</f>
        <v>2582</v>
      </c>
      <c r="L33" s="149" t="s">
        <v>739</v>
      </c>
    </row>
    <row r="34" spans="1:12" ht="17.25" customHeight="1">
      <c r="A34" s="102" t="s">
        <v>30</v>
      </c>
      <c r="B34" s="103" t="s">
        <v>35</v>
      </c>
      <c r="C34" s="104">
        <v>2800</v>
      </c>
      <c r="D34" s="105">
        <v>1231.2038</v>
      </c>
      <c r="E34" s="104">
        <v>2800</v>
      </c>
      <c r="F34" s="107"/>
      <c r="G34" s="107">
        <f>E34+F34</f>
        <v>2800</v>
      </c>
      <c r="H34" s="107"/>
      <c r="I34" s="107">
        <f>G34+H34</f>
        <v>2800</v>
      </c>
      <c r="J34" s="107"/>
      <c r="K34" s="107">
        <f>I34+J34</f>
        <v>2800</v>
      </c>
      <c r="L34" s="149" t="s">
        <v>385</v>
      </c>
    </row>
    <row r="35" spans="1:12" ht="15" customHeight="1">
      <c r="A35" s="529" t="s">
        <v>386</v>
      </c>
      <c r="B35" s="529"/>
      <c r="C35" s="529"/>
      <c r="D35" s="529"/>
      <c r="E35" s="529"/>
      <c r="F35" s="529"/>
      <c r="G35" s="529"/>
      <c r="H35" s="530"/>
      <c r="I35" s="530"/>
      <c r="J35" s="530"/>
      <c r="K35" s="530"/>
      <c r="L35" s="531"/>
    </row>
    <row r="36" spans="1:12" ht="15.75" customHeight="1">
      <c r="A36" s="102" t="s">
        <v>30</v>
      </c>
      <c r="B36" s="103" t="s">
        <v>44</v>
      </c>
      <c r="C36" s="104">
        <v>25</v>
      </c>
      <c r="D36" s="105">
        <v>1.85</v>
      </c>
      <c r="E36" s="104">
        <v>25</v>
      </c>
      <c r="F36" s="107"/>
      <c r="G36" s="107">
        <f>E36+F36</f>
        <v>25</v>
      </c>
      <c r="H36" s="107"/>
      <c r="I36" s="107">
        <f>G36+H36</f>
        <v>25</v>
      </c>
      <c r="J36" s="107"/>
      <c r="K36" s="107">
        <f>I36+J36</f>
        <v>25</v>
      </c>
      <c r="L36" s="149" t="s">
        <v>387</v>
      </c>
    </row>
    <row r="37" spans="1:12" ht="26.25" customHeight="1">
      <c r="A37" s="102" t="s">
        <v>30</v>
      </c>
      <c r="B37" s="103" t="s">
        <v>35</v>
      </c>
      <c r="C37" s="104">
        <v>150</v>
      </c>
      <c r="D37" s="105">
        <v>15</v>
      </c>
      <c r="E37" s="104">
        <v>150</v>
      </c>
      <c r="F37" s="107"/>
      <c r="G37" s="107">
        <f>E37+F37</f>
        <v>150</v>
      </c>
      <c r="H37" s="107"/>
      <c r="I37" s="107">
        <f>G37+H37</f>
        <v>150</v>
      </c>
      <c r="J37" s="107"/>
      <c r="K37" s="107">
        <f>I37+J37</f>
        <v>150</v>
      </c>
      <c r="L37" s="149" t="s">
        <v>388</v>
      </c>
    </row>
    <row r="38" spans="1:12" ht="15" customHeight="1">
      <c r="A38" s="529" t="s">
        <v>389</v>
      </c>
      <c r="B38" s="529"/>
      <c r="C38" s="529"/>
      <c r="D38" s="529"/>
      <c r="E38" s="529"/>
      <c r="F38" s="529"/>
      <c r="G38" s="529"/>
      <c r="H38" s="530"/>
      <c r="I38" s="530"/>
      <c r="J38" s="530"/>
      <c r="K38" s="530"/>
      <c r="L38" s="531"/>
    </row>
    <row r="39" spans="1:12" ht="15" customHeight="1">
      <c r="A39" s="102" t="s">
        <v>30</v>
      </c>
      <c r="B39" s="103" t="s">
        <v>45</v>
      </c>
      <c r="C39" s="104">
        <v>115</v>
      </c>
      <c r="D39" s="105">
        <v>10</v>
      </c>
      <c r="E39" s="104">
        <v>20</v>
      </c>
      <c r="F39" s="107"/>
      <c r="G39" s="107">
        <f>E39+F39</f>
        <v>20</v>
      </c>
      <c r="H39" s="107"/>
      <c r="I39" s="107">
        <f>G39+H39</f>
        <v>20</v>
      </c>
      <c r="J39" s="107"/>
      <c r="K39" s="107">
        <f>I39+J39</f>
        <v>20</v>
      </c>
      <c r="L39" s="149" t="s">
        <v>390</v>
      </c>
    </row>
    <row r="40" spans="1:12" ht="39" customHeight="1">
      <c r="A40" s="102" t="s">
        <v>30</v>
      </c>
      <c r="B40" s="103" t="s">
        <v>35</v>
      </c>
      <c r="C40" s="104">
        <v>9664.254</v>
      </c>
      <c r="D40" s="105">
        <v>2602.3933</v>
      </c>
      <c r="E40" s="104">
        <v>10380</v>
      </c>
      <c r="F40" s="107"/>
      <c r="G40" s="107">
        <f>E40+F40</f>
        <v>10380</v>
      </c>
      <c r="H40" s="107"/>
      <c r="I40" s="107">
        <f>G40+H40</f>
        <v>10380</v>
      </c>
      <c r="J40" s="107"/>
      <c r="K40" s="107">
        <f>I40+J40</f>
        <v>10380</v>
      </c>
      <c r="L40" s="149" t="s">
        <v>391</v>
      </c>
    </row>
    <row r="41" spans="1:12" ht="25.5" customHeight="1">
      <c r="A41" s="102" t="s">
        <v>30</v>
      </c>
      <c r="B41" s="103" t="s">
        <v>35</v>
      </c>
      <c r="C41" s="104">
        <v>900</v>
      </c>
      <c r="D41" s="105">
        <v>144</v>
      </c>
      <c r="E41" s="104">
        <v>950</v>
      </c>
      <c r="F41" s="107"/>
      <c r="G41" s="107">
        <f>E41+F41</f>
        <v>950</v>
      </c>
      <c r="H41" s="107"/>
      <c r="I41" s="107">
        <f>G41+H41</f>
        <v>950</v>
      </c>
      <c r="J41" s="107"/>
      <c r="K41" s="107">
        <f>I41+J41</f>
        <v>950</v>
      </c>
      <c r="L41" s="149" t="s">
        <v>392</v>
      </c>
    </row>
    <row r="42" spans="1:12" ht="15" customHeight="1">
      <c r="A42" s="534" t="s">
        <v>393</v>
      </c>
      <c r="B42" s="551"/>
      <c r="C42" s="108">
        <f aca="true" t="shared" si="4" ref="C42:J42">SUM(C18:C41)</f>
        <v>21873.304</v>
      </c>
      <c r="D42" s="108">
        <f t="shared" si="4"/>
        <v>7688.319100000001</v>
      </c>
      <c r="E42" s="108">
        <f t="shared" si="4"/>
        <v>22348</v>
      </c>
      <c r="F42" s="108">
        <f t="shared" si="4"/>
        <v>0</v>
      </c>
      <c r="G42" s="108">
        <f t="shared" si="4"/>
        <v>22348</v>
      </c>
      <c r="H42" s="108">
        <f t="shared" si="4"/>
        <v>0</v>
      </c>
      <c r="I42" s="108">
        <f t="shared" si="4"/>
        <v>22348</v>
      </c>
      <c r="J42" s="108">
        <f t="shared" si="4"/>
        <v>0</v>
      </c>
      <c r="K42" s="108">
        <f>SUM(K18:K41)</f>
        <v>22348</v>
      </c>
      <c r="L42" s="150" t="s">
        <v>30</v>
      </c>
    </row>
    <row r="43" spans="1:12" ht="15" customHeight="1">
      <c r="A43" s="533" t="s">
        <v>394</v>
      </c>
      <c r="B43" s="533"/>
      <c r="C43" s="533"/>
      <c r="D43" s="533"/>
      <c r="E43" s="533"/>
      <c r="F43" s="533"/>
      <c r="G43" s="533"/>
      <c r="H43" s="534"/>
      <c r="I43" s="534"/>
      <c r="J43" s="534"/>
      <c r="K43" s="534"/>
      <c r="L43" s="535"/>
    </row>
    <row r="44" spans="1:12" ht="29.25" customHeight="1">
      <c r="A44" s="102" t="s">
        <v>30</v>
      </c>
      <c r="B44" s="103" t="s">
        <v>35</v>
      </c>
      <c r="C44" s="104">
        <v>450</v>
      </c>
      <c r="D44" s="105">
        <v>158.9305</v>
      </c>
      <c r="E44" s="104">
        <v>500</v>
      </c>
      <c r="F44" s="107"/>
      <c r="G44" s="107">
        <f aca="true" t="shared" si="5" ref="G44:G64">E44+F44</f>
        <v>500</v>
      </c>
      <c r="H44" s="107"/>
      <c r="I44" s="107">
        <f>G44+H44</f>
        <v>500</v>
      </c>
      <c r="J44" s="107"/>
      <c r="K44" s="107">
        <f aca="true" t="shared" si="6" ref="K44:K64">I44+J44</f>
        <v>500</v>
      </c>
      <c r="L44" s="149" t="s">
        <v>395</v>
      </c>
    </row>
    <row r="45" spans="1:12" ht="17.25" customHeight="1">
      <c r="A45" s="102" t="s">
        <v>30</v>
      </c>
      <c r="B45" s="103" t="s">
        <v>35</v>
      </c>
      <c r="C45" s="104">
        <v>654</v>
      </c>
      <c r="D45" s="105">
        <v>326.55178</v>
      </c>
      <c r="E45" s="104">
        <v>654</v>
      </c>
      <c r="F45" s="107"/>
      <c r="G45" s="107">
        <f t="shared" si="5"/>
        <v>654</v>
      </c>
      <c r="H45" s="107"/>
      <c r="I45" s="107">
        <f aca="true" t="shared" si="7" ref="I45:I64">G45+H45</f>
        <v>654</v>
      </c>
      <c r="J45" s="107"/>
      <c r="K45" s="107">
        <f t="shared" si="6"/>
        <v>654</v>
      </c>
      <c r="L45" s="149" t="s">
        <v>396</v>
      </c>
    </row>
    <row r="46" spans="1:12" ht="15" customHeight="1">
      <c r="A46" s="102" t="s">
        <v>30</v>
      </c>
      <c r="B46" s="103" t="s">
        <v>35</v>
      </c>
      <c r="C46" s="104">
        <v>92</v>
      </c>
      <c r="D46" s="105">
        <v>0</v>
      </c>
      <c r="E46" s="104">
        <v>60</v>
      </c>
      <c r="F46" s="107"/>
      <c r="G46" s="107">
        <f t="shared" si="5"/>
        <v>60</v>
      </c>
      <c r="H46" s="107"/>
      <c r="I46" s="107">
        <f t="shared" si="7"/>
        <v>60</v>
      </c>
      <c r="J46" s="107"/>
      <c r="K46" s="107">
        <f t="shared" si="6"/>
        <v>60</v>
      </c>
      <c r="L46" s="149" t="s">
        <v>397</v>
      </c>
    </row>
    <row r="47" spans="1:12" ht="18.75" customHeight="1">
      <c r="A47" s="102" t="s">
        <v>30</v>
      </c>
      <c r="B47" s="103" t="s">
        <v>35</v>
      </c>
      <c r="C47" s="104">
        <v>159</v>
      </c>
      <c r="D47" s="105">
        <v>40.747</v>
      </c>
      <c r="E47" s="104">
        <v>159</v>
      </c>
      <c r="F47" s="107"/>
      <c r="G47" s="107">
        <f t="shared" si="5"/>
        <v>159</v>
      </c>
      <c r="H47" s="107"/>
      <c r="I47" s="107">
        <f t="shared" si="7"/>
        <v>159</v>
      </c>
      <c r="J47" s="107"/>
      <c r="K47" s="107">
        <f t="shared" si="6"/>
        <v>159</v>
      </c>
      <c r="L47" s="149" t="s">
        <v>398</v>
      </c>
    </row>
    <row r="48" spans="1:12" ht="29.25" customHeight="1">
      <c r="A48" s="102" t="s">
        <v>30</v>
      </c>
      <c r="B48" s="103" t="s">
        <v>35</v>
      </c>
      <c r="C48" s="104">
        <v>73</v>
      </c>
      <c r="D48" s="105">
        <v>0</v>
      </c>
      <c r="E48" s="104">
        <v>73</v>
      </c>
      <c r="F48" s="107"/>
      <c r="G48" s="107">
        <f t="shared" si="5"/>
        <v>73</v>
      </c>
      <c r="H48" s="107"/>
      <c r="I48" s="107">
        <f t="shared" si="7"/>
        <v>73</v>
      </c>
      <c r="J48" s="107"/>
      <c r="K48" s="107">
        <f t="shared" si="6"/>
        <v>73</v>
      </c>
      <c r="L48" s="149" t="s">
        <v>399</v>
      </c>
    </row>
    <row r="49" spans="1:12" ht="15.75" customHeight="1">
      <c r="A49" s="102" t="s">
        <v>30</v>
      </c>
      <c r="B49" s="103" t="s">
        <v>35</v>
      </c>
      <c r="C49" s="104">
        <v>16</v>
      </c>
      <c r="D49" s="105">
        <v>0</v>
      </c>
      <c r="E49" s="104">
        <v>16</v>
      </c>
      <c r="F49" s="107"/>
      <c r="G49" s="107">
        <f t="shared" si="5"/>
        <v>16</v>
      </c>
      <c r="H49" s="107"/>
      <c r="I49" s="107">
        <f t="shared" si="7"/>
        <v>16</v>
      </c>
      <c r="J49" s="107"/>
      <c r="K49" s="107">
        <f t="shared" si="6"/>
        <v>16</v>
      </c>
      <c r="L49" s="149" t="s">
        <v>400</v>
      </c>
    </row>
    <row r="50" spans="1:12" ht="16.5" customHeight="1">
      <c r="A50" s="102" t="s">
        <v>30</v>
      </c>
      <c r="B50" s="103" t="s">
        <v>35</v>
      </c>
      <c r="C50" s="104">
        <v>35</v>
      </c>
      <c r="D50" s="105">
        <v>0</v>
      </c>
      <c r="E50" s="104">
        <v>35</v>
      </c>
      <c r="F50" s="107"/>
      <c r="G50" s="107">
        <f t="shared" si="5"/>
        <v>35</v>
      </c>
      <c r="H50" s="107"/>
      <c r="I50" s="107">
        <f t="shared" si="7"/>
        <v>35</v>
      </c>
      <c r="J50" s="107"/>
      <c r="K50" s="107">
        <f t="shared" si="6"/>
        <v>35</v>
      </c>
      <c r="L50" s="149" t="s">
        <v>401</v>
      </c>
    </row>
    <row r="51" spans="1:12" ht="15.75" customHeight="1">
      <c r="A51" s="102" t="s">
        <v>30</v>
      </c>
      <c r="B51" s="103" t="s">
        <v>35</v>
      </c>
      <c r="C51" s="104">
        <v>537</v>
      </c>
      <c r="D51" s="105">
        <v>0</v>
      </c>
      <c r="E51" s="104">
        <v>483</v>
      </c>
      <c r="F51" s="107"/>
      <c r="G51" s="107">
        <f t="shared" si="5"/>
        <v>483</v>
      </c>
      <c r="H51" s="107"/>
      <c r="I51" s="107">
        <f t="shared" si="7"/>
        <v>483</v>
      </c>
      <c r="J51" s="107"/>
      <c r="K51" s="107">
        <f t="shared" si="6"/>
        <v>483</v>
      </c>
      <c r="L51" s="149" t="s">
        <v>402</v>
      </c>
    </row>
    <row r="52" spans="1:12" ht="28.5" customHeight="1">
      <c r="A52" s="102" t="s">
        <v>30</v>
      </c>
      <c r="B52" s="103" t="s">
        <v>35</v>
      </c>
      <c r="C52" s="104">
        <v>450</v>
      </c>
      <c r="D52" s="105">
        <v>0</v>
      </c>
      <c r="E52" s="104">
        <v>350</v>
      </c>
      <c r="F52" s="107"/>
      <c r="G52" s="107">
        <f t="shared" si="5"/>
        <v>350</v>
      </c>
      <c r="H52" s="107"/>
      <c r="I52" s="107">
        <f t="shared" si="7"/>
        <v>350</v>
      </c>
      <c r="J52" s="107"/>
      <c r="K52" s="107">
        <f t="shared" si="6"/>
        <v>350</v>
      </c>
      <c r="L52" s="149" t="s">
        <v>403</v>
      </c>
    </row>
    <row r="53" spans="1:12" ht="30" customHeight="1">
      <c r="A53" s="102" t="s">
        <v>30</v>
      </c>
      <c r="B53" s="103" t="s">
        <v>35</v>
      </c>
      <c r="C53" s="104">
        <v>396</v>
      </c>
      <c r="D53" s="105">
        <v>70.362</v>
      </c>
      <c r="E53" s="104">
        <v>550</v>
      </c>
      <c r="F53" s="107"/>
      <c r="G53" s="107">
        <f t="shared" si="5"/>
        <v>550</v>
      </c>
      <c r="H53" s="107"/>
      <c r="I53" s="107">
        <f t="shared" si="7"/>
        <v>550</v>
      </c>
      <c r="J53" s="107"/>
      <c r="K53" s="107">
        <f t="shared" si="6"/>
        <v>550</v>
      </c>
      <c r="L53" s="149" t="s">
        <v>404</v>
      </c>
    </row>
    <row r="54" spans="1:12" ht="18" customHeight="1">
      <c r="A54" s="102" t="s">
        <v>30</v>
      </c>
      <c r="B54" s="103" t="s">
        <v>35</v>
      </c>
      <c r="C54" s="104">
        <v>15</v>
      </c>
      <c r="D54" s="105">
        <v>0</v>
      </c>
      <c r="E54" s="104">
        <v>15</v>
      </c>
      <c r="F54" s="107"/>
      <c r="G54" s="107">
        <f t="shared" si="5"/>
        <v>15</v>
      </c>
      <c r="H54" s="107"/>
      <c r="I54" s="107">
        <f t="shared" si="7"/>
        <v>15</v>
      </c>
      <c r="J54" s="107"/>
      <c r="K54" s="107">
        <f t="shared" si="6"/>
        <v>15</v>
      </c>
      <c r="L54" s="149" t="s">
        <v>405</v>
      </c>
    </row>
    <row r="55" spans="1:12" ht="16.5" customHeight="1">
      <c r="A55" s="102" t="s">
        <v>30</v>
      </c>
      <c r="B55" s="103" t="s">
        <v>35</v>
      </c>
      <c r="C55" s="104">
        <v>296</v>
      </c>
      <c r="D55" s="105">
        <v>0</v>
      </c>
      <c r="E55" s="104">
        <v>300</v>
      </c>
      <c r="F55" s="107"/>
      <c r="G55" s="107">
        <f t="shared" si="5"/>
        <v>300</v>
      </c>
      <c r="H55" s="107"/>
      <c r="I55" s="107">
        <f t="shared" si="7"/>
        <v>300</v>
      </c>
      <c r="J55" s="107"/>
      <c r="K55" s="107">
        <f t="shared" si="6"/>
        <v>300</v>
      </c>
      <c r="L55" s="149" t="s">
        <v>406</v>
      </c>
    </row>
    <row r="56" spans="1:12" ht="16.5" customHeight="1">
      <c r="A56" s="102" t="s">
        <v>30</v>
      </c>
      <c r="B56" s="103" t="s">
        <v>35</v>
      </c>
      <c r="C56" s="104">
        <v>8</v>
      </c>
      <c r="D56" s="105">
        <v>0</v>
      </c>
      <c r="E56" s="104">
        <v>8</v>
      </c>
      <c r="F56" s="107"/>
      <c r="G56" s="107">
        <f t="shared" si="5"/>
        <v>8</v>
      </c>
      <c r="H56" s="107"/>
      <c r="I56" s="107">
        <f t="shared" si="7"/>
        <v>8</v>
      </c>
      <c r="J56" s="107"/>
      <c r="K56" s="107">
        <f t="shared" si="6"/>
        <v>8</v>
      </c>
      <c r="L56" s="149" t="s">
        <v>407</v>
      </c>
    </row>
    <row r="57" spans="1:12" ht="15.75" customHeight="1">
      <c r="A57" s="102" t="s">
        <v>30</v>
      </c>
      <c r="B57" s="103" t="s">
        <v>35</v>
      </c>
      <c r="C57" s="104">
        <v>533</v>
      </c>
      <c r="D57" s="105">
        <v>0</v>
      </c>
      <c r="E57" s="104">
        <v>533</v>
      </c>
      <c r="F57" s="107"/>
      <c r="G57" s="107">
        <f t="shared" si="5"/>
        <v>533</v>
      </c>
      <c r="H57" s="107"/>
      <c r="I57" s="107">
        <f t="shared" si="7"/>
        <v>533</v>
      </c>
      <c r="J57" s="107"/>
      <c r="K57" s="107">
        <f t="shared" si="6"/>
        <v>533</v>
      </c>
      <c r="L57" s="149" t="s">
        <v>408</v>
      </c>
    </row>
    <row r="58" spans="1:12" ht="15.75" customHeight="1">
      <c r="A58" s="102" t="s">
        <v>30</v>
      </c>
      <c r="B58" s="103" t="s">
        <v>35</v>
      </c>
      <c r="C58" s="104">
        <v>24</v>
      </c>
      <c r="D58" s="105">
        <v>0</v>
      </c>
      <c r="E58" s="104">
        <v>24</v>
      </c>
      <c r="F58" s="107"/>
      <c r="G58" s="107">
        <f t="shared" si="5"/>
        <v>24</v>
      </c>
      <c r="H58" s="107"/>
      <c r="I58" s="107">
        <f t="shared" si="7"/>
        <v>24</v>
      </c>
      <c r="J58" s="107"/>
      <c r="K58" s="107">
        <f t="shared" si="6"/>
        <v>24</v>
      </c>
      <c r="L58" s="149" t="s">
        <v>409</v>
      </c>
    </row>
    <row r="59" spans="1:12" ht="29.25" customHeight="1">
      <c r="A59" s="102" t="s">
        <v>30</v>
      </c>
      <c r="B59" s="103" t="s">
        <v>35</v>
      </c>
      <c r="C59" s="104">
        <v>54</v>
      </c>
      <c r="D59" s="105">
        <v>0</v>
      </c>
      <c r="E59" s="104">
        <v>54</v>
      </c>
      <c r="F59" s="107"/>
      <c r="G59" s="107">
        <f t="shared" si="5"/>
        <v>54</v>
      </c>
      <c r="H59" s="107"/>
      <c r="I59" s="107">
        <f t="shared" si="7"/>
        <v>54</v>
      </c>
      <c r="J59" s="107"/>
      <c r="K59" s="107">
        <f t="shared" si="6"/>
        <v>54</v>
      </c>
      <c r="L59" s="149" t="s">
        <v>410</v>
      </c>
    </row>
    <row r="60" spans="1:12" ht="15.75" customHeight="1">
      <c r="A60" s="102" t="s">
        <v>30</v>
      </c>
      <c r="B60" s="103" t="s">
        <v>35</v>
      </c>
      <c r="C60" s="104">
        <v>135</v>
      </c>
      <c r="D60" s="105">
        <v>0</v>
      </c>
      <c r="E60" s="104">
        <v>135</v>
      </c>
      <c r="F60" s="107"/>
      <c r="G60" s="107">
        <f t="shared" si="5"/>
        <v>135</v>
      </c>
      <c r="H60" s="107"/>
      <c r="I60" s="107">
        <f t="shared" si="7"/>
        <v>135</v>
      </c>
      <c r="J60" s="107"/>
      <c r="K60" s="107">
        <f t="shared" si="6"/>
        <v>135</v>
      </c>
      <c r="L60" s="149" t="s">
        <v>411</v>
      </c>
    </row>
    <row r="61" spans="1:12" ht="19.5" customHeight="1">
      <c r="A61" s="126"/>
      <c r="B61" s="103" t="s">
        <v>35</v>
      </c>
      <c r="C61" s="104">
        <v>27</v>
      </c>
      <c r="D61" s="105">
        <v>0</v>
      </c>
      <c r="E61" s="104">
        <v>61</v>
      </c>
      <c r="F61" s="107"/>
      <c r="G61" s="107">
        <f t="shared" si="5"/>
        <v>61</v>
      </c>
      <c r="H61" s="107"/>
      <c r="I61" s="107">
        <f t="shared" si="7"/>
        <v>61</v>
      </c>
      <c r="J61" s="107"/>
      <c r="K61" s="107">
        <f t="shared" si="6"/>
        <v>61</v>
      </c>
      <c r="L61" s="149" t="s">
        <v>412</v>
      </c>
    </row>
    <row r="62" spans="1:13" ht="23.25" customHeight="1">
      <c r="A62" s="126"/>
      <c r="B62" s="103" t="s">
        <v>35</v>
      </c>
      <c r="C62" s="104">
        <v>100</v>
      </c>
      <c r="D62" s="105">
        <v>0</v>
      </c>
      <c r="E62" s="104">
        <v>535</v>
      </c>
      <c r="F62" s="107">
        <f>426+7455</f>
        <v>7881</v>
      </c>
      <c r="G62" s="107">
        <f t="shared" si="5"/>
        <v>8416</v>
      </c>
      <c r="H62" s="107">
        <v>-8416</v>
      </c>
      <c r="I62" s="107">
        <f t="shared" si="7"/>
        <v>0</v>
      </c>
      <c r="J62" s="107">
        <v>8416</v>
      </c>
      <c r="K62" s="107">
        <v>961</v>
      </c>
      <c r="L62" s="433" t="s">
        <v>1467</v>
      </c>
      <c r="M62" s="380"/>
    </row>
    <row r="63" spans="1:13" ht="15.75" customHeight="1">
      <c r="A63" s="126"/>
      <c r="B63" s="103" t="s">
        <v>35</v>
      </c>
      <c r="C63" s="104">
        <v>850</v>
      </c>
      <c r="D63" s="105">
        <v>0</v>
      </c>
      <c r="E63" s="104">
        <v>24</v>
      </c>
      <c r="F63" s="107"/>
      <c r="G63" s="107">
        <f t="shared" si="5"/>
        <v>24</v>
      </c>
      <c r="H63" s="107"/>
      <c r="I63" s="107">
        <f t="shared" si="7"/>
        <v>24</v>
      </c>
      <c r="J63" s="107"/>
      <c r="K63" s="107">
        <f t="shared" si="6"/>
        <v>24</v>
      </c>
      <c r="L63" s="149" t="s">
        <v>740</v>
      </c>
      <c r="M63" s="380"/>
    </row>
    <row r="64" spans="1:12" ht="17.25" customHeight="1">
      <c r="A64" s="126"/>
      <c r="B64" s="103" t="s">
        <v>35</v>
      </c>
      <c r="C64" s="104">
        <v>0</v>
      </c>
      <c r="D64" s="105">
        <v>0</v>
      </c>
      <c r="E64" s="104">
        <v>387</v>
      </c>
      <c r="F64" s="107"/>
      <c r="G64" s="107">
        <f t="shared" si="5"/>
        <v>387</v>
      </c>
      <c r="H64" s="107"/>
      <c r="I64" s="107">
        <f t="shared" si="7"/>
        <v>387</v>
      </c>
      <c r="J64" s="107"/>
      <c r="K64" s="107">
        <f t="shared" si="6"/>
        <v>387</v>
      </c>
      <c r="L64" s="149" t="s">
        <v>413</v>
      </c>
    </row>
    <row r="65" spans="1:13" ht="15" customHeight="1">
      <c r="A65" s="534" t="s">
        <v>414</v>
      </c>
      <c r="B65" s="551"/>
      <c r="C65" s="108">
        <f aca="true" t="shared" si="8" ref="C65:J65">SUM(C44:C64)</f>
        <v>4904</v>
      </c>
      <c r="D65" s="108">
        <f t="shared" si="8"/>
        <v>596.59128</v>
      </c>
      <c r="E65" s="108">
        <f t="shared" si="8"/>
        <v>4956</v>
      </c>
      <c r="F65" s="108">
        <f t="shared" si="8"/>
        <v>7881</v>
      </c>
      <c r="G65" s="108">
        <f t="shared" si="8"/>
        <v>12837</v>
      </c>
      <c r="H65" s="108">
        <f t="shared" si="8"/>
        <v>-8416</v>
      </c>
      <c r="I65" s="108">
        <f t="shared" si="8"/>
        <v>4421</v>
      </c>
      <c r="J65" s="108">
        <f t="shared" si="8"/>
        <v>8416</v>
      </c>
      <c r="K65" s="108">
        <f>SUM(K44:K64)</f>
        <v>5382</v>
      </c>
      <c r="L65" s="150" t="s">
        <v>30</v>
      </c>
      <c r="M65" s="550"/>
    </row>
    <row r="66" spans="1:13" ht="30" customHeight="1">
      <c r="A66" s="532" t="s">
        <v>415</v>
      </c>
      <c r="B66" s="532"/>
      <c r="C66" s="110">
        <f aca="true" t="shared" si="9" ref="C66:J66">C65+C42+C15</f>
        <v>27200.304</v>
      </c>
      <c r="D66" s="110">
        <f t="shared" si="9"/>
        <v>8364.898690000002</v>
      </c>
      <c r="E66" s="110">
        <f t="shared" si="9"/>
        <v>27727</v>
      </c>
      <c r="F66" s="110">
        <f t="shared" si="9"/>
        <v>7881</v>
      </c>
      <c r="G66" s="110">
        <f t="shared" si="9"/>
        <v>35608</v>
      </c>
      <c r="H66" s="110">
        <f t="shared" si="9"/>
        <v>-8416</v>
      </c>
      <c r="I66" s="110">
        <f t="shared" si="9"/>
        <v>27192</v>
      </c>
      <c r="J66" s="110">
        <f t="shared" si="9"/>
        <v>8416</v>
      </c>
      <c r="K66" s="110">
        <f>K65+K42+K15</f>
        <v>28153</v>
      </c>
      <c r="L66" s="150" t="s">
        <v>30</v>
      </c>
      <c r="M66" s="550"/>
    </row>
    <row r="75" ht="12.75">
      <c r="F75" s="191"/>
    </row>
  </sheetData>
  <sheetProtection/>
  <mergeCells count="19">
    <mergeCell ref="A17:L17"/>
    <mergeCell ref="A1:L1"/>
    <mergeCell ref="A3:B3"/>
    <mergeCell ref="A4:L4"/>
    <mergeCell ref="A5:L5"/>
    <mergeCell ref="A22:L22"/>
    <mergeCell ref="A16:L16"/>
    <mergeCell ref="A15:B15"/>
    <mergeCell ref="A20:L20"/>
    <mergeCell ref="M65:M66"/>
    <mergeCell ref="A25:L25"/>
    <mergeCell ref="A27:L27"/>
    <mergeCell ref="A65:B65"/>
    <mergeCell ref="A66:B66"/>
    <mergeCell ref="A38:L38"/>
    <mergeCell ref="A43:L43"/>
    <mergeCell ref="A42:B42"/>
    <mergeCell ref="A35:L35"/>
    <mergeCell ref="A32:L32"/>
  </mergeCells>
  <printOptions/>
  <pageMargins left="0.8267716535433072" right="0.2362204724409449" top="0.4724409448818898" bottom="0.4724409448818898" header="0.7086614173228347" footer="0.31496062992125984"/>
  <pageSetup firstPageNumber="44" useFirstPageNumber="1" fitToHeight="0" horizontalDpi="300" verticalDpi="300" orientation="portrait" pageOrder="overThenDown" paperSize="9" scale="75" r:id="rId1"/>
  <headerFooter alignWithMargins="0">
    <oddFooter>&amp;C&amp;P</oddFooter>
  </headerFooter>
  <rowBreaks count="1" manualBreakCount="1">
    <brk id="42" max="12" man="1"/>
  </rowBreaks>
</worksheet>
</file>

<file path=xl/worksheets/sheet34.xml><?xml version="1.0" encoding="utf-8"?>
<worksheet xmlns="http://schemas.openxmlformats.org/spreadsheetml/2006/main" xmlns:r="http://schemas.openxmlformats.org/officeDocument/2006/relationships">
  <sheetPr>
    <tabColor rgb="FFFFC000"/>
  </sheetPr>
  <dimension ref="A1:M28"/>
  <sheetViews>
    <sheetView zoomScaleSheetLayoutView="100" zoomScalePageLayoutView="0" workbookViewId="0" topLeftCell="A1">
      <selection activeCell="B34" sqref="B34"/>
    </sheetView>
  </sheetViews>
  <sheetFormatPr defaultColWidth="9.140625" defaultRowHeight="12.75"/>
  <cols>
    <col min="1" max="1" width="9.57421875" style="0" customWidth="1"/>
    <col min="2" max="2" width="33.7109375" style="0" customWidth="1"/>
    <col min="3" max="3" width="10.140625" style="0" hidden="1" customWidth="1"/>
    <col min="4" max="4" width="10.421875" style="0" hidden="1" customWidth="1"/>
    <col min="5" max="5" width="0" style="0" hidden="1" customWidth="1"/>
    <col min="6" max="6" width="8.140625" style="0" hidden="1" customWidth="1"/>
    <col min="7" max="7" width="8.421875" style="0" hidden="1" customWidth="1"/>
    <col min="8" max="8" width="7.140625" style="0" hidden="1" customWidth="1"/>
    <col min="9" max="9" width="7.8515625" style="0" hidden="1" customWidth="1"/>
    <col min="10" max="10" width="7.140625" style="0" hidden="1" customWidth="1"/>
    <col min="11" max="11" width="13.8515625" style="0" customWidth="1"/>
    <col min="12" max="12" width="51.85156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74" t="s">
        <v>683</v>
      </c>
      <c r="G2" s="74" t="s">
        <v>895</v>
      </c>
      <c r="H2" s="135" t="s">
        <v>772</v>
      </c>
      <c r="I2" s="135" t="s">
        <v>771</v>
      </c>
      <c r="J2" s="135" t="s">
        <v>543</v>
      </c>
      <c r="K2" s="443" t="s">
        <v>1522</v>
      </c>
      <c r="L2" s="62" t="s">
        <v>26</v>
      </c>
    </row>
    <row r="3" spans="1:12" ht="24" customHeight="1">
      <c r="A3" s="543" t="s">
        <v>906</v>
      </c>
      <c r="B3" s="543"/>
      <c r="C3" s="64"/>
      <c r="D3" s="64"/>
      <c r="E3" s="64"/>
      <c r="F3" s="64"/>
      <c r="G3" s="64"/>
      <c r="H3" s="64"/>
      <c r="I3" s="64"/>
      <c r="J3" s="64"/>
      <c r="K3" s="64"/>
      <c r="L3" s="147" t="s">
        <v>445</v>
      </c>
    </row>
    <row r="4" spans="1:12" ht="15" customHeight="1">
      <c r="A4" s="542" t="s">
        <v>28</v>
      </c>
      <c r="B4" s="542"/>
      <c r="C4" s="542"/>
      <c r="D4" s="542"/>
      <c r="E4" s="542"/>
      <c r="F4" s="542"/>
      <c r="G4" s="542"/>
      <c r="H4" s="542"/>
      <c r="I4" s="542"/>
      <c r="J4" s="542"/>
      <c r="K4" s="542"/>
      <c r="L4" s="542"/>
    </row>
    <row r="5" spans="1:12" ht="15" customHeight="1">
      <c r="A5" s="544" t="s">
        <v>375</v>
      </c>
      <c r="B5" s="544"/>
      <c r="C5" s="544"/>
      <c r="D5" s="544"/>
      <c r="E5" s="544"/>
      <c r="F5" s="544"/>
      <c r="G5" s="544"/>
      <c r="H5" s="544"/>
      <c r="I5" s="544"/>
      <c r="J5" s="544"/>
      <c r="K5" s="544"/>
      <c r="L5" s="544"/>
    </row>
    <row r="6" spans="1:12" ht="15" customHeight="1">
      <c r="A6" s="65" t="s">
        <v>30</v>
      </c>
      <c r="B6" s="66" t="s">
        <v>35</v>
      </c>
      <c r="C6" s="67">
        <v>10</v>
      </c>
      <c r="D6" s="68">
        <v>0</v>
      </c>
      <c r="E6" s="67">
        <v>10</v>
      </c>
      <c r="F6" s="70"/>
      <c r="G6" s="107">
        <f>E6+F6</f>
        <v>10</v>
      </c>
      <c r="H6" s="107"/>
      <c r="I6" s="107">
        <f>G6+H6</f>
        <v>10</v>
      </c>
      <c r="J6" s="107"/>
      <c r="K6" s="107">
        <f>I6+J6</f>
        <v>10</v>
      </c>
      <c r="L6" s="69" t="s">
        <v>446</v>
      </c>
    </row>
    <row r="7" spans="1:12" ht="24" customHeight="1">
      <c r="A7" s="65" t="s">
        <v>30</v>
      </c>
      <c r="B7" s="66" t="s">
        <v>44</v>
      </c>
      <c r="C7" s="67">
        <v>400</v>
      </c>
      <c r="D7" s="68">
        <v>72.63146</v>
      </c>
      <c r="E7" s="67">
        <v>400</v>
      </c>
      <c r="F7" s="70">
        <v>-100</v>
      </c>
      <c r="G7" s="107">
        <f>E7+F7</f>
        <v>300</v>
      </c>
      <c r="H7" s="107"/>
      <c r="I7" s="107">
        <f>G7+H7</f>
        <v>300</v>
      </c>
      <c r="J7" s="107"/>
      <c r="K7" s="107">
        <f>I7+J7</f>
        <v>300</v>
      </c>
      <c r="L7" s="69" t="s">
        <v>741</v>
      </c>
    </row>
    <row r="8" spans="1:12" ht="15" customHeight="1">
      <c r="A8" s="544" t="s">
        <v>447</v>
      </c>
      <c r="B8" s="544"/>
      <c r="C8" s="544"/>
      <c r="D8" s="544"/>
      <c r="E8" s="544"/>
      <c r="F8" s="544"/>
      <c r="G8" s="544"/>
      <c r="H8" s="544"/>
      <c r="I8" s="544"/>
      <c r="J8" s="544"/>
      <c r="K8" s="544"/>
      <c r="L8" s="544"/>
    </row>
    <row r="9" spans="1:12" ht="17.25" customHeight="1">
      <c r="A9" s="65" t="s">
        <v>30</v>
      </c>
      <c r="B9" s="66" t="s">
        <v>90</v>
      </c>
      <c r="C9" s="67">
        <v>750</v>
      </c>
      <c r="D9" s="68">
        <v>516.651</v>
      </c>
      <c r="E9" s="67">
        <v>770</v>
      </c>
      <c r="F9" s="70"/>
      <c r="G9" s="107">
        <f>E9+F9</f>
        <v>770</v>
      </c>
      <c r="H9" s="107"/>
      <c r="I9" s="107">
        <f>G9+H9</f>
        <v>770</v>
      </c>
      <c r="J9" s="107"/>
      <c r="K9" s="107">
        <f>I9+J9</f>
        <v>770</v>
      </c>
      <c r="L9" s="69" t="s">
        <v>448</v>
      </c>
    </row>
    <row r="10" spans="1:12" ht="15" customHeight="1">
      <c r="A10" s="544" t="s">
        <v>449</v>
      </c>
      <c r="B10" s="544"/>
      <c r="C10" s="544"/>
      <c r="D10" s="544"/>
      <c r="E10" s="544"/>
      <c r="F10" s="544"/>
      <c r="G10" s="544"/>
      <c r="H10" s="544"/>
      <c r="I10" s="544"/>
      <c r="J10" s="544"/>
      <c r="K10" s="544"/>
      <c r="L10" s="544"/>
    </row>
    <row r="11" spans="1:12" ht="16.5" customHeight="1">
      <c r="A11" s="65" t="s">
        <v>30</v>
      </c>
      <c r="B11" s="66" t="s">
        <v>90</v>
      </c>
      <c r="C11" s="67">
        <v>40</v>
      </c>
      <c r="D11" s="68">
        <v>4.164</v>
      </c>
      <c r="E11" s="67">
        <v>100</v>
      </c>
      <c r="F11" s="70"/>
      <c r="G11" s="107">
        <f>E11+F11</f>
        <v>100</v>
      </c>
      <c r="H11" s="107"/>
      <c r="I11" s="107">
        <f>G11+H11</f>
        <v>100</v>
      </c>
      <c r="J11" s="107"/>
      <c r="K11" s="107">
        <f>I11+J11</f>
        <v>100</v>
      </c>
      <c r="L11" s="69" t="s">
        <v>450</v>
      </c>
    </row>
    <row r="12" spans="1:12" ht="15.75" customHeight="1">
      <c r="A12" s="65" t="s">
        <v>30</v>
      </c>
      <c r="B12" s="66" t="s">
        <v>96</v>
      </c>
      <c r="C12" s="67">
        <v>10</v>
      </c>
      <c r="D12" s="68">
        <v>0</v>
      </c>
      <c r="E12" s="67">
        <v>10</v>
      </c>
      <c r="F12" s="70"/>
      <c r="G12" s="107">
        <f>E12+F12</f>
        <v>10</v>
      </c>
      <c r="H12" s="107"/>
      <c r="I12" s="107">
        <f>G12+H12</f>
        <v>10</v>
      </c>
      <c r="J12" s="107"/>
      <c r="K12" s="107">
        <f>I12+J12</f>
        <v>10</v>
      </c>
      <c r="L12" s="69" t="s">
        <v>451</v>
      </c>
    </row>
    <row r="13" spans="1:12" ht="15" customHeight="1">
      <c r="A13" s="544" t="s">
        <v>452</v>
      </c>
      <c r="B13" s="544"/>
      <c r="C13" s="544"/>
      <c r="D13" s="544"/>
      <c r="E13" s="544"/>
      <c r="F13" s="544"/>
      <c r="G13" s="544"/>
      <c r="H13" s="544"/>
      <c r="I13" s="544"/>
      <c r="J13" s="544"/>
      <c r="K13" s="544"/>
      <c r="L13" s="544"/>
    </row>
    <row r="14" spans="1:12" ht="14.25" customHeight="1">
      <c r="A14" s="65" t="s">
        <v>30</v>
      </c>
      <c r="B14" s="66" t="s">
        <v>90</v>
      </c>
      <c r="C14" s="67">
        <v>170</v>
      </c>
      <c r="D14" s="68">
        <v>103.274</v>
      </c>
      <c r="E14" s="67">
        <v>240</v>
      </c>
      <c r="F14" s="70"/>
      <c r="G14" s="107">
        <f>E14+F14</f>
        <v>240</v>
      </c>
      <c r="H14" s="107"/>
      <c r="I14" s="107">
        <f>G14+H14</f>
        <v>240</v>
      </c>
      <c r="J14" s="107"/>
      <c r="K14" s="107">
        <f>I14+J14</f>
        <v>240</v>
      </c>
      <c r="L14" s="129" t="s">
        <v>1457</v>
      </c>
    </row>
    <row r="15" spans="1:12" ht="13.5" customHeight="1">
      <c r="A15" s="65" t="s">
        <v>30</v>
      </c>
      <c r="B15" s="66" t="s">
        <v>96</v>
      </c>
      <c r="C15" s="67">
        <v>102.2</v>
      </c>
      <c r="D15" s="68">
        <v>90.328</v>
      </c>
      <c r="E15" s="67">
        <v>130</v>
      </c>
      <c r="F15" s="70"/>
      <c r="G15" s="107">
        <f>E15+F15</f>
        <v>130</v>
      </c>
      <c r="H15" s="107"/>
      <c r="I15" s="107">
        <f>G15+H15</f>
        <v>130</v>
      </c>
      <c r="J15" s="107"/>
      <c r="K15" s="107">
        <f>I15+J15</f>
        <v>130</v>
      </c>
      <c r="L15" s="129" t="s">
        <v>1458</v>
      </c>
    </row>
    <row r="16" spans="1:12" ht="15" customHeight="1">
      <c r="A16" s="544" t="s">
        <v>389</v>
      </c>
      <c r="B16" s="544"/>
      <c r="C16" s="544"/>
      <c r="D16" s="544"/>
      <c r="E16" s="544"/>
      <c r="F16" s="544"/>
      <c r="G16" s="544"/>
      <c r="H16" s="544"/>
      <c r="I16" s="544"/>
      <c r="J16" s="544"/>
      <c r="K16" s="544"/>
      <c r="L16" s="544"/>
    </row>
    <row r="17" spans="1:12" ht="15.75" customHeight="1">
      <c r="A17" s="65" t="s">
        <v>30</v>
      </c>
      <c r="B17" s="66" t="s">
        <v>35</v>
      </c>
      <c r="C17" s="67">
        <v>95</v>
      </c>
      <c r="D17" s="68">
        <v>20.57</v>
      </c>
      <c r="E17" s="67">
        <v>95</v>
      </c>
      <c r="F17" s="70"/>
      <c r="G17" s="107">
        <f>E17+F17</f>
        <v>95</v>
      </c>
      <c r="H17" s="107">
        <v>-2</v>
      </c>
      <c r="I17" s="107">
        <f>G17+H17</f>
        <v>93</v>
      </c>
      <c r="J17" s="107"/>
      <c r="K17" s="107">
        <f>I17+J17</f>
        <v>93</v>
      </c>
      <c r="L17" s="69" t="s">
        <v>453</v>
      </c>
    </row>
    <row r="18" spans="1:12" ht="15" customHeight="1">
      <c r="A18" s="544" t="s">
        <v>29</v>
      </c>
      <c r="B18" s="544"/>
      <c r="C18" s="544"/>
      <c r="D18" s="544"/>
      <c r="E18" s="544"/>
      <c r="F18" s="544"/>
      <c r="G18" s="544"/>
      <c r="H18" s="544"/>
      <c r="I18" s="544"/>
      <c r="J18" s="544"/>
      <c r="K18" s="544"/>
      <c r="L18" s="544"/>
    </row>
    <row r="19" spans="1:12" ht="15" customHeight="1">
      <c r="A19" s="65" t="s">
        <v>30</v>
      </c>
      <c r="B19" s="66" t="s">
        <v>31</v>
      </c>
      <c r="C19" s="67">
        <v>26</v>
      </c>
      <c r="D19" s="68">
        <v>0.387</v>
      </c>
      <c r="E19" s="67">
        <v>24</v>
      </c>
      <c r="F19" s="70"/>
      <c r="G19" s="107">
        <f aca="true" t="shared" si="0" ref="G19:G27">E19+F19</f>
        <v>24</v>
      </c>
      <c r="H19" s="107">
        <v>-1</v>
      </c>
      <c r="I19" s="107">
        <f>G19+H19</f>
        <v>23</v>
      </c>
      <c r="J19" s="107"/>
      <c r="K19" s="107">
        <f aca="true" t="shared" si="1" ref="K19:K27">I19+J19</f>
        <v>23</v>
      </c>
      <c r="L19" s="69" t="s">
        <v>30</v>
      </c>
    </row>
    <row r="20" spans="1:12" ht="15" customHeight="1">
      <c r="A20" s="65" t="s">
        <v>30</v>
      </c>
      <c r="B20" s="66" t="s">
        <v>33</v>
      </c>
      <c r="C20" s="67">
        <v>30</v>
      </c>
      <c r="D20" s="68">
        <v>6.45834</v>
      </c>
      <c r="E20" s="67">
        <v>27</v>
      </c>
      <c r="F20" s="70"/>
      <c r="G20" s="107">
        <f t="shared" si="0"/>
        <v>27</v>
      </c>
      <c r="H20" s="107">
        <v>-2</v>
      </c>
      <c r="I20" s="107">
        <f aca="true" t="shared" si="2" ref="I20:I27">G20+H20</f>
        <v>25</v>
      </c>
      <c r="J20" s="107"/>
      <c r="K20" s="107">
        <f t="shared" si="1"/>
        <v>25</v>
      </c>
      <c r="L20" s="69" t="s">
        <v>454</v>
      </c>
    </row>
    <row r="21" spans="1:12" ht="15" customHeight="1">
      <c r="A21" s="65" t="s">
        <v>30</v>
      </c>
      <c r="B21" s="66" t="s">
        <v>102</v>
      </c>
      <c r="C21" s="67">
        <v>5757.53</v>
      </c>
      <c r="D21" s="68">
        <v>4223.787</v>
      </c>
      <c r="E21" s="67">
        <v>5760</v>
      </c>
      <c r="F21" s="70"/>
      <c r="G21" s="107">
        <f t="shared" si="0"/>
        <v>5760</v>
      </c>
      <c r="H21" s="107"/>
      <c r="I21" s="107">
        <f t="shared" si="2"/>
        <v>5760</v>
      </c>
      <c r="J21" s="107"/>
      <c r="K21" s="107">
        <f t="shared" si="1"/>
        <v>5760</v>
      </c>
      <c r="L21" s="69" t="s">
        <v>455</v>
      </c>
    </row>
    <row r="22" spans="1:12" ht="15.75" customHeight="1">
      <c r="A22" s="65" t="s">
        <v>30</v>
      </c>
      <c r="B22" s="66" t="s">
        <v>65</v>
      </c>
      <c r="C22" s="67">
        <v>1200</v>
      </c>
      <c r="D22" s="68">
        <v>862.01968</v>
      </c>
      <c r="E22" s="67">
        <v>1200</v>
      </c>
      <c r="F22" s="70"/>
      <c r="G22" s="107">
        <f t="shared" si="0"/>
        <v>1200</v>
      </c>
      <c r="H22" s="107"/>
      <c r="I22" s="107">
        <f t="shared" si="2"/>
        <v>1200</v>
      </c>
      <c r="J22" s="107"/>
      <c r="K22" s="107">
        <f t="shared" si="1"/>
        <v>1200</v>
      </c>
      <c r="L22" s="69" t="s">
        <v>742</v>
      </c>
    </row>
    <row r="23" spans="1:12" ht="15.75" customHeight="1">
      <c r="A23" s="65" t="s">
        <v>30</v>
      </c>
      <c r="B23" s="66" t="s">
        <v>45</v>
      </c>
      <c r="C23" s="67">
        <v>1650</v>
      </c>
      <c r="D23" s="68">
        <v>914.76</v>
      </c>
      <c r="E23" s="67">
        <v>1650</v>
      </c>
      <c r="F23" s="70"/>
      <c r="G23" s="107">
        <f t="shared" si="0"/>
        <v>1650</v>
      </c>
      <c r="H23" s="107"/>
      <c r="I23" s="107">
        <f t="shared" si="2"/>
        <v>1650</v>
      </c>
      <c r="J23" s="107"/>
      <c r="K23" s="107">
        <f t="shared" si="1"/>
        <v>1650</v>
      </c>
      <c r="L23" s="69" t="s">
        <v>743</v>
      </c>
    </row>
    <row r="24" spans="1:13" ht="15" customHeight="1">
      <c r="A24" s="65" t="s">
        <v>30</v>
      </c>
      <c r="B24" s="66" t="s">
        <v>35</v>
      </c>
      <c r="C24" s="67">
        <v>500</v>
      </c>
      <c r="D24" s="68">
        <v>105.9135</v>
      </c>
      <c r="E24" s="67">
        <v>450</v>
      </c>
      <c r="F24" s="70">
        <v>-50</v>
      </c>
      <c r="G24" s="107">
        <f t="shared" si="0"/>
        <v>400</v>
      </c>
      <c r="H24" s="107">
        <v>-10</v>
      </c>
      <c r="I24" s="107">
        <f t="shared" si="2"/>
        <v>390</v>
      </c>
      <c r="J24" s="107"/>
      <c r="K24" s="107">
        <f t="shared" si="1"/>
        <v>390</v>
      </c>
      <c r="L24" s="69" t="s">
        <v>456</v>
      </c>
      <c r="M24" s="75"/>
    </row>
    <row r="25" spans="1:12" ht="15" customHeight="1">
      <c r="A25" s="65" t="s">
        <v>30</v>
      </c>
      <c r="B25" s="66" t="s">
        <v>37</v>
      </c>
      <c r="C25" s="67">
        <v>3</v>
      </c>
      <c r="D25" s="68">
        <v>0</v>
      </c>
      <c r="E25" s="67">
        <v>3</v>
      </c>
      <c r="F25" s="70"/>
      <c r="G25" s="107">
        <f t="shared" si="0"/>
        <v>3</v>
      </c>
      <c r="H25" s="107"/>
      <c r="I25" s="107">
        <f t="shared" si="2"/>
        <v>3</v>
      </c>
      <c r="J25" s="107"/>
      <c r="K25" s="107">
        <f t="shared" si="1"/>
        <v>3</v>
      </c>
      <c r="L25" s="69" t="s">
        <v>30</v>
      </c>
    </row>
    <row r="26" spans="1:12" ht="15" customHeight="1">
      <c r="A26" s="65" t="s">
        <v>30</v>
      </c>
      <c r="B26" s="66" t="s">
        <v>39</v>
      </c>
      <c r="C26" s="67">
        <v>8</v>
      </c>
      <c r="D26" s="68">
        <v>3.813</v>
      </c>
      <c r="E26" s="67">
        <v>8</v>
      </c>
      <c r="F26" s="70"/>
      <c r="G26" s="107">
        <f t="shared" si="0"/>
        <v>8</v>
      </c>
      <c r="H26" s="107"/>
      <c r="I26" s="107">
        <f t="shared" si="2"/>
        <v>8</v>
      </c>
      <c r="J26" s="107"/>
      <c r="K26" s="107">
        <f t="shared" si="1"/>
        <v>8</v>
      </c>
      <c r="L26" s="69" t="s">
        <v>457</v>
      </c>
    </row>
    <row r="27" spans="1:12" ht="15" customHeight="1">
      <c r="A27" s="65" t="s">
        <v>30</v>
      </c>
      <c r="B27" s="66" t="s">
        <v>71</v>
      </c>
      <c r="C27" s="67">
        <v>305.919</v>
      </c>
      <c r="D27" s="68">
        <v>0</v>
      </c>
      <c r="E27" s="67">
        <v>270</v>
      </c>
      <c r="F27" s="70"/>
      <c r="G27" s="107">
        <f t="shared" si="0"/>
        <v>270</v>
      </c>
      <c r="H27" s="107">
        <v>-10</v>
      </c>
      <c r="I27" s="107">
        <f t="shared" si="2"/>
        <v>260</v>
      </c>
      <c r="J27" s="107"/>
      <c r="K27" s="107">
        <f t="shared" si="1"/>
        <v>260</v>
      </c>
      <c r="L27" s="69" t="s">
        <v>458</v>
      </c>
    </row>
    <row r="28" spans="1:12" ht="30" customHeight="1">
      <c r="A28" s="541" t="s">
        <v>459</v>
      </c>
      <c r="B28" s="541"/>
      <c r="C28" s="73">
        <v>11114.649</v>
      </c>
      <c r="D28" s="73">
        <v>6941.75698</v>
      </c>
      <c r="E28" s="73">
        <f>SUM(E6:E27)</f>
        <v>11147</v>
      </c>
      <c r="F28" s="73">
        <f>SUM(F6:F27)</f>
        <v>-150</v>
      </c>
      <c r="G28" s="73">
        <f>SUM(G6:G27)</f>
        <v>10997</v>
      </c>
      <c r="H28" s="73">
        <f>SUM(H6:H27)</f>
        <v>-25</v>
      </c>
      <c r="I28" s="73">
        <f>SUM(I6:I27)</f>
        <v>10972</v>
      </c>
      <c r="J28" s="73">
        <f>SUM(J6:J27)</f>
        <v>0</v>
      </c>
      <c r="K28" s="73">
        <f>SUM(K6:K27)</f>
        <v>10972</v>
      </c>
      <c r="L28" s="72" t="s">
        <v>30</v>
      </c>
    </row>
  </sheetData>
  <sheetProtection/>
  <mergeCells count="10">
    <mergeCell ref="A1:L1"/>
    <mergeCell ref="A3:B3"/>
    <mergeCell ref="A4:L4"/>
    <mergeCell ref="A5:L5"/>
    <mergeCell ref="A18:L18"/>
    <mergeCell ref="A28:B28"/>
    <mergeCell ref="A8:L8"/>
    <mergeCell ref="A10:L10"/>
    <mergeCell ref="A13:L13"/>
    <mergeCell ref="A16:L16"/>
  </mergeCells>
  <printOptions/>
  <pageMargins left="0.8267716535433072" right="0.4330708661417323" top="0.4724409448818898" bottom="0.4724409448818898" header="0.7086614173228347" footer="0.31496062992125984"/>
  <pageSetup firstPageNumber="46" useFirstPageNumber="1" fitToHeight="0" horizontalDpi="300" verticalDpi="300" orientation="portrait" pageOrder="overThenDown" paperSize="9" scale="75"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sheetPr>
    <tabColor rgb="FFFFC000"/>
  </sheetPr>
  <dimension ref="A1:L86"/>
  <sheetViews>
    <sheetView zoomScaleSheetLayoutView="100" zoomScalePageLayoutView="0" workbookViewId="0" topLeftCell="A61">
      <selection activeCell="A23" sqref="A23:IV23"/>
    </sheetView>
  </sheetViews>
  <sheetFormatPr defaultColWidth="9.140625" defaultRowHeight="12.75"/>
  <cols>
    <col min="1" max="1" width="9.57421875" style="0" customWidth="1"/>
    <col min="2" max="2" width="32.8515625" style="0" customWidth="1"/>
    <col min="3" max="3" width="10.140625" style="0" hidden="1" customWidth="1"/>
    <col min="4" max="4" width="10.421875" style="0" hidden="1" customWidth="1"/>
    <col min="5" max="5" width="0" style="0" hidden="1" customWidth="1"/>
    <col min="6" max="6" width="7.8515625" style="0" hidden="1" customWidth="1"/>
    <col min="7" max="7" width="8.28125" style="0" hidden="1" customWidth="1"/>
    <col min="8" max="8" width="7.00390625" style="0" hidden="1" customWidth="1"/>
    <col min="9" max="9" width="7.7109375" style="0" hidden="1" customWidth="1"/>
    <col min="10" max="10" width="7.00390625" style="0" hidden="1" customWidth="1"/>
    <col min="11" max="11" width="15.57421875" style="0" customWidth="1"/>
    <col min="12" max="12" width="53.5742187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60" t="s">
        <v>21</v>
      </c>
      <c r="B2" s="61" t="s">
        <v>22</v>
      </c>
      <c r="C2" s="61" t="s">
        <v>23</v>
      </c>
      <c r="D2" s="61" t="s">
        <v>24</v>
      </c>
      <c r="E2" s="61" t="s">
        <v>25</v>
      </c>
      <c r="F2" s="74" t="s">
        <v>593</v>
      </c>
      <c r="G2" s="74" t="s">
        <v>895</v>
      </c>
      <c r="H2" s="135" t="s">
        <v>772</v>
      </c>
      <c r="I2" s="135" t="s">
        <v>771</v>
      </c>
      <c r="J2" s="135" t="s">
        <v>543</v>
      </c>
      <c r="K2" s="443" t="s">
        <v>1522</v>
      </c>
      <c r="L2" s="62" t="s">
        <v>26</v>
      </c>
    </row>
    <row r="3" spans="1:12" ht="20.25" customHeight="1">
      <c r="A3" s="543" t="s">
        <v>906</v>
      </c>
      <c r="B3" s="543"/>
      <c r="C3" s="64"/>
      <c r="D3" s="64"/>
      <c r="E3" s="64"/>
      <c r="F3" s="64"/>
      <c r="G3" s="64"/>
      <c r="H3" s="64"/>
      <c r="I3" s="64"/>
      <c r="J3" s="64"/>
      <c r="K3" s="64"/>
      <c r="L3" s="147" t="s">
        <v>118</v>
      </c>
    </row>
    <row r="4" spans="1:12" ht="15" customHeight="1">
      <c r="A4" s="542" t="s">
        <v>28</v>
      </c>
      <c r="B4" s="542"/>
      <c r="C4" s="542"/>
      <c r="D4" s="542"/>
      <c r="E4" s="542"/>
      <c r="F4" s="542"/>
      <c r="G4" s="542"/>
      <c r="H4" s="542"/>
      <c r="I4" s="542"/>
      <c r="J4" s="542"/>
      <c r="K4" s="542"/>
      <c r="L4" s="542"/>
    </row>
    <row r="5" spans="1:12" ht="15" customHeight="1">
      <c r="A5" s="544" t="s">
        <v>29</v>
      </c>
      <c r="B5" s="544"/>
      <c r="C5" s="544"/>
      <c r="D5" s="544"/>
      <c r="E5" s="544"/>
      <c r="F5" s="544"/>
      <c r="G5" s="544"/>
      <c r="H5" s="544"/>
      <c r="I5" s="544"/>
      <c r="J5" s="544"/>
      <c r="K5" s="544"/>
      <c r="L5" s="544"/>
    </row>
    <row r="6" spans="1:12" ht="26.25" customHeight="1">
      <c r="A6" s="65" t="s">
        <v>30</v>
      </c>
      <c r="B6" s="66" t="s">
        <v>31</v>
      </c>
      <c r="C6" s="67">
        <v>10</v>
      </c>
      <c r="D6" s="68">
        <v>0</v>
      </c>
      <c r="E6" s="67">
        <v>10</v>
      </c>
      <c r="F6" s="70"/>
      <c r="G6" s="107">
        <f aca="true" t="shared" si="0" ref="G6:G15">E6+F6</f>
        <v>10</v>
      </c>
      <c r="H6" s="107"/>
      <c r="I6" s="107">
        <f>G6+H6</f>
        <v>10</v>
      </c>
      <c r="J6" s="107"/>
      <c r="K6" s="107">
        <f>I6+J6</f>
        <v>10</v>
      </c>
      <c r="L6" s="69" t="s">
        <v>119</v>
      </c>
    </row>
    <row r="7" spans="1:12" ht="18" customHeight="1">
      <c r="A7" s="65" t="s">
        <v>30</v>
      </c>
      <c r="B7" s="66" t="s">
        <v>44</v>
      </c>
      <c r="C7" s="67">
        <v>25</v>
      </c>
      <c r="D7" s="68">
        <v>5.37</v>
      </c>
      <c r="E7" s="67">
        <v>20</v>
      </c>
      <c r="F7" s="70"/>
      <c r="G7" s="107">
        <f t="shared" si="0"/>
        <v>20</v>
      </c>
      <c r="H7" s="107"/>
      <c r="I7" s="107">
        <f aca="true" t="shared" si="1" ref="I7:I15">G7+H7</f>
        <v>20</v>
      </c>
      <c r="J7" s="107"/>
      <c r="K7" s="107">
        <f aca="true" t="shared" si="2" ref="K7:K15">I7+J7</f>
        <v>20</v>
      </c>
      <c r="L7" s="69" t="s">
        <v>120</v>
      </c>
    </row>
    <row r="8" spans="1:12" ht="28.5" customHeight="1">
      <c r="A8" s="65" t="s">
        <v>30</v>
      </c>
      <c r="B8" s="66" t="s">
        <v>33</v>
      </c>
      <c r="C8" s="67">
        <v>40</v>
      </c>
      <c r="D8" s="68">
        <v>0</v>
      </c>
      <c r="E8" s="67">
        <v>40</v>
      </c>
      <c r="F8" s="70"/>
      <c r="G8" s="107">
        <f t="shared" si="0"/>
        <v>40</v>
      </c>
      <c r="H8" s="107">
        <v>-5</v>
      </c>
      <c r="I8" s="107">
        <f t="shared" si="1"/>
        <v>35</v>
      </c>
      <c r="J8" s="107"/>
      <c r="K8" s="107">
        <f t="shared" si="2"/>
        <v>35</v>
      </c>
      <c r="L8" s="69" t="s">
        <v>121</v>
      </c>
    </row>
    <row r="9" spans="1:12" ht="60" customHeight="1">
      <c r="A9" s="65" t="s">
        <v>30</v>
      </c>
      <c r="B9" s="66" t="s">
        <v>45</v>
      </c>
      <c r="C9" s="67">
        <v>850</v>
      </c>
      <c r="D9" s="68">
        <v>35.9</v>
      </c>
      <c r="E9" s="67">
        <v>1085</v>
      </c>
      <c r="F9" s="70"/>
      <c r="G9" s="107">
        <f t="shared" si="0"/>
        <v>1085</v>
      </c>
      <c r="H9" s="107"/>
      <c r="I9" s="107">
        <f t="shared" si="1"/>
        <v>1085</v>
      </c>
      <c r="J9" s="107"/>
      <c r="K9" s="107">
        <f t="shared" si="2"/>
        <v>1085</v>
      </c>
      <c r="L9" s="69" t="s">
        <v>744</v>
      </c>
    </row>
    <row r="10" spans="1:12" ht="24" customHeight="1">
      <c r="A10" s="65" t="s">
        <v>30</v>
      </c>
      <c r="B10" s="66" t="s">
        <v>122</v>
      </c>
      <c r="C10" s="67">
        <v>20</v>
      </c>
      <c r="D10" s="68">
        <v>0</v>
      </c>
      <c r="E10" s="67">
        <v>20</v>
      </c>
      <c r="F10" s="70"/>
      <c r="G10" s="107">
        <f t="shared" si="0"/>
        <v>20</v>
      </c>
      <c r="H10" s="107"/>
      <c r="I10" s="107">
        <f t="shared" si="1"/>
        <v>20</v>
      </c>
      <c r="J10" s="107"/>
      <c r="K10" s="107">
        <f t="shared" si="2"/>
        <v>20</v>
      </c>
      <c r="L10" s="69" t="s">
        <v>123</v>
      </c>
    </row>
    <row r="11" spans="1:12" ht="15.75" customHeight="1">
      <c r="A11" s="65" t="s">
        <v>30</v>
      </c>
      <c r="B11" s="66" t="s">
        <v>35</v>
      </c>
      <c r="C11" s="67">
        <v>21</v>
      </c>
      <c r="D11" s="68">
        <v>19.738</v>
      </c>
      <c r="E11" s="67">
        <v>15</v>
      </c>
      <c r="F11" s="70"/>
      <c r="G11" s="107">
        <f t="shared" si="0"/>
        <v>15</v>
      </c>
      <c r="H11" s="107"/>
      <c r="I11" s="107">
        <f t="shared" si="1"/>
        <v>15</v>
      </c>
      <c r="J11" s="107"/>
      <c r="K11" s="107">
        <f t="shared" si="2"/>
        <v>15</v>
      </c>
      <c r="L11" s="69" t="s">
        <v>124</v>
      </c>
    </row>
    <row r="12" spans="1:12" ht="15" customHeight="1">
      <c r="A12" s="65" t="s">
        <v>30</v>
      </c>
      <c r="B12" s="66" t="s">
        <v>107</v>
      </c>
      <c r="C12" s="67">
        <v>5</v>
      </c>
      <c r="D12" s="68">
        <v>0</v>
      </c>
      <c r="E12" s="67">
        <v>5</v>
      </c>
      <c r="F12" s="70"/>
      <c r="G12" s="107">
        <f t="shared" si="0"/>
        <v>5</v>
      </c>
      <c r="H12" s="107"/>
      <c r="I12" s="107">
        <f t="shared" si="1"/>
        <v>5</v>
      </c>
      <c r="J12" s="107"/>
      <c r="K12" s="107">
        <f t="shared" si="2"/>
        <v>5</v>
      </c>
      <c r="L12" s="69" t="s">
        <v>125</v>
      </c>
    </row>
    <row r="13" spans="1:12" ht="17.25" customHeight="1">
      <c r="A13" s="65" t="s">
        <v>30</v>
      </c>
      <c r="B13" s="66" t="s">
        <v>37</v>
      </c>
      <c r="C13" s="67">
        <v>35</v>
      </c>
      <c r="D13" s="68">
        <v>6.5429</v>
      </c>
      <c r="E13" s="67">
        <v>25</v>
      </c>
      <c r="F13" s="70"/>
      <c r="G13" s="107">
        <f t="shared" si="0"/>
        <v>25</v>
      </c>
      <c r="H13" s="107">
        <v>-5</v>
      </c>
      <c r="I13" s="107">
        <f t="shared" si="1"/>
        <v>20</v>
      </c>
      <c r="J13" s="107"/>
      <c r="K13" s="107">
        <f t="shared" si="2"/>
        <v>20</v>
      </c>
      <c r="L13" s="69" t="s">
        <v>745</v>
      </c>
    </row>
    <row r="14" spans="1:12" ht="15" customHeight="1">
      <c r="A14" s="65" t="s">
        <v>30</v>
      </c>
      <c r="B14" s="66" t="s">
        <v>39</v>
      </c>
      <c r="C14" s="67">
        <v>15</v>
      </c>
      <c r="D14" s="68">
        <v>4.099</v>
      </c>
      <c r="E14" s="67">
        <v>20</v>
      </c>
      <c r="F14" s="70"/>
      <c r="G14" s="107">
        <f t="shared" si="0"/>
        <v>20</v>
      </c>
      <c r="H14" s="107"/>
      <c r="I14" s="107">
        <f t="shared" si="1"/>
        <v>20</v>
      </c>
      <c r="J14" s="107"/>
      <c r="K14" s="107">
        <f t="shared" si="2"/>
        <v>20</v>
      </c>
      <c r="L14" s="69" t="s">
        <v>746</v>
      </c>
    </row>
    <row r="15" spans="1:12" ht="16.5" customHeight="1">
      <c r="A15" s="65"/>
      <c r="B15" s="66" t="s">
        <v>126</v>
      </c>
      <c r="C15" s="67"/>
      <c r="D15" s="68"/>
      <c r="E15" s="67">
        <v>5</v>
      </c>
      <c r="F15" s="70"/>
      <c r="G15" s="107">
        <f t="shared" si="0"/>
        <v>5</v>
      </c>
      <c r="H15" s="107"/>
      <c r="I15" s="107">
        <f t="shared" si="1"/>
        <v>5</v>
      </c>
      <c r="J15" s="107"/>
      <c r="K15" s="107">
        <f t="shared" si="2"/>
        <v>5</v>
      </c>
      <c r="L15" s="69" t="s">
        <v>127</v>
      </c>
    </row>
    <row r="16" spans="1:12" ht="15" customHeight="1">
      <c r="A16" s="541" t="s">
        <v>40</v>
      </c>
      <c r="B16" s="541"/>
      <c r="C16" s="71">
        <v>1021</v>
      </c>
      <c r="D16" s="71">
        <v>97.3189</v>
      </c>
      <c r="E16" s="71">
        <f aca="true" t="shared" si="3" ref="E16:K16">SUM(E6:E15)</f>
        <v>1245</v>
      </c>
      <c r="F16" s="71">
        <f t="shared" si="3"/>
        <v>0</v>
      </c>
      <c r="G16" s="71">
        <f t="shared" si="3"/>
        <v>1245</v>
      </c>
      <c r="H16" s="71">
        <f t="shared" si="3"/>
        <v>-10</v>
      </c>
      <c r="I16" s="71">
        <f t="shared" si="3"/>
        <v>1235</v>
      </c>
      <c r="J16" s="71">
        <f t="shared" si="3"/>
        <v>0</v>
      </c>
      <c r="K16" s="71">
        <f t="shared" si="3"/>
        <v>1235</v>
      </c>
      <c r="L16" s="72" t="s">
        <v>30</v>
      </c>
    </row>
    <row r="17" spans="1:12" ht="15" customHeight="1">
      <c r="A17" s="542" t="s">
        <v>128</v>
      </c>
      <c r="B17" s="542"/>
      <c r="C17" s="542"/>
      <c r="D17" s="542"/>
      <c r="E17" s="542"/>
      <c r="F17" s="542"/>
      <c r="G17" s="542"/>
      <c r="H17" s="542"/>
      <c r="I17" s="542"/>
      <c r="J17" s="542"/>
      <c r="K17" s="542"/>
      <c r="L17" s="542"/>
    </row>
    <row r="18" spans="1:12" ht="15" customHeight="1">
      <c r="A18" s="544" t="s">
        <v>29</v>
      </c>
      <c r="B18" s="544"/>
      <c r="C18" s="544"/>
      <c r="D18" s="544"/>
      <c r="E18" s="544"/>
      <c r="F18" s="544"/>
      <c r="G18" s="544"/>
      <c r="H18" s="544"/>
      <c r="I18" s="544"/>
      <c r="J18" s="544"/>
      <c r="K18" s="544"/>
      <c r="L18" s="544"/>
    </row>
    <row r="19" spans="1:12" ht="28.5" customHeight="1">
      <c r="A19" s="65" t="s">
        <v>30</v>
      </c>
      <c r="B19" s="66" t="s">
        <v>55</v>
      </c>
      <c r="C19" s="67">
        <v>20</v>
      </c>
      <c r="D19" s="68">
        <v>19.83</v>
      </c>
      <c r="E19" s="67">
        <v>30</v>
      </c>
      <c r="F19" s="70"/>
      <c r="G19" s="107">
        <f aca="true" t="shared" si="4" ref="G19:G26">E19+F19</f>
        <v>30</v>
      </c>
      <c r="H19" s="107">
        <v>-5</v>
      </c>
      <c r="I19" s="107">
        <f>G19+H19</f>
        <v>25</v>
      </c>
      <c r="J19" s="107"/>
      <c r="K19" s="107">
        <f aca="true" t="shared" si="5" ref="K19:K26">I19+J19</f>
        <v>25</v>
      </c>
      <c r="L19" s="69" t="s">
        <v>129</v>
      </c>
    </row>
    <row r="20" spans="1:12" ht="18.75" customHeight="1">
      <c r="A20" s="65" t="s">
        <v>30</v>
      </c>
      <c r="B20" s="66" t="s">
        <v>57</v>
      </c>
      <c r="C20" s="67">
        <v>10</v>
      </c>
      <c r="D20" s="68">
        <v>5.405</v>
      </c>
      <c r="E20" s="67">
        <v>15</v>
      </c>
      <c r="F20" s="70"/>
      <c r="G20" s="107">
        <f t="shared" si="4"/>
        <v>15</v>
      </c>
      <c r="H20" s="107"/>
      <c r="I20" s="107">
        <f aca="true" t="shared" si="6" ref="I20:I26">G20+H20</f>
        <v>15</v>
      </c>
      <c r="J20" s="107"/>
      <c r="K20" s="107">
        <f t="shared" si="5"/>
        <v>15</v>
      </c>
      <c r="L20" s="69" t="s">
        <v>747</v>
      </c>
    </row>
    <row r="21" spans="1:12" ht="19.5" customHeight="1">
      <c r="A21" s="65" t="s">
        <v>30</v>
      </c>
      <c r="B21" s="66" t="s">
        <v>88</v>
      </c>
      <c r="C21" s="67">
        <v>85</v>
      </c>
      <c r="D21" s="68">
        <v>26.478</v>
      </c>
      <c r="E21" s="67">
        <v>85</v>
      </c>
      <c r="F21" s="70">
        <v>-5</v>
      </c>
      <c r="G21" s="107">
        <f t="shared" si="4"/>
        <v>80</v>
      </c>
      <c r="H21" s="107">
        <v>-5</v>
      </c>
      <c r="I21" s="107">
        <f t="shared" si="6"/>
        <v>75</v>
      </c>
      <c r="J21" s="107"/>
      <c r="K21" s="107">
        <f t="shared" si="5"/>
        <v>75</v>
      </c>
      <c r="L21" s="69" t="s">
        <v>130</v>
      </c>
    </row>
    <row r="22" spans="1:12" ht="15.75" customHeight="1">
      <c r="A22" s="65" t="s">
        <v>30</v>
      </c>
      <c r="B22" s="66" t="s">
        <v>31</v>
      </c>
      <c r="C22" s="67">
        <v>3</v>
      </c>
      <c r="D22" s="68">
        <v>0</v>
      </c>
      <c r="E22" s="67">
        <v>3</v>
      </c>
      <c r="F22" s="70"/>
      <c r="G22" s="107">
        <f t="shared" si="4"/>
        <v>3</v>
      </c>
      <c r="H22" s="107"/>
      <c r="I22" s="107">
        <f t="shared" si="6"/>
        <v>3</v>
      </c>
      <c r="J22" s="107"/>
      <c r="K22" s="107">
        <f t="shared" si="5"/>
        <v>3</v>
      </c>
      <c r="L22" s="69" t="s">
        <v>131</v>
      </c>
    </row>
    <row r="23" spans="1:12" ht="18" customHeight="1">
      <c r="A23" s="65" t="s">
        <v>30</v>
      </c>
      <c r="B23" s="66" t="s">
        <v>44</v>
      </c>
      <c r="C23" s="67">
        <v>5</v>
      </c>
      <c r="D23" s="68">
        <v>1</v>
      </c>
      <c r="E23" s="67">
        <v>5</v>
      </c>
      <c r="F23" s="70"/>
      <c r="G23" s="107">
        <f t="shared" si="4"/>
        <v>5</v>
      </c>
      <c r="H23" s="107"/>
      <c r="I23" s="107">
        <f t="shared" si="6"/>
        <v>5</v>
      </c>
      <c r="J23" s="107"/>
      <c r="K23" s="107">
        <f t="shared" si="5"/>
        <v>5</v>
      </c>
      <c r="L23" s="69" t="s">
        <v>132</v>
      </c>
    </row>
    <row r="24" spans="1:12" ht="18" customHeight="1">
      <c r="A24" s="65" t="s">
        <v>30</v>
      </c>
      <c r="B24" s="66" t="s">
        <v>45</v>
      </c>
      <c r="C24" s="67">
        <v>200</v>
      </c>
      <c r="D24" s="68">
        <v>90.75</v>
      </c>
      <c r="E24" s="67">
        <v>200</v>
      </c>
      <c r="F24" s="70"/>
      <c r="G24" s="107">
        <f t="shared" si="4"/>
        <v>200</v>
      </c>
      <c r="H24" s="107">
        <v>-5</v>
      </c>
      <c r="I24" s="107">
        <f t="shared" si="6"/>
        <v>195</v>
      </c>
      <c r="J24" s="107"/>
      <c r="K24" s="107">
        <f t="shared" si="5"/>
        <v>195</v>
      </c>
      <c r="L24" s="69" t="s">
        <v>133</v>
      </c>
    </row>
    <row r="25" spans="1:12" ht="15" customHeight="1">
      <c r="A25" s="65" t="s">
        <v>30</v>
      </c>
      <c r="B25" s="66" t="s">
        <v>105</v>
      </c>
      <c r="C25" s="67">
        <v>25</v>
      </c>
      <c r="D25" s="68">
        <v>25</v>
      </c>
      <c r="E25" s="67">
        <v>25</v>
      </c>
      <c r="F25" s="70"/>
      <c r="G25" s="107">
        <f t="shared" si="4"/>
        <v>25</v>
      </c>
      <c r="H25" s="107"/>
      <c r="I25" s="107">
        <f t="shared" si="6"/>
        <v>25</v>
      </c>
      <c r="J25" s="107"/>
      <c r="K25" s="107">
        <f t="shared" si="5"/>
        <v>25</v>
      </c>
      <c r="L25" s="69" t="s">
        <v>134</v>
      </c>
    </row>
    <row r="26" spans="1:12" ht="17.25" customHeight="1">
      <c r="A26" s="65" t="s">
        <v>30</v>
      </c>
      <c r="B26" s="66" t="s">
        <v>39</v>
      </c>
      <c r="C26" s="67">
        <v>5</v>
      </c>
      <c r="D26" s="68">
        <v>5</v>
      </c>
      <c r="E26" s="67">
        <v>5</v>
      </c>
      <c r="F26" s="70"/>
      <c r="G26" s="107">
        <f t="shared" si="4"/>
        <v>5</v>
      </c>
      <c r="H26" s="107"/>
      <c r="I26" s="107">
        <f t="shared" si="6"/>
        <v>5</v>
      </c>
      <c r="J26" s="107"/>
      <c r="K26" s="107">
        <f t="shared" si="5"/>
        <v>5</v>
      </c>
      <c r="L26" s="69" t="s">
        <v>135</v>
      </c>
    </row>
    <row r="27" spans="1:12" ht="15" customHeight="1">
      <c r="A27" s="541" t="s">
        <v>136</v>
      </c>
      <c r="B27" s="541"/>
      <c r="C27" s="71">
        <v>363</v>
      </c>
      <c r="D27" s="71">
        <v>179.88</v>
      </c>
      <c r="E27" s="71">
        <f>SUM(E19:E26)</f>
        <v>368</v>
      </c>
      <c r="F27" s="71">
        <f>SUM(F19:F26)</f>
        <v>-5</v>
      </c>
      <c r="G27" s="71">
        <f>SUM(G19:G26)</f>
        <v>363</v>
      </c>
      <c r="H27" s="71">
        <f>SUM(H19:H26)</f>
        <v>-15</v>
      </c>
      <c r="I27" s="71">
        <f>SUM(I19:I26)</f>
        <v>348</v>
      </c>
      <c r="J27" s="71">
        <f>SUM(J19:J26)</f>
        <v>0</v>
      </c>
      <c r="K27" s="71">
        <f>SUM(K19:K26)</f>
        <v>348</v>
      </c>
      <c r="L27" s="72" t="s">
        <v>30</v>
      </c>
    </row>
    <row r="28" spans="1:12" ht="15" customHeight="1">
      <c r="A28" s="542" t="s">
        <v>137</v>
      </c>
      <c r="B28" s="542"/>
      <c r="C28" s="542"/>
      <c r="D28" s="542"/>
      <c r="E28" s="542"/>
      <c r="F28" s="542"/>
      <c r="G28" s="542"/>
      <c r="H28" s="542"/>
      <c r="I28" s="542"/>
      <c r="J28" s="542"/>
      <c r="K28" s="542"/>
      <c r="L28" s="542"/>
    </row>
    <row r="29" spans="1:12" ht="15" customHeight="1">
      <c r="A29" s="544" t="s">
        <v>138</v>
      </c>
      <c r="B29" s="544"/>
      <c r="C29" s="544"/>
      <c r="D29" s="544"/>
      <c r="E29" s="544"/>
      <c r="F29" s="544"/>
      <c r="G29" s="544"/>
      <c r="H29" s="544"/>
      <c r="I29" s="544"/>
      <c r="J29" s="544"/>
      <c r="K29" s="544"/>
      <c r="L29" s="544"/>
    </row>
    <row r="30" spans="1:12" ht="15.75" customHeight="1">
      <c r="A30" s="65" t="s">
        <v>30</v>
      </c>
      <c r="B30" s="66" t="s">
        <v>55</v>
      </c>
      <c r="C30" s="67">
        <v>10</v>
      </c>
      <c r="D30" s="68">
        <v>0</v>
      </c>
      <c r="E30" s="67">
        <v>10</v>
      </c>
      <c r="F30" s="70"/>
      <c r="G30" s="107">
        <f aca="true" t="shared" si="7" ref="G30:G37">E30+F30</f>
        <v>10</v>
      </c>
      <c r="H30" s="107"/>
      <c r="I30" s="107">
        <f>G30+H30</f>
        <v>10</v>
      </c>
      <c r="J30" s="107"/>
      <c r="K30" s="107">
        <f aca="true" t="shared" si="8" ref="K30:K37">I30+J30</f>
        <v>10</v>
      </c>
      <c r="L30" s="69" t="s">
        <v>139</v>
      </c>
    </row>
    <row r="31" spans="1:12" ht="27" customHeight="1">
      <c r="A31" s="65" t="s">
        <v>30</v>
      </c>
      <c r="B31" s="66" t="s">
        <v>88</v>
      </c>
      <c r="C31" s="67">
        <v>20</v>
      </c>
      <c r="D31" s="68">
        <v>0</v>
      </c>
      <c r="E31" s="67">
        <v>20</v>
      </c>
      <c r="F31" s="70"/>
      <c r="G31" s="107">
        <f t="shared" si="7"/>
        <v>20</v>
      </c>
      <c r="H31" s="107"/>
      <c r="I31" s="107">
        <f aca="true" t="shared" si="9" ref="I31:I37">G31+H31</f>
        <v>20</v>
      </c>
      <c r="J31" s="107"/>
      <c r="K31" s="107">
        <f t="shared" si="8"/>
        <v>20</v>
      </c>
      <c r="L31" s="69" t="s">
        <v>140</v>
      </c>
    </row>
    <row r="32" spans="1:12" ht="15" customHeight="1">
      <c r="A32" s="65" t="s">
        <v>30</v>
      </c>
      <c r="B32" s="66" t="s">
        <v>43</v>
      </c>
      <c r="C32" s="67">
        <v>40</v>
      </c>
      <c r="D32" s="68">
        <v>17.96</v>
      </c>
      <c r="E32" s="67">
        <v>40</v>
      </c>
      <c r="F32" s="70"/>
      <c r="G32" s="107">
        <f t="shared" si="7"/>
        <v>40</v>
      </c>
      <c r="H32" s="107">
        <v>500</v>
      </c>
      <c r="I32" s="107">
        <f t="shared" si="9"/>
        <v>540</v>
      </c>
      <c r="J32" s="107"/>
      <c r="K32" s="107">
        <f t="shared" si="8"/>
        <v>540</v>
      </c>
      <c r="L32" s="83" t="s">
        <v>548</v>
      </c>
    </row>
    <row r="33" spans="1:12" ht="39" customHeight="1">
      <c r="A33" s="65" t="s">
        <v>30</v>
      </c>
      <c r="B33" s="66" t="s">
        <v>44</v>
      </c>
      <c r="C33" s="67">
        <v>20</v>
      </c>
      <c r="D33" s="68">
        <v>7.037</v>
      </c>
      <c r="E33" s="67">
        <v>40</v>
      </c>
      <c r="F33" s="70"/>
      <c r="G33" s="107">
        <f t="shared" si="7"/>
        <v>40</v>
      </c>
      <c r="H33" s="107"/>
      <c r="I33" s="107">
        <f t="shared" si="9"/>
        <v>40</v>
      </c>
      <c r="J33" s="107"/>
      <c r="K33" s="107">
        <f t="shared" si="8"/>
        <v>40</v>
      </c>
      <c r="L33" s="69" t="s">
        <v>748</v>
      </c>
    </row>
    <row r="34" spans="1:12" ht="15" customHeight="1">
      <c r="A34" s="65" t="s">
        <v>30</v>
      </c>
      <c r="B34" s="66" t="s">
        <v>33</v>
      </c>
      <c r="C34" s="67">
        <v>40</v>
      </c>
      <c r="D34" s="68">
        <v>28.39053</v>
      </c>
      <c r="E34" s="67">
        <v>50</v>
      </c>
      <c r="F34" s="70"/>
      <c r="G34" s="107">
        <f t="shared" si="7"/>
        <v>50</v>
      </c>
      <c r="H34" s="107">
        <v>-5</v>
      </c>
      <c r="I34" s="107">
        <f t="shared" si="9"/>
        <v>45</v>
      </c>
      <c r="J34" s="107"/>
      <c r="K34" s="107">
        <f t="shared" si="8"/>
        <v>45</v>
      </c>
      <c r="L34" s="69" t="s">
        <v>141</v>
      </c>
    </row>
    <row r="35" spans="1:12" ht="49.5" customHeight="1">
      <c r="A35" s="65" t="s">
        <v>30</v>
      </c>
      <c r="B35" s="66" t="s">
        <v>35</v>
      </c>
      <c r="C35" s="67">
        <v>50</v>
      </c>
      <c r="D35" s="68">
        <v>32.73256</v>
      </c>
      <c r="E35" s="67">
        <v>70</v>
      </c>
      <c r="F35" s="70">
        <v>-5</v>
      </c>
      <c r="G35" s="107">
        <f t="shared" si="7"/>
        <v>65</v>
      </c>
      <c r="H35" s="107">
        <v>-5</v>
      </c>
      <c r="I35" s="107">
        <f t="shared" si="9"/>
        <v>60</v>
      </c>
      <c r="J35" s="107"/>
      <c r="K35" s="107">
        <f t="shared" si="8"/>
        <v>60</v>
      </c>
      <c r="L35" s="69" t="s">
        <v>749</v>
      </c>
    </row>
    <row r="36" spans="1:12" ht="15.75" customHeight="1">
      <c r="A36" s="65" t="s">
        <v>30</v>
      </c>
      <c r="B36" s="66" t="s">
        <v>107</v>
      </c>
      <c r="C36" s="67">
        <v>27</v>
      </c>
      <c r="D36" s="68">
        <v>0</v>
      </c>
      <c r="E36" s="67">
        <v>30</v>
      </c>
      <c r="F36" s="70"/>
      <c r="G36" s="107">
        <f t="shared" si="7"/>
        <v>30</v>
      </c>
      <c r="H36" s="107"/>
      <c r="I36" s="107">
        <f t="shared" si="9"/>
        <v>30</v>
      </c>
      <c r="J36" s="107"/>
      <c r="K36" s="107">
        <f t="shared" si="8"/>
        <v>30</v>
      </c>
      <c r="L36" s="69" t="s">
        <v>142</v>
      </c>
    </row>
    <row r="37" spans="1:12" ht="26.25" customHeight="1">
      <c r="A37" s="65" t="s">
        <v>30</v>
      </c>
      <c r="B37" s="66" t="s">
        <v>39</v>
      </c>
      <c r="C37" s="67">
        <v>20</v>
      </c>
      <c r="D37" s="68">
        <v>0.073</v>
      </c>
      <c r="E37" s="67">
        <v>25</v>
      </c>
      <c r="F37" s="70"/>
      <c r="G37" s="107">
        <f t="shared" si="7"/>
        <v>25</v>
      </c>
      <c r="H37" s="107"/>
      <c r="I37" s="107">
        <f t="shared" si="9"/>
        <v>25</v>
      </c>
      <c r="J37" s="107"/>
      <c r="K37" s="107">
        <f t="shared" si="8"/>
        <v>25</v>
      </c>
      <c r="L37" s="69" t="s">
        <v>143</v>
      </c>
    </row>
    <row r="38" spans="1:12" ht="15" customHeight="1">
      <c r="A38" s="541" t="s">
        <v>144</v>
      </c>
      <c r="B38" s="541"/>
      <c r="C38" s="71">
        <v>227</v>
      </c>
      <c r="D38" s="71">
        <v>86.19309</v>
      </c>
      <c r="E38" s="71">
        <f aca="true" t="shared" si="10" ref="E38:K38">SUM(E30:E37)</f>
        <v>285</v>
      </c>
      <c r="F38" s="71">
        <f t="shared" si="10"/>
        <v>-5</v>
      </c>
      <c r="G38" s="71">
        <f t="shared" si="10"/>
        <v>280</v>
      </c>
      <c r="H38" s="71">
        <f t="shared" si="10"/>
        <v>490</v>
      </c>
      <c r="I38" s="71">
        <f t="shared" si="10"/>
        <v>770</v>
      </c>
      <c r="J38" s="71">
        <f t="shared" si="10"/>
        <v>0</v>
      </c>
      <c r="K38" s="71">
        <f t="shared" si="10"/>
        <v>770</v>
      </c>
      <c r="L38" s="72" t="s">
        <v>30</v>
      </c>
    </row>
    <row r="39" spans="1:12" ht="15" customHeight="1">
      <c r="A39" s="542" t="s">
        <v>145</v>
      </c>
      <c r="B39" s="542"/>
      <c r="C39" s="542"/>
      <c r="D39" s="542"/>
      <c r="E39" s="542"/>
      <c r="F39" s="542"/>
      <c r="G39" s="542"/>
      <c r="H39" s="542"/>
      <c r="I39" s="542"/>
      <c r="J39" s="542"/>
      <c r="K39" s="542"/>
      <c r="L39" s="542"/>
    </row>
    <row r="40" spans="1:12" ht="15" customHeight="1">
      <c r="A40" s="544" t="s">
        <v>146</v>
      </c>
      <c r="B40" s="544"/>
      <c r="C40" s="544"/>
      <c r="D40" s="544"/>
      <c r="E40" s="544"/>
      <c r="F40" s="544"/>
      <c r="G40" s="544"/>
      <c r="H40" s="544"/>
      <c r="I40" s="544"/>
      <c r="J40" s="544"/>
      <c r="K40" s="544"/>
      <c r="L40" s="544"/>
    </row>
    <row r="41" spans="1:12" ht="18.75" customHeight="1">
      <c r="A41" s="65" t="s">
        <v>30</v>
      </c>
      <c r="B41" s="66" t="s">
        <v>43</v>
      </c>
      <c r="C41" s="67">
        <v>20</v>
      </c>
      <c r="D41" s="68">
        <v>0</v>
      </c>
      <c r="E41" s="67">
        <v>20</v>
      </c>
      <c r="F41" s="70"/>
      <c r="G41" s="107">
        <f>E41+F41</f>
        <v>20</v>
      </c>
      <c r="H41" s="107"/>
      <c r="I41" s="107">
        <f>G41+H41</f>
        <v>20</v>
      </c>
      <c r="J41" s="107"/>
      <c r="K41" s="107">
        <f>I41+J41</f>
        <v>20</v>
      </c>
      <c r="L41" s="69" t="s">
        <v>1481</v>
      </c>
    </row>
    <row r="42" spans="1:12" ht="30" customHeight="1">
      <c r="A42" s="65" t="s">
        <v>30</v>
      </c>
      <c r="B42" s="66" t="s">
        <v>44</v>
      </c>
      <c r="C42" s="67">
        <v>20</v>
      </c>
      <c r="D42" s="68">
        <v>0</v>
      </c>
      <c r="E42" s="67">
        <v>20</v>
      </c>
      <c r="F42" s="70"/>
      <c r="G42" s="107">
        <f>E42+F42</f>
        <v>20</v>
      </c>
      <c r="H42" s="107"/>
      <c r="I42" s="107">
        <f>G42+H42</f>
        <v>20</v>
      </c>
      <c r="J42" s="107"/>
      <c r="K42" s="107">
        <f>I42+J42</f>
        <v>20</v>
      </c>
      <c r="L42" s="69" t="s">
        <v>763</v>
      </c>
    </row>
    <row r="43" spans="1:12" ht="27.75" customHeight="1">
      <c r="A43" s="65" t="s">
        <v>30</v>
      </c>
      <c r="B43" s="66" t="s">
        <v>35</v>
      </c>
      <c r="C43" s="67">
        <v>10</v>
      </c>
      <c r="D43" s="68">
        <v>2.142</v>
      </c>
      <c r="E43" s="67">
        <v>10</v>
      </c>
      <c r="F43" s="70"/>
      <c r="G43" s="107">
        <f>E43+F43</f>
        <v>10</v>
      </c>
      <c r="H43" s="107"/>
      <c r="I43" s="107">
        <f>G43+H43</f>
        <v>10</v>
      </c>
      <c r="J43" s="107"/>
      <c r="K43" s="107">
        <f>I43+J43</f>
        <v>10</v>
      </c>
      <c r="L43" s="69" t="s">
        <v>147</v>
      </c>
    </row>
    <row r="44" spans="1:12" ht="40.5" customHeight="1">
      <c r="A44" s="65" t="s">
        <v>30</v>
      </c>
      <c r="B44" s="66" t="s">
        <v>39</v>
      </c>
      <c r="C44" s="67">
        <v>30</v>
      </c>
      <c r="D44" s="68">
        <v>21.811</v>
      </c>
      <c r="E44" s="67">
        <v>35</v>
      </c>
      <c r="F44" s="70">
        <v>-5</v>
      </c>
      <c r="G44" s="107">
        <f>E44+F44</f>
        <v>30</v>
      </c>
      <c r="H44" s="107">
        <v>-5</v>
      </c>
      <c r="I44" s="107">
        <f>G44+H44</f>
        <v>25</v>
      </c>
      <c r="J44" s="107"/>
      <c r="K44" s="107">
        <f>I44+J44</f>
        <v>25</v>
      </c>
      <c r="L44" s="69" t="s">
        <v>148</v>
      </c>
    </row>
    <row r="45" spans="1:12" ht="15" customHeight="1">
      <c r="A45" s="541" t="s">
        <v>149</v>
      </c>
      <c r="B45" s="541"/>
      <c r="C45" s="71">
        <v>80</v>
      </c>
      <c r="D45" s="71">
        <v>23.953</v>
      </c>
      <c r="E45" s="71">
        <f aca="true" t="shared" si="11" ref="E45:K45">SUM(E41:E44)</f>
        <v>85</v>
      </c>
      <c r="F45" s="71">
        <f t="shared" si="11"/>
        <v>-5</v>
      </c>
      <c r="G45" s="71">
        <f t="shared" si="11"/>
        <v>80</v>
      </c>
      <c r="H45" s="71">
        <f t="shared" si="11"/>
        <v>-5</v>
      </c>
      <c r="I45" s="71">
        <f t="shared" si="11"/>
        <v>75</v>
      </c>
      <c r="J45" s="71">
        <f t="shared" si="11"/>
        <v>0</v>
      </c>
      <c r="K45" s="71">
        <f t="shared" si="11"/>
        <v>75</v>
      </c>
      <c r="L45" s="72" t="s">
        <v>30</v>
      </c>
    </row>
    <row r="46" spans="1:12" ht="15" customHeight="1">
      <c r="A46" s="542" t="s">
        <v>150</v>
      </c>
      <c r="B46" s="542"/>
      <c r="C46" s="542"/>
      <c r="D46" s="542"/>
      <c r="E46" s="542"/>
      <c r="F46" s="542"/>
      <c r="G46" s="542"/>
      <c r="H46" s="542"/>
      <c r="I46" s="542"/>
      <c r="J46" s="542"/>
      <c r="K46" s="542"/>
      <c r="L46" s="542"/>
    </row>
    <row r="47" spans="1:12" ht="15" customHeight="1">
      <c r="A47" s="544" t="s">
        <v>151</v>
      </c>
      <c r="B47" s="544"/>
      <c r="C47" s="544"/>
      <c r="D47" s="544"/>
      <c r="E47" s="544"/>
      <c r="F47" s="544"/>
      <c r="G47" s="544"/>
      <c r="H47" s="544"/>
      <c r="I47" s="544"/>
      <c r="J47" s="544"/>
      <c r="K47" s="544"/>
      <c r="L47" s="544"/>
    </row>
    <row r="48" spans="1:12" ht="15" customHeight="1">
      <c r="A48" s="65" t="s">
        <v>30</v>
      </c>
      <c r="B48" s="66" t="s">
        <v>55</v>
      </c>
      <c r="C48" s="67">
        <v>100</v>
      </c>
      <c r="D48" s="68">
        <v>35.303</v>
      </c>
      <c r="E48" s="67">
        <v>90</v>
      </c>
      <c r="F48" s="70"/>
      <c r="G48" s="107">
        <f aca="true" t="shared" si="12" ref="G48:G62">E48+F48</f>
        <v>90</v>
      </c>
      <c r="H48" s="107"/>
      <c r="I48" s="107">
        <f>G48+H48</f>
        <v>90</v>
      </c>
      <c r="J48" s="107"/>
      <c r="K48" s="107">
        <f aca="true" t="shared" si="13" ref="K48:K62">I48+J48</f>
        <v>90</v>
      </c>
      <c r="L48" s="69" t="s">
        <v>152</v>
      </c>
    </row>
    <row r="49" spans="1:12" ht="15" customHeight="1">
      <c r="A49" s="65" t="s">
        <v>30</v>
      </c>
      <c r="B49" s="66" t="s">
        <v>57</v>
      </c>
      <c r="C49" s="67">
        <v>10</v>
      </c>
      <c r="D49" s="68">
        <v>0.257</v>
      </c>
      <c r="E49" s="67">
        <v>10</v>
      </c>
      <c r="F49" s="70"/>
      <c r="G49" s="107">
        <f t="shared" si="12"/>
        <v>10</v>
      </c>
      <c r="H49" s="107"/>
      <c r="I49" s="107">
        <f aca="true" t="shared" si="14" ref="I49:I62">G49+H49</f>
        <v>10</v>
      </c>
      <c r="J49" s="107"/>
      <c r="K49" s="107">
        <f t="shared" si="13"/>
        <v>10</v>
      </c>
      <c r="L49" s="69" t="s">
        <v>153</v>
      </c>
    </row>
    <row r="50" spans="1:12" ht="27" customHeight="1">
      <c r="A50" s="65" t="s">
        <v>30</v>
      </c>
      <c r="B50" s="66" t="s">
        <v>88</v>
      </c>
      <c r="C50" s="67">
        <v>195</v>
      </c>
      <c r="D50" s="68">
        <v>4.87364</v>
      </c>
      <c r="E50" s="67">
        <v>150</v>
      </c>
      <c r="F50" s="70"/>
      <c r="G50" s="107">
        <f t="shared" si="12"/>
        <v>150</v>
      </c>
      <c r="H50" s="107"/>
      <c r="I50" s="107">
        <f t="shared" si="14"/>
        <v>150</v>
      </c>
      <c r="J50" s="107"/>
      <c r="K50" s="107">
        <f t="shared" si="13"/>
        <v>150</v>
      </c>
      <c r="L50" s="69" t="s">
        <v>750</v>
      </c>
    </row>
    <row r="51" spans="1:12" ht="17.25" customHeight="1">
      <c r="A51" s="65" t="s">
        <v>30</v>
      </c>
      <c r="B51" s="66" t="s">
        <v>31</v>
      </c>
      <c r="C51" s="67">
        <v>3</v>
      </c>
      <c r="D51" s="68">
        <v>0</v>
      </c>
      <c r="E51" s="67">
        <v>3</v>
      </c>
      <c r="F51" s="70"/>
      <c r="G51" s="107">
        <f t="shared" si="12"/>
        <v>3</v>
      </c>
      <c r="H51" s="107"/>
      <c r="I51" s="107">
        <f t="shared" si="14"/>
        <v>3</v>
      </c>
      <c r="J51" s="107"/>
      <c r="K51" s="107">
        <f t="shared" si="13"/>
        <v>3</v>
      </c>
      <c r="L51" s="69" t="s">
        <v>154</v>
      </c>
    </row>
    <row r="52" spans="1:12" ht="42" customHeight="1">
      <c r="A52" s="65" t="s">
        <v>30</v>
      </c>
      <c r="B52" s="66" t="s">
        <v>43</v>
      </c>
      <c r="C52" s="67">
        <v>295</v>
      </c>
      <c r="D52" s="68">
        <v>93.403</v>
      </c>
      <c r="E52" s="67">
        <v>295</v>
      </c>
      <c r="F52" s="70"/>
      <c r="G52" s="107">
        <f t="shared" si="12"/>
        <v>295</v>
      </c>
      <c r="H52" s="107">
        <v>-49</v>
      </c>
      <c r="I52" s="107">
        <f t="shared" si="14"/>
        <v>246</v>
      </c>
      <c r="J52" s="107"/>
      <c r="K52" s="107">
        <f t="shared" si="13"/>
        <v>246</v>
      </c>
      <c r="L52" s="83" t="s">
        <v>767</v>
      </c>
    </row>
    <row r="53" spans="1:12" ht="51.75" customHeight="1">
      <c r="A53" s="65" t="s">
        <v>30</v>
      </c>
      <c r="B53" s="66" t="s">
        <v>44</v>
      </c>
      <c r="C53" s="67">
        <v>180</v>
      </c>
      <c r="D53" s="68">
        <v>119.96036</v>
      </c>
      <c r="E53" s="67">
        <f>20+60+70+30</f>
        <v>180</v>
      </c>
      <c r="F53" s="70"/>
      <c r="G53" s="107">
        <f t="shared" si="12"/>
        <v>180</v>
      </c>
      <c r="H53" s="107"/>
      <c r="I53" s="107">
        <f t="shared" si="14"/>
        <v>180</v>
      </c>
      <c r="J53" s="107"/>
      <c r="K53" s="107">
        <f t="shared" si="13"/>
        <v>180</v>
      </c>
      <c r="L53" s="83" t="s">
        <v>768</v>
      </c>
    </row>
    <row r="54" spans="1:12" ht="27" customHeight="1">
      <c r="A54" s="65" t="s">
        <v>30</v>
      </c>
      <c r="B54" s="66" t="s">
        <v>90</v>
      </c>
      <c r="C54" s="67">
        <v>50</v>
      </c>
      <c r="D54" s="68">
        <v>20.9042</v>
      </c>
      <c r="E54" s="67">
        <v>60</v>
      </c>
      <c r="F54" s="70"/>
      <c r="G54" s="107">
        <f t="shared" si="12"/>
        <v>60</v>
      </c>
      <c r="H54" s="107"/>
      <c r="I54" s="107">
        <f t="shared" si="14"/>
        <v>60</v>
      </c>
      <c r="J54" s="107"/>
      <c r="K54" s="107">
        <f t="shared" si="13"/>
        <v>60</v>
      </c>
      <c r="L54" s="69" t="s">
        <v>155</v>
      </c>
    </row>
    <row r="55" spans="1:12" ht="29.25" customHeight="1">
      <c r="A55" s="65" t="s">
        <v>30</v>
      </c>
      <c r="B55" s="66" t="s">
        <v>94</v>
      </c>
      <c r="C55" s="67">
        <v>110</v>
      </c>
      <c r="D55" s="68">
        <v>94.12413</v>
      </c>
      <c r="E55" s="67">
        <v>160</v>
      </c>
      <c r="F55" s="70"/>
      <c r="G55" s="107">
        <f t="shared" si="12"/>
        <v>160</v>
      </c>
      <c r="H55" s="107"/>
      <c r="I55" s="107">
        <f t="shared" si="14"/>
        <v>160</v>
      </c>
      <c r="J55" s="107"/>
      <c r="K55" s="107">
        <f t="shared" si="13"/>
        <v>160</v>
      </c>
      <c r="L55" s="69" t="s">
        <v>156</v>
      </c>
    </row>
    <row r="56" spans="1:12" ht="25.5" customHeight="1">
      <c r="A56" s="65" t="s">
        <v>30</v>
      </c>
      <c r="B56" s="66" t="s">
        <v>96</v>
      </c>
      <c r="C56" s="67">
        <v>80</v>
      </c>
      <c r="D56" s="68">
        <v>57.99504</v>
      </c>
      <c r="E56" s="67">
        <v>100</v>
      </c>
      <c r="F56" s="70"/>
      <c r="G56" s="107">
        <f t="shared" si="12"/>
        <v>100</v>
      </c>
      <c r="H56" s="107"/>
      <c r="I56" s="107">
        <f t="shared" si="14"/>
        <v>100</v>
      </c>
      <c r="J56" s="107"/>
      <c r="K56" s="107">
        <f t="shared" si="13"/>
        <v>100</v>
      </c>
      <c r="L56" s="69" t="s">
        <v>157</v>
      </c>
    </row>
    <row r="57" spans="1:12" ht="15" customHeight="1">
      <c r="A57" s="65" t="s">
        <v>30</v>
      </c>
      <c r="B57" s="66" t="s">
        <v>33</v>
      </c>
      <c r="C57" s="67">
        <v>120</v>
      </c>
      <c r="D57" s="68">
        <v>38.92116</v>
      </c>
      <c r="E57" s="67">
        <v>120</v>
      </c>
      <c r="F57" s="70"/>
      <c r="G57" s="107">
        <f t="shared" si="12"/>
        <v>120</v>
      </c>
      <c r="H57" s="107"/>
      <c r="I57" s="107">
        <f t="shared" si="14"/>
        <v>120</v>
      </c>
      <c r="J57" s="107"/>
      <c r="K57" s="107">
        <f t="shared" si="13"/>
        <v>120</v>
      </c>
      <c r="L57" s="69" t="s">
        <v>158</v>
      </c>
    </row>
    <row r="58" spans="1:12" ht="16.5" customHeight="1">
      <c r="A58" s="65" t="s">
        <v>30</v>
      </c>
      <c r="B58" s="66" t="s">
        <v>159</v>
      </c>
      <c r="C58" s="67">
        <v>60</v>
      </c>
      <c r="D58" s="68">
        <v>20.83267</v>
      </c>
      <c r="E58" s="67">
        <v>60</v>
      </c>
      <c r="F58" s="70"/>
      <c r="G58" s="107">
        <f t="shared" si="12"/>
        <v>60</v>
      </c>
      <c r="H58" s="107"/>
      <c r="I58" s="107">
        <f t="shared" si="14"/>
        <v>60</v>
      </c>
      <c r="J58" s="107"/>
      <c r="K58" s="107">
        <f t="shared" si="13"/>
        <v>60</v>
      </c>
      <c r="L58" s="69" t="s">
        <v>751</v>
      </c>
    </row>
    <row r="59" spans="1:12" ht="36.75" customHeight="1">
      <c r="A59" s="65" t="s">
        <v>30</v>
      </c>
      <c r="B59" s="66" t="s">
        <v>105</v>
      </c>
      <c r="C59" s="67">
        <v>40</v>
      </c>
      <c r="D59" s="68">
        <v>0.8</v>
      </c>
      <c r="E59" s="67">
        <v>50</v>
      </c>
      <c r="F59" s="70"/>
      <c r="G59" s="107">
        <f t="shared" si="12"/>
        <v>50</v>
      </c>
      <c r="H59" s="107"/>
      <c r="I59" s="107">
        <f t="shared" si="14"/>
        <v>50</v>
      </c>
      <c r="J59" s="107"/>
      <c r="K59" s="107">
        <f t="shared" si="13"/>
        <v>50</v>
      </c>
      <c r="L59" s="69" t="s">
        <v>752</v>
      </c>
    </row>
    <row r="60" spans="1:12" ht="38.25" customHeight="1">
      <c r="A60" s="65" t="s">
        <v>30</v>
      </c>
      <c r="B60" s="66" t="s">
        <v>35</v>
      </c>
      <c r="C60" s="67">
        <v>238</v>
      </c>
      <c r="D60" s="68">
        <v>138.2312</v>
      </c>
      <c r="E60" s="67">
        <v>110</v>
      </c>
      <c r="F60" s="70"/>
      <c r="G60" s="107">
        <f t="shared" si="12"/>
        <v>110</v>
      </c>
      <c r="H60" s="107"/>
      <c r="I60" s="107">
        <f t="shared" si="14"/>
        <v>110</v>
      </c>
      <c r="J60" s="107"/>
      <c r="K60" s="107">
        <f t="shared" si="13"/>
        <v>110</v>
      </c>
      <c r="L60" s="69" t="s">
        <v>160</v>
      </c>
    </row>
    <row r="61" spans="1:12" ht="39" customHeight="1">
      <c r="A61" s="65" t="s">
        <v>30</v>
      </c>
      <c r="B61" s="66" t="s">
        <v>107</v>
      </c>
      <c r="C61" s="67">
        <v>210</v>
      </c>
      <c r="D61" s="68">
        <v>115</v>
      </c>
      <c r="E61" s="67">
        <v>250</v>
      </c>
      <c r="F61" s="70"/>
      <c r="G61" s="107">
        <f t="shared" si="12"/>
        <v>250</v>
      </c>
      <c r="H61" s="107"/>
      <c r="I61" s="107">
        <f t="shared" si="14"/>
        <v>250</v>
      </c>
      <c r="J61" s="107"/>
      <c r="K61" s="107">
        <f t="shared" si="13"/>
        <v>250</v>
      </c>
      <c r="L61" s="69" t="s">
        <v>161</v>
      </c>
    </row>
    <row r="62" spans="1:12" ht="24.75" customHeight="1">
      <c r="A62" s="65" t="s">
        <v>30</v>
      </c>
      <c r="B62" s="66" t="s">
        <v>162</v>
      </c>
      <c r="C62" s="67">
        <v>15</v>
      </c>
      <c r="D62" s="68">
        <v>5.225</v>
      </c>
      <c r="E62" s="67">
        <v>25</v>
      </c>
      <c r="F62" s="70"/>
      <c r="G62" s="107">
        <f t="shared" si="12"/>
        <v>25</v>
      </c>
      <c r="H62" s="107">
        <v>-5</v>
      </c>
      <c r="I62" s="107">
        <f t="shared" si="14"/>
        <v>20</v>
      </c>
      <c r="J62" s="107"/>
      <c r="K62" s="107">
        <f t="shared" si="13"/>
        <v>20</v>
      </c>
      <c r="L62" s="69" t="s">
        <v>163</v>
      </c>
    </row>
    <row r="63" spans="1:12" ht="15" customHeight="1">
      <c r="A63" s="541" t="s">
        <v>164</v>
      </c>
      <c r="B63" s="541"/>
      <c r="C63" s="71">
        <v>1726</v>
      </c>
      <c r="D63" s="71">
        <v>745.3254</v>
      </c>
      <c r="E63" s="71">
        <f aca="true" t="shared" si="15" ref="E63:K63">SUM(E48:E62)</f>
        <v>1663</v>
      </c>
      <c r="F63" s="71">
        <f t="shared" si="15"/>
        <v>0</v>
      </c>
      <c r="G63" s="71">
        <f t="shared" si="15"/>
        <v>1663</v>
      </c>
      <c r="H63" s="71">
        <f t="shared" si="15"/>
        <v>-54</v>
      </c>
      <c r="I63" s="71">
        <f t="shared" si="15"/>
        <v>1609</v>
      </c>
      <c r="J63" s="71">
        <f t="shared" si="15"/>
        <v>0</v>
      </c>
      <c r="K63" s="71">
        <f t="shared" si="15"/>
        <v>1609</v>
      </c>
      <c r="L63" s="72" t="s">
        <v>30</v>
      </c>
    </row>
    <row r="64" spans="1:12" ht="15" customHeight="1">
      <c r="A64" s="542" t="s">
        <v>165</v>
      </c>
      <c r="B64" s="542"/>
      <c r="C64" s="542"/>
      <c r="D64" s="542"/>
      <c r="E64" s="542"/>
      <c r="F64" s="542"/>
      <c r="G64" s="542"/>
      <c r="H64" s="542"/>
      <c r="I64" s="542"/>
      <c r="J64" s="542"/>
      <c r="K64" s="542"/>
      <c r="L64" s="542"/>
    </row>
    <row r="65" spans="1:12" ht="15" customHeight="1">
      <c r="A65" s="544" t="s">
        <v>166</v>
      </c>
      <c r="B65" s="544"/>
      <c r="C65" s="544"/>
      <c r="D65" s="544"/>
      <c r="E65" s="544"/>
      <c r="F65" s="544"/>
      <c r="G65" s="544"/>
      <c r="H65" s="544"/>
      <c r="I65" s="544"/>
      <c r="J65" s="544"/>
      <c r="K65" s="544"/>
      <c r="L65" s="544"/>
    </row>
    <row r="66" spans="1:12" ht="18" customHeight="1">
      <c r="A66" s="65" t="s">
        <v>30</v>
      </c>
      <c r="B66" s="66" t="s">
        <v>31</v>
      </c>
      <c r="C66" s="67">
        <v>4</v>
      </c>
      <c r="D66" s="68">
        <v>0</v>
      </c>
      <c r="E66" s="67">
        <v>4</v>
      </c>
      <c r="F66" s="70"/>
      <c r="G66" s="107">
        <f aca="true" t="shared" si="16" ref="G66:G71">E66+F66</f>
        <v>4</v>
      </c>
      <c r="H66" s="107"/>
      <c r="I66" s="107">
        <f aca="true" t="shared" si="17" ref="I66:I71">G66+H66</f>
        <v>4</v>
      </c>
      <c r="J66" s="107"/>
      <c r="K66" s="107">
        <f aca="true" t="shared" si="18" ref="K66:K71">I66+J66</f>
        <v>4</v>
      </c>
      <c r="L66" s="69" t="s">
        <v>754</v>
      </c>
    </row>
    <row r="67" spans="1:12" ht="29.25" customHeight="1">
      <c r="A67" s="65" t="s">
        <v>30</v>
      </c>
      <c r="B67" s="66" t="s">
        <v>44</v>
      </c>
      <c r="C67" s="67">
        <v>20</v>
      </c>
      <c r="D67" s="68">
        <v>0</v>
      </c>
      <c r="E67" s="67">
        <v>20</v>
      </c>
      <c r="F67" s="70"/>
      <c r="G67" s="107">
        <f t="shared" si="16"/>
        <v>20</v>
      </c>
      <c r="H67" s="107"/>
      <c r="I67" s="107">
        <f t="shared" si="17"/>
        <v>20</v>
      </c>
      <c r="J67" s="107"/>
      <c r="K67" s="107">
        <f t="shared" si="18"/>
        <v>20</v>
      </c>
      <c r="L67" s="69" t="s">
        <v>753</v>
      </c>
    </row>
    <row r="68" spans="1:12" ht="15" customHeight="1">
      <c r="A68" s="65" t="s">
        <v>30</v>
      </c>
      <c r="B68" s="66" t="s">
        <v>45</v>
      </c>
      <c r="C68" s="67">
        <v>10</v>
      </c>
      <c r="D68" s="68">
        <v>0</v>
      </c>
      <c r="E68" s="67">
        <v>10</v>
      </c>
      <c r="F68" s="70"/>
      <c r="G68" s="107">
        <f t="shared" si="16"/>
        <v>10</v>
      </c>
      <c r="H68" s="107"/>
      <c r="I68" s="107">
        <f t="shared" si="17"/>
        <v>10</v>
      </c>
      <c r="J68" s="107"/>
      <c r="K68" s="107">
        <f t="shared" si="18"/>
        <v>10</v>
      </c>
      <c r="L68" s="69" t="s">
        <v>167</v>
      </c>
    </row>
    <row r="69" spans="1:12" ht="16.5" customHeight="1">
      <c r="A69" s="65" t="s">
        <v>30</v>
      </c>
      <c r="B69" s="66" t="s">
        <v>35</v>
      </c>
      <c r="C69" s="67">
        <v>40</v>
      </c>
      <c r="D69" s="68">
        <v>25.611</v>
      </c>
      <c r="E69" s="67">
        <v>40</v>
      </c>
      <c r="F69" s="70"/>
      <c r="G69" s="107">
        <f t="shared" si="16"/>
        <v>40</v>
      </c>
      <c r="H69" s="107"/>
      <c r="I69" s="107">
        <f t="shared" si="17"/>
        <v>40</v>
      </c>
      <c r="J69" s="107"/>
      <c r="K69" s="107">
        <f t="shared" si="18"/>
        <v>40</v>
      </c>
      <c r="L69" s="69" t="s">
        <v>755</v>
      </c>
    </row>
    <row r="70" spans="1:12" ht="15" customHeight="1">
      <c r="A70" s="65" t="s">
        <v>30</v>
      </c>
      <c r="B70" s="66" t="s">
        <v>107</v>
      </c>
      <c r="C70" s="67">
        <v>10</v>
      </c>
      <c r="D70" s="68">
        <v>0</v>
      </c>
      <c r="E70" s="67">
        <v>10</v>
      </c>
      <c r="F70" s="70"/>
      <c r="G70" s="107">
        <f t="shared" si="16"/>
        <v>10</v>
      </c>
      <c r="H70" s="107"/>
      <c r="I70" s="107">
        <f t="shared" si="17"/>
        <v>10</v>
      </c>
      <c r="J70" s="107"/>
      <c r="K70" s="107">
        <f t="shared" si="18"/>
        <v>10</v>
      </c>
      <c r="L70" s="69" t="s">
        <v>168</v>
      </c>
    </row>
    <row r="71" spans="1:12" ht="39" customHeight="1">
      <c r="A71" s="65" t="s">
        <v>30</v>
      </c>
      <c r="B71" s="66" t="s">
        <v>111</v>
      </c>
      <c r="C71" s="67">
        <v>400</v>
      </c>
      <c r="D71" s="68">
        <v>0</v>
      </c>
      <c r="E71" s="67">
        <v>750</v>
      </c>
      <c r="F71" s="70"/>
      <c r="G71" s="107">
        <f t="shared" si="16"/>
        <v>750</v>
      </c>
      <c r="H71" s="107"/>
      <c r="I71" s="107">
        <f t="shared" si="17"/>
        <v>750</v>
      </c>
      <c r="J71" s="107"/>
      <c r="K71" s="107">
        <f t="shared" si="18"/>
        <v>750</v>
      </c>
      <c r="L71" s="69" t="s">
        <v>169</v>
      </c>
    </row>
    <row r="72" spans="1:12" ht="15" customHeight="1">
      <c r="A72" s="541" t="s">
        <v>170</v>
      </c>
      <c r="B72" s="541"/>
      <c r="C72" s="71">
        <v>484</v>
      </c>
      <c r="D72" s="71">
        <v>25.611</v>
      </c>
      <c r="E72" s="71">
        <f aca="true" t="shared" si="19" ref="E72:K72">SUM(E66:E71)</f>
        <v>834</v>
      </c>
      <c r="F72" s="71">
        <f t="shared" si="19"/>
        <v>0</v>
      </c>
      <c r="G72" s="71">
        <f t="shared" si="19"/>
        <v>834</v>
      </c>
      <c r="H72" s="71">
        <f t="shared" si="19"/>
        <v>0</v>
      </c>
      <c r="I72" s="71">
        <f t="shared" si="19"/>
        <v>834</v>
      </c>
      <c r="J72" s="71">
        <f t="shared" si="19"/>
        <v>0</v>
      </c>
      <c r="K72" s="71">
        <f t="shared" si="19"/>
        <v>834</v>
      </c>
      <c r="L72" s="72" t="s">
        <v>30</v>
      </c>
    </row>
    <row r="73" spans="1:12" ht="15" customHeight="1">
      <c r="A73" s="542" t="s">
        <v>171</v>
      </c>
      <c r="B73" s="542"/>
      <c r="C73" s="542"/>
      <c r="D73" s="542"/>
      <c r="E73" s="542"/>
      <c r="F73" s="542"/>
      <c r="G73" s="542"/>
      <c r="H73" s="542"/>
      <c r="I73" s="542"/>
      <c r="J73" s="542"/>
      <c r="K73" s="542"/>
      <c r="L73" s="542"/>
    </row>
    <row r="74" spans="1:12" ht="15" customHeight="1">
      <c r="A74" s="544" t="s">
        <v>172</v>
      </c>
      <c r="B74" s="544"/>
      <c r="C74" s="544"/>
      <c r="D74" s="544"/>
      <c r="E74" s="544"/>
      <c r="F74" s="544"/>
      <c r="G74" s="544"/>
      <c r="H74" s="544"/>
      <c r="I74" s="544"/>
      <c r="J74" s="544"/>
      <c r="K74" s="544"/>
      <c r="L74" s="544"/>
    </row>
    <row r="75" spans="1:12" ht="17.25" customHeight="1">
      <c r="A75" s="65" t="s">
        <v>30</v>
      </c>
      <c r="B75" s="66" t="s">
        <v>44</v>
      </c>
      <c r="C75" s="67">
        <v>5</v>
      </c>
      <c r="D75" s="68">
        <v>0</v>
      </c>
      <c r="E75" s="67">
        <v>5</v>
      </c>
      <c r="F75" s="70"/>
      <c r="G75" s="107">
        <f>E75+F75</f>
        <v>5</v>
      </c>
      <c r="H75" s="107"/>
      <c r="I75" s="107">
        <f>G75+H75</f>
        <v>5</v>
      </c>
      <c r="J75" s="107"/>
      <c r="K75" s="107">
        <f>I75+J75</f>
        <v>5</v>
      </c>
      <c r="L75" s="69" t="s">
        <v>173</v>
      </c>
    </row>
    <row r="76" spans="1:12" ht="25.5" customHeight="1">
      <c r="A76" s="65" t="s">
        <v>30</v>
      </c>
      <c r="B76" s="66" t="s">
        <v>122</v>
      </c>
      <c r="C76" s="67">
        <v>35</v>
      </c>
      <c r="D76" s="68">
        <v>0</v>
      </c>
      <c r="E76" s="67">
        <v>35</v>
      </c>
      <c r="F76" s="70"/>
      <c r="G76" s="107">
        <f>E76+F76</f>
        <v>35</v>
      </c>
      <c r="H76" s="107"/>
      <c r="I76" s="107">
        <f>G76+H76</f>
        <v>35</v>
      </c>
      <c r="J76" s="107"/>
      <c r="K76" s="107">
        <f>I76+J76</f>
        <v>35</v>
      </c>
      <c r="L76" s="69" t="s">
        <v>1482</v>
      </c>
    </row>
    <row r="77" spans="1:12" ht="96" customHeight="1">
      <c r="A77" s="65" t="s">
        <v>30</v>
      </c>
      <c r="B77" s="66" t="s">
        <v>35</v>
      </c>
      <c r="C77" s="67">
        <v>129</v>
      </c>
      <c r="D77" s="68">
        <v>46.60684</v>
      </c>
      <c r="E77" s="67">
        <v>114</v>
      </c>
      <c r="F77" s="70"/>
      <c r="G77" s="107">
        <f>E77+F77</f>
        <v>114</v>
      </c>
      <c r="H77" s="107"/>
      <c r="I77" s="107">
        <f>G77+H77</f>
        <v>114</v>
      </c>
      <c r="J77" s="107"/>
      <c r="K77" s="107">
        <f>I77+J77</f>
        <v>114</v>
      </c>
      <c r="L77" s="69" t="s">
        <v>174</v>
      </c>
    </row>
    <row r="78" spans="1:12" ht="39" customHeight="1">
      <c r="A78" s="65" t="s">
        <v>30</v>
      </c>
      <c r="B78" s="66" t="s">
        <v>107</v>
      </c>
      <c r="C78" s="67">
        <v>58</v>
      </c>
      <c r="D78" s="68">
        <v>12.1</v>
      </c>
      <c r="E78" s="67">
        <v>65</v>
      </c>
      <c r="F78" s="70"/>
      <c r="G78" s="107">
        <f>E78+F78</f>
        <v>65</v>
      </c>
      <c r="H78" s="107"/>
      <c r="I78" s="107">
        <f>G78+H78</f>
        <v>65</v>
      </c>
      <c r="J78" s="107"/>
      <c r="K78" s="107">
        <f>I78+J78</f>
        <v>65</v>
      </c>
      <c r="L78" s="69" t="s">
        <v>175</v>
      </c>
    </row>
    <row r="79" spans="1:12" ht="20.25" customHeight="1">
      <c r="A79" s="541" t="s">
        <v>176</v>
      </c>
      <c r="B79" s="541"/>
      <c r="C79" s="71">
        <v>227</v>
      </c>
      <c r="D79" s="71">
        <v>58.70684</v>
      </c>
      <c r="E79" s="71">
        <f aca="true" t="shared" si="20" ref="E79:K79">SUM(E75:E78)</f>
        <v>219</v>
      </c>
      <c r="F79" s="71">
        <f t="shared" si="20"/>
        <v>0</v>
      </c>
      <c r="G79" s="71">
        <f t="shared" si="20"/>
        <v>219</v>
      </c>
      <c r="H79" s="71">
        <f t="shared" si="20"/>
        <v>0</v>
      </c>
      <c r="I79" s="71">
        <f t="shared" si="20"/>
        <v>219</v>
      </c>
      <c r="J79" s="71">
        <f t="shared" si="20"/>
        <v>0</v>
      </c>
      <c r="K79" s="71">
        <f t="shared" si="20"/>
        <v>219</v>
      </c>
      <c r="L79" s="72" t="s">
        <v>30</v>
      </c>
    </row>
    <row r="80" spans="1:12" ht="30" customHeight="1">
      <c r="A80" s="541" t="s">
        <v>177</v>
      </c>
      <c r="B80" s="541"/>
      <c r="C80" s="73">
        <v>4128</v>
      </c>
      <c r="D80" s="73">
        <v>1216.98823</v>
      </c>
      <c r="E80" s="73">
        <f>E79+E72+E63+E45+E38+E27+E16</f>
        <v>4699</v>
      </c>
      <c r="F80" s="73">
        <f>F79+F72+F63+F45+F38+F27+F16</f>
        <v>-15</v>
      </c>
      <c r="G80" s="73">
        <f>G79+G72+G63+G45+G38+G27+G16</f>
        <v>4684</v>
      </c>
      <c r="H80" s="73">
        <f>H79+H72+H63+H45+H38+H27+H16</f>
        <v>406</v>
      </c>
      <c r="I80" s="73">
        <f>I79+I72+I63+I45+I38+I27+I16</f>
        <v>5090</v>
      </c>
      <c r="J80" s="73">
        <f>J79+J72+J63+J45+J38+J27+J16</f>
        <v>0</v>
      </c>
      <c r="K80" s="73">
        <f>K79+K72+K63+K45+K38+K27+K16</f>
        <v>5090</v>
      </c>
      <c r="L80" s="72" t="s">
        <v>30</v>
      </c>
    </row>
    <row r="82" ht="12.75">
      <c r="B82" s="94"/>
    </row>
    <row r="83" ht="12.75">
      <c r="B83" s="95"/>
    </row>
    <row r="84" ht="12.75">
      <c r="B84" s="95"/>
    </row>
    <row r="85" ht="12.75">
      <c r="B85" s="95"/>
    </row>
    <row r="86" ht="12.75">
      <c r="B86" s="96"/>
    </row>
  </sheetData>
  <sheetProtection/>
  <mergeCells count="24">
    <mergeCell ref="A18:L18"/>
    <mergeCell ref="A27:B27"/>
    <mergeCell ref="A28:L28"/>
    <mergeCell ref="A1:L1"/>
    <mergeCell ref="A3:B3"/>
    <mergeCell ref="A4:L4"/>
    <mergeCell ref="A5:L5"/>
    <mergeCell ref="A16:B16"/>
    <mergeCell ref="A17:L17"/>
    <mergeCell ref="A80:B80"/>
    <mergeCell ref="A64:L64"/>
    <mergeCell ref="A65:L65"/>
    <mergeCell ref="A72:B72"/>
    <mergeCell ref="A73:L73"/>
    <mergeCell ref="A79:B79"/>
    <mergeCell ref="A39:L39"/>
    <mergeCell ref="A29:L29"/>
    <mergeCell ref="A38:B38"/>
    <mergeCell ref="A74:L74"/>
    <mergeCell ref="A40:L40"/>
    <mergeCell ref="A45:B45"/>
    <mergeCell ref="A46:L46"/>
    <mergeCell ref="A47:L47"/>
    <mergeCell ref="A63:B63"/>
  </mergeCells>
  <printOptions/>
  <pageMargins left="0.8267716535433072" right="0.4330708661417323" top="0.4724409448818898" bottom="0.4724409448818898" header="0.7086614173228347" footer="0.31496062992125984"/>
  <pageSetup firstPageNumber="47" useFirstPageNumber="1" fitToHeight="0" horizontalDpi="300" verticalDpi="300" orientation="portrait" pageOrder="overThenDown" paperSize="9" scale="75" r:id="rId1"/>
  <headerFooter alignWithMargins="0">
    <oddFooter>&amp;C&amp;P</oddFooter>
  </headerFooter>
  <rowBreaks count="1" manualBreakCount="1">
    <brk id="45" max="10" man="1"/>
  </rowBreaks>
</worksheet>
</file>

<file path=xl/worksheets/sheet36.xml><?xml version="1.0" encoding="utf-8"?>
<worksheet xmlns="http://schemas.openxmlformats.org/spreadsheetml/2006/main" xmlns:r="http://schemas.openxmlformats.org/officeDocument/2006/relationships">
  <sheetPr>
    <tabColor rgb="FFFFC000"/>
  </sheetPr>
  <dimension ref="A1:L35"/>
  <sheetViews>
    <sheetView zoomScaleSheetLayoutView="100" zoomScalePageLayoutView="0" workbookViewId="0" topLeftCell="A1">
      <selection activeCell="T24" sqref="T24"/>
    </sheetView>
  </sheetViews>
  <sheetFormatPr defaultColWidth="9.140625" defaultRowHeight="12.75"/>
  <cols>
    <col min="1" max="1" width="8.00390625" style="0" customWidth="1"/>
    <col min="2" max="2" width="26.140625" style="0" customWidth="1"/>
    <col min="3" max="3" width="0" style="0" hidden="1" customWidth="1"/>
    <col min="4" max="4" width="10.421875" style="0" hidden="1" customWidth="1"/>
    <col min="5" max="5" width="9.00390625" style="0" hidden="1" customWidth="1"/>
    <col min="6" max="6" width="8.00390625" style="0" hidden="1" customWidth="1"/>
    <col min="7" max="7" width="8.140625" style="0" hidden="1" customWidth="1"/>
    <col min="8" max="8" width="7.28125" style="0" hidden="1" customWidth="1"/>
    <col min="9" max="9" width="8.140625" style="0" hidden="1" customWidth="1"/>
    <col min="10" max="10" width="7.421875" style="0" hidden="1" customWidth="1"/>
    <col min="11" max="11" width="15.00390625" style="0" customWidth="1"/>
    <col min="12" max="12" width="52.8515625" style="0" customWidth="1"/>
  </cols>
  <sheetData>
    <row r="1" spans="1:12" ht="18" customHeight="1" thickBot="1">
      <c r="A1" s="536" t="s">
        <v>1533</v>
      </c>
      <c r="B1" s="537"/>
      <c r="C1" s="537"/>
      <c r="D1" s="537"/>
      <c r="E1" s="537"/>
      <c r="F1" s="537"/>
      <c r="G1" s="537"/>
      <c r="H1" s="537"/>
      <c r="I1" s="537"/>
      <c r="J1" s="537"/>
      <c r="K1" s="537"/>
      <c r="L1" s="537"/>
    </row>
    <row r="2" spans="1:12" ht="63" customHeight="1" thickBot="1">
      <c r="A2" s="153" t="s">
        <v>21</v>
      </c>
      <c r="B2" s="154" t="s">
        <v>22</v>
      </c>
      <c r="C2" s="154" t="s">
        <v>23</v>
      </c>
      <c r="D2" s="154" t="s">
        <v>24</v>
      </c>
      <c r="E2" s="154" t="s">
        <v>25</v>
      </c>
      <c r="F2" s="155" t="s">
        <v>684</v>
      </c>
      <c r="G2" s="155" t="s">
        <v>895</v>
      </c>
      <c r="H2" s="135" t="s">
        <v>772</v>
      </c>
      <c r="I2" s="135" t="s">
        <v>771</v>
      </c>
      <c r="J2" s="135" t="s">
        <v>543</v>
      </c>
      <c r="K2" s="443" t="s">
        <v>1522</v>
      </c>
      <c r="L2" s="156" t="s">
        <v>569</v>
      </c>
    </row>
    <row r="3" spans="1:12" ht="24" customHeight="1">
      <c r="A3" s="517" t="s">
        <v>906</v>
      </c>
      <c r="B3" s="517"/>
      <c r="C3" s="78"/>
      <c r="D3" s="78"/>
      <c r="E3" s="78"/>
      <c r="F3" s="78"/>
      <c r="G3" s="78"/>
      <c r="H3" s="78"/>
      <c r="I3" s="78"/>
      <c r="J3" s="78"/>
      <c r="K3" s="78"/>
      <c r="L3" s="148" t="s">
        <v>1446</v>
      </c>
    </row>
    <row r="4" spans="1:12" ht="15" customHeight="1">
      <c r="A4" s="569" t="s">
        <v>28</v>
      </c>
      <c r="B4" s="480"/>
      <c r="C4" s="480"/>
      <c r="D4" s="480"/>
      <c r="E4" s="480"/>
      <c r="F4" s="480"/>
      <c r="G4" s="480"/>
      <c r="H4" s="484"/>
      <c r="I4" s="484"/>
      <c r="J4" s="484"/>
      <c r="K4" s="484"/>
      <c r="L4" s="570"/>
    </row>
    <row r="5" spans="1:12" ht="15" customHeight="1">
      <c r="A5" s="559" t="s">
        <v>473</v>
      </c>
      <c r="B5" s="478"/>
      <c r="C5" s="478"/>
      <c r="D5" s="478"/>
      <c r="E5" s="478"/>
      <c r="F5" s="478"/>
      <c r="G5" s="478"/>
      <c r="H5" s="487"/>
      <c r="I5" s="487"/>
      <c r="J5" s="487"/>
      <c r="K5" s="487"/>
      <c r="L5" s="560"/>
    </row>
    <row r="6" spans="1:12" ht="108" customHeight="1">
      <c r="A6" s="145" t="s">
        <v>30</v>
      </c>
      <c r="B6" s="80" t="s">
        <v>45</v>
      </c>
      <c r="C6" s="81">
        <v>1760</v>
      </c>
      <c r="D6" s="82">
        <v>834.1255</v>
      </c>
      <c r="E6" s="81">
        <v>2485</v>
      </c>
      <c r="F6" s="87"/>
      <c r="G6" s="107">
        <f>E6+F6</f>
        <v>2485</v>
      </c>
      <c r="H6" s="107"/>
      <c r="I6" s="107">
        <f>G6+H6</f>
        <v>2485</v>
      </c>
      <c r="J6" s="107"/>
      <c r="K6" s="107">
        <f>I6+J6</f>
        <v>2485</v>
      </c>
      <c r="L6" s="151" t="s">
        <v>1468</v>
      </c>
    </row>
    <row r="7" spans="1:12" ht="15" customHeight="1">
      <c r="A7" s="559" t="s">
        <v>29</v>
      </c>
      <c r="B7" s="478"/>
      <c r="C7" s="478"/>
      <c r="D7" s="478"/>
      <c r="E7" s="478"/>
      <c r="F7" s="478"/>
      <c r="G7" s="478"/>
      <c r="H7" s="487"/>
      <c r="I7" s="487"/>
      <c r="J7" s="487"/>
      <c r="K7" s="487"/>
      <c r="L7" s="560"/>
    </row>
    <row r="8" spans="1:12" ht="15" customHeight="1">
      <c r="A8" s="145" t="s">
        <v>30</v>
      </c>
      <c r="B8" s="80" t="s">
        <v>31</v>
      </c>
      <c r="C8" s="81">
        <v>30</v>
      </c>
      <c r="D8" s="82">
        <v>13</v>
      </c>
      <c r="E8" s="81">
        <v>30</v>
      </c>
      <c r="F8" s="87"/>
      <c r="G8" s="107">
        <f>E8+F8</f>
        <v>30</v>
      </c>
      <c r="H8" s="107"/>
      <c r="I8" s="107">
        <f>G8+H8</f>
        <v>30</v>
      </c>
      <c r="J8" s="107"/>
      <c r="K8" s="107">
        <f>I8+J8</f>
        <v>30</v>
      </c>
      <c r="L8" s="151" t="s">
        <v>182</v>
      </c>
    </row>
    <row r="9" spans="1:12" ht="15" customHeight="1">
      <c r="A9" s="145" t="s">
        <v>30</v>
      </c>
      <c r="B9" s="80" t="s">
        <v>33</v>
      </c>
      <c r="C9" s="81">
        <v>25</v>
      </c>
      <c r="D9" s="82">
        <v>2.30788</v>
      </c>
      <c r="E9" s="81">
        <v>30</v>
      </c>
      <c r="F9" s="87"/>
      <c r="G9" s="107">
        <f>E9+F9</f>
        <v>30</v>
      </c>
      <c r="H9" s="107"/>
      <c r="I9" s="107">
        <f>G9+H9</f>
        <v>30</v>
      </c>
      <c r="J9" s="107"/>
      <c r="K9" s="107">
        <f>I9+J9</f>
        <v>30</v>
      </c>
      <c r="L9" s="151" t="s">
        <v>1447</v>
      </c>
    </row>
    <row r="10" spans="1:12" ht="27" customHeight="1">
      <c r="A10" s="145" t="s">
        <v>30</v>
      </c>
      <c r="B10" s="80" t="s">
        <v>35</v>
      </c>
      <c r="C10" s="81">
        <v>120</v>
      </c>
      <c r="D10" s="82">
        <v>3.7956</v>
      </c>
      <c r="E10" s="81">
        <v>120</v>
      </c>
      <c r="F10" s="87"/>
      <c r="G10" s="107">
        <f>E10+F10</f>
        <v>120</v>
      </c>
      <c r="H10" s="107">
        <v>-54</v>
      </c>
      <c r="I10" s="107">
        <f>G10+H10</f>
        <v>66</v>
      </c>
      <c r="J10" s="107"/>
      <c r="K10" s="107">
        <f>I10+J10</f>
        <v>66</v>
      </c>
      <c r="L10" s="69" t="s">
        <v>1470</v>
      </c>
    </row>
    <row r="11" spans="1:12" ht="21" customHeight="1">
      <c r="A11" s="145" t="s">
        <v>30</v>
      </c>
      <c r="B11" s="80" t="s">
        <v>37</v>
      </c>
      <c r="C11" s="81">
        <v>80</v>
      </c>
      <c r="D11" s="82">
        <v>27</v>
      </c>
      <c r="E11" s="81">
        <v>50</v>
      </c>
      <c r="F11" s="87"/>
      <c r="G11" s="107">
        <f>E11+F11</f>
        <v>50</v>
      </c>
      <c r="H11" s="107"/>
      <c r="I11" s="107">
        <f>G11+H11</f>
        <v>50</v>
      </c>
      <c r="J11" s="107"/>
      <c r="K11" s="107">
        <f>I11+J11</f>
        <v>50</v>
      </c>
      <c r="L11" s="151" t="s">
        <v>1448</v>
      </c>
    </row>
    <row r="12" spans="1:12" ht="15.75" customHeight="1">
      <c r="A12" s="145" t="s">
        <v>30</v>
      </c>
      <c r="B12" s="80" t="s">
        <v>39</v>
      </c>
      <c r="C12" s="81">
        <v>10</v>
      </c>
      <c r="D12" s="82">
        <v>3.88</v>
      </c>
      <c r="E12" s="81">
        <v>5</v>
      </c>
      <c r="F12" s="87"/>
      <c r="G12" s="107">
        <f>E12+F12</f>
        <v>5</v>
      </c>
      <c r="H12" s="107"/>
      <c r="I12" s="107">
        <f>G12+H12</f>
        <v>5</v>
      </c>
      <c r="J12" s="107"/>
      <c r="K12" s="107">
        <f>I12+J12</f>
        <v>5</v>
      </c>
      <c r="L12" s="151" t="s">
        <v>1449</v>
      </c>
    </row>
    <row r="13" spans="1:12" ht="15" customHeight="1">
      <c r="A13" s="555" t="s">
        <v>40</v>
      </c>
      <c r="B13" s="485"/>
      <c r="C13" s="136">
        <f aca="true" t="shared" si="0" ref="C13:J13">SUM(C6:C12)</f>
        <v>2025</v>
      </c>
      <c r="D13" s="136">
        <f t="shared" si="0"/>
        <v>884.10898</v>
      </c>
      <c r="E13" s="136">
        <f t="shared" si="0"/>
        <v>2720</v>
      </c>
      <c r="F13" s="136">
        <f t="shared" si="0"/>
        <v>0</v>
      </c>
      <c r="G13" s="136">
        <f t="shared" si="0"/>
        <v>2720</v>
      </c>
      <c r="H13" s="136">
        <f t="shared" si="0"/>
        <v>-54</v>
      </c>
      <c r="I13" s="136">
        <f t="shared" si="0"/>
        <v>2666</v>
      </c>
      <c r="J13" s="136">
        <f t="shared" si="0"/>
        <v>0</v>
      </c>
      <c r="K13" s="136">
        <f>SUM(K6:K12)</f>
        <v>2666</v>
      </c>
      <c r="L13" s="136"/>
    </row>
    <row r="14" spans="1:12" ht="15" customHeight="1">
      <c r="A14" s="571" t="s">
        <v>557</v>
      </c>
      <c r="B14" s="572"/>
      <c r="C14" s="572"/>
      <c r="D14" s="572"/>
      <c r="E14" s="572"/>
      <c r="F14" s="573"/>
      <c r="G14" s="573"/>
      <c r="H14" s="574"/>
      <c r="I14" s="574"/>
      <c r="J14" s="574"/>
      <c r="K14" s="574"/>
      <c r="L14" s="575"/>
    </row>
    <row r="15" spans="1:12" ht="15" customHeight="1">
      <c r="A15" s="562" t="s">
        <v>781</v>
      </c>
      <c r="B15" s="563"/>
      <c r="C15" s="563"/>
      <c r="D15" s="563"/>
      <c r="E15" s="563"/>
      <c r="F15" s="563"/>
      <c r="G15" s="563"/>
      <c r="H15" s="563"/>
      <c r="I15" s="563"/>
      <c r="J15" s="563"/>
      <c r="K15" s="563"/>
      <c r="L15" s="564"/>
    </row>
    <row r="16" spans="1:12" ht="45" customHeight="1">
      <c r="A16" s="139" t="s">
        <v>30</v>
      </c>
      <c r="B16" s="140" t="s">
        <v>45</v>
      </c>
      <c r="C16" s="141">
        <v>0</v>
      </c>
      <c r="D16" s="142">
        <v>0</v>
      </c>
      <c r="E16" s="143">
        <v>1200</v>
      </c>
      <c r="F16" s="143"/>
      <c r="G16" s="107">
        <f>E16+F16</f>
        <v>1200</v>
      </c>
      <c r="H16" s="107"/>
      <c r="I16" s="107">
        <f>G16+H16</f>
        <v>1200</v>
      </c>
      <c r="J16" s="107"/>
      <c r="K16" s="107">
        <f>I16+J16</f>
        <v>1200</v>
      </c>
      <c r="L16" s="444" t="s">
        <v>756</v>
      </c>
    </row>
    <row r="17" spans="1:12" ht="15" customHeight="1">
      <c r="A17" s="565" t="s">
        <v>29</v>
      </c>
      <c r="B17" s="566"/>
      <c r="C17" s="566"/>
      <c r="D17" s="566"/>
      <c r="E17" s="566"/>
      <c r="F17" s="566"/>
      <c r="G17" s="566"/>
      <c r="H17" s="567"/>
      <c r="I17" s="567"/>
      <c r="J17" s="567"/>
      <c r="K17" s="567"/>
      <c r="L17" s="568"/>
    </row>
    <row r="18" spans="1:12" ht="16.5" customHeight="1">
      <c r="A18" s="145" t="s">
        <v>30</v>
      </c>
      <c r="B18" s="80" t="s">
        <v>685</v>
      </c>
      <c r="C18" s="81">
        <v>15</v>
      </c>
      <c r="D18" s="82">
        <v>0.1</v>
      </c>
      <c r="E18" s="81">
        <v>30</v>
      </c>
      <c r="F18" s="87"/>
      <c r="G18" s="107">
        <f>E18+F18</f>
        <v>30</v>
      </c>
      <c r="H18" s="107"/>
      <c r="I18" s="107">
        <f>G18+H18</f>
        <v>30</v>
      </c>
      <c r="J18" s="107"/>
      <c r="K18" s="107">
        <f>I18+J18</f>
        <v>30</v>
      </c>
      <c r="L18" s="152" t="s">
        <v>558</v>
      </c>
    </row>
    <row r="19" spans="1:12" ht="16.5" customHeight="1">
      <c r="A19" s="145" t="s">
        <v>30</v>
      </c>
      <c r="B19" s="80" t="s">
        <v>105</v>
      </c>
      <c r="C19" s="81">
        <v>300</v>
      </c>
      <c r="D19" s="82">
        <v>0</v>
      </c>
      <c r="E19" s="81">
        <v>400</v>
      </c>
      <c r="F19" s="87"/>
      <c r="G19" s="107">
        <f>E19+F19</f>
        <v>400</v>
      </c>
      <c r="H19" s="107"/>
      <c r="I19" s="107">
        <f>G19+H19</f>
        <v>400</v>
      </c>
      <c r="J19" s="107"/>
      <c r="K19" s="107">
        <f>I19+J19</f>
        <v>400</v>
      </c>
      <c r="L19" s="152" t="s">
        <v>559</v>
      </c>
    </row>
    <row r="20" spans="1:12" ht="20.25" customHeight="1">
      <c r="A20" s="145" t="s">
        <v>30</v>
      </c>
      <c r="B20" s="80" t="s">
        <v>35</v>
      </c>
      <c r="C20" s="81">
        <v>40</v>
      </c>
      <c r="D20" s="82">
        <v>3</v>
      </c>
      <c r="E20" s="81">
        <v>15</v>
      </c>
      <c r="F20" s="87"/>
      <c r="G20" s="107">
        <f>E20+F20</f>
        <v>15</v>
      </c>
      <c r="H20" s="107"/>
      <c r="I20" s="107">
        <f>G20+H20</f>
        <v>15</v>
      </c>
      <c r="J20" s="107"/>
      <c r="K20" s="107">
        <f>I20+J20</f>
        <v>15</v>
      </c>
      <c r="L20" s="152" t="s">
        <v>757</v>
      </c>
    </row>
    <row r="21" spans="1:12" ht="21" customHeight="1">
      <c r="A21" s="145" t="s">
        <v>30</v>
      </c>
      <c r="B21" s="80" t="s">
        <v>545</v>
      </c>
      <c r="C21" s="81">
        <v>5</v>
      </c>
      <c r="D21" s="82">
        <v>0.752</v>
      </c>
      <c r="E21" s="81">
        <v>5</v>
      </c>
      <c r="F21" s="87"/>
      <c r="G21" s="107">
        <f>E21+F21</f>
        <v>5</v>
      </c>
      <c r="H21" s="107"/>
      <c r="I21" s="107">
        <f>G21+H21</f>
        <v>5</v>
      </c>
      <c r="J21" s="107"/>
      <c r="K21" s="107">
        <f>I21+J21</f>
        <v>5</v>
      </c>
      <c r="L21" s="152" t="s">
        <v>560</v>
      </c>
    </row>
    <row r="22" spans="1:12" ht="25.5" customHeight="1">
      <c r="A22" s="145" t="s">
        <v>30</v>
      </c>
      <c r="B22" s="80" t="s">
        <v>39</v>
      </c>
      <c r="C22" s="81">
        <v>20</v>
      </c>
      <c r="D22" s="82">
        <v>3.78</v>
      </c>
      <c r="E22" s="81">
        <v>20</v>
      </c>
      <c r="F22" s="87"/>
      <c r="G22" s="107">
        <f>E22+F22</f>
        <v>20</v>
      </c>
      <c r="H22" s="107"/>
      <c r="I22" s="107">
        <f>G22+H22</f>
        <v>20</v>
      </c>
      <c r="J22" s="107"/>
      <c r="K22" s="107">
        <f>I22+J22</f>
        <v>20</v>
      </c>
      <c r="L22" s="152" t="s">
        <v>561</v>
      </c>
    </row>
    <row r="23" spans="1:12" ht="23.25" customHeight="1">
      <c r="A23" s="554" t="s">
        <v>562</v>
      </c>
      <c r="B23" s="482"/>
      <c r="C23" s="144">
        <f>SUM(C18:C22)</f>
        <v>380</v>
      </c>
      <c r="D23" s="144">
        <f>SUM(D18:D22)</f>
        <v>7.632</v>
      </c>
      <c r="E23" s="144">
        <f aca="true" t="shared" si="1" ref="E23:K23">SUM(E16:E22)</f>
        <v>1670</v>
      </c>
      <c r="F23" s="144">
        <f t="shared" si="1"/>
        <v>0</v>
      </c>
      <c r="G23" s="144">
        <f t="shared" si="1"/>
        <v>1670</v>
      </c>
      <c r="H23" s="144">
        <f t="shared" si="1"/>
        <v>0</v>
      </c>
      <c r="I23" s="144">
        <f t="shared" si="1"/>
        <v>1670</v>
      </c>
      <c r="J23" s="144">
        <f t="shared" si="1"/>
        <v>0</v>
      </c>
      <c r="K23" s="144">
        <f t="shared" si="1"/>
        <v>1670</v>
      </c>
      <c r="L23" s="138"/>
    </row>
    <row r="24" spans="1:12" ht="15" customHeight="1">
      <c r="A24" s="555" t="s">
        <v>563</v>
      </c>
      <c r="B24" s="485"/>
      <c r="C24" s="485"/>
      <c r="D24" s="485"/>
      <c r="E24" s="485"/>
      <c r="F24" s="485"/>
      <c r="G24" s="485"/>
      <c r="H24" s="485"/>
      <c r="I24" s="485"/>
      <c r="J24" s="485"/>
      <c r="K24" s="485"/>
      <c r="L24" s="561"/>
    </row>
    <row r="25" spans="1:12" ht="15" customHeight="1">
      <c r="A25" s="556" t="s">
        <v>570</v>
      </c>
      <c r="B25" s="557"/>
      <c r="C25" s="557"/>
      <c r="D25" s="557"/>
      <c r="E25" s="557"/>
      <c r="F25" s="557"/>
      <c r="G25" s="557"/>
      <c r="H25" s="506"/>
      <c r="I25" s="506"/>
      <c r="J25" s="506"/>
      <c r="K25" s="506"/>
      <c r="L25" s="558"/>
    </row>
    <row r="26" spans="1:12" ht="28.5" customHeight="1">
      <c r="A26" s="145" t="s">
        <v>30</v>
      </c>
      <c r="B26" s="80" t="s">
        <v>45</v>
      </c>
      <c r="C26" s="81">
        <v>3030</v>
      </c>
      <c r="D26" s="82">
        <v>0</v>
      </c>
      <c r="E26" s="81">
        <v>1175</v>
      </c>
      <c r="F26" s="87"/>
      <c r="G26" s="107">
        <f>E26+F26</f>
        <v>1175</v>
      </c>
      <c r="H26" s="107"/>
      <c r="I26" s="107">
        <f>G26+H26</f>
        <v>1175</v>
      </c>
      <c r="J26" s="107"/>
      <c r="K26" s="107">
        <f>I26+J26</f>
        <v>1175</v>
      </c>
      <c r="L26" s="69" t="s">
        <v>1483</v>
      </c>
    </row>
    <row r="27" spans="1:12" ht="12.75" customHeight="1">
      <c r="A27" s="559" t="s">
        <v>29</v>
      </c>
      <c r="B27" s="478"/>
      <c r="C27" s="478"/>
      <c r="D27" s="478"/>
      <c r="E27" s="478"/>
      <c r="F27" s="478"/>
      <c r="G27" s="478"/>
      <c r="H27" s="487"/>
      <c r="I27" s="487"/>
      <c r="J27" s="487"/>
      <c r="K27" s="487"/>
      <c r="L27" s="560"/>
    </row>
    <row r="28" spans="1:12" ht="18" customHeight="1">
      <c r="A28" s="145" t="s">
        <v>30</v>
      </c>
      <c r="B28" s="80" t="s">
        <v>779</v>
      </c>
      <c r="C28" s="81">
        <v>0</v>
      </c>
      <c r="D28" s="82">
        <v>0.165</v>
      </c>
      <c r="E28" s="81">
        <v>50</v>
      </c>
      <c r="F28" s="87"/>
      <c r="G28" s="107">
        <f aca="true" t="shared" si="2" ref="G28:G33">E28+F28</f>
        <v>50</v>
      </c>
      <c r="H28" s="107"/>
      <c r="I28" s="107">
        <f>G28+H28</f>
        <v>50</v>
      </c>
      <c r="J28" s="107"/>
      <c r="K28" s="107">
        <f aca="true" t="shared" si="3" ref="K28:K33">I28+J28</f>
        <v>50</v>
      </c>
      <c r="L28" s="152" t="s">
        <v>686</v>
      </c>
    </row>
    <row r="29" spans="1:12" ht="21" customHeight="1">
      <c r="A29" s="145" t="s">
        <v>30</v>
      </c>
      <c r="B29" s="80" t="s">
        <v>44</v>
      </c>
      <c r="C29" s="81">
        <v>50</v>
      </c>
      <c r="D29" s="82">
        <v>0.165</v>
      </c>
      <c r="E29" s="81">
        <v>50</v>
      </c>
      <c r="F29" s="87"/>
      <c r="G29" s="107">
        <f t="shared" si="2"/>
        <v>50</v>
      </c>
      <c r="H29" s="107"/>
      <c r="I29" s="107">
        <f>G29+H29</f>
        <v>50</v>
      </c>
      <c r="J29" s="107"/>
      <c r="K29" s="107">
        <f t="shared" si="3"/>
        <v>50</v>
      </c>
      <c r="L29" s="151" t="s">
        <v>564</v>
      </c>
    </row>
    <row r="30" spans="1:12" ht="15" customHeight="1">
      <c r="A30" s="145" t="s">
        <v>30</v>
      </c>
      <c r="B30" s="80" t="s">
        <v>105</v>
      </c>
      <c r="C30" s="81">
        <v>20</v>
      </c>
      <c r="D30" s="82">
        <v>0</v>
      </c>
      <c r="E30" s="81">
        <v>10</v>
      </c>
      <c r="F30" s="87"/>
      <c r="G30" s="107">
        <f t="shared" si="2"/>
        <v>10</v>
      </c>
      <c r="H30" s="107"/>
      <c r="I30" s="107">
        <f>G30+H30</f>
        <v>10</v>
      </c>
      <c r="J30" s="107"/>
      <c r="K30" s="107">
        <f t="shared" si="3"/>
        <v>10</v>
      </c>
      <c r="L30" s="151" t="s">
        <v>565</v>
      </c>
    </row>
    <row r="31" spans="1:12" ht="24.75" customHeight="1">
      <c r="A31" s="145" t="s">
        <v>30</v>
      </c>
      <c r="B31" s="80" t="s">
        <v>35</v>
      </c>
      <c r="C31" s="81">
        <v>300</v>
      </c>
      <c r="D31" s="82">
        <v>2.95</v>
      </c>
      <c r="E31" s="81">
        <v>250</v>
      </c>
      <c r="F31" s="87"/>
      <c r="G31" s="107">
        <f t="shared" si="2"/>
        <v>250</v>
      </c>
      <c r="H31" s="107"/>
      <c r="I31" s="107">
        <f>G31+H31</f>
        <v>250</v>
      </c>
      <c r="J31" s="107"/>
      <c r="K31" s="107">
        <f t="shared" si="3"/>
        <v>250</v>
      </c>
      <c r="L31" s="445" t="s">
        <v>1469</v>
      </c>
    </row>
    <row r="32" spans="1:12" ht="21" customHeight="1">
      <c r="A32" s="145" t="s">
        <v>30</v>
      </c>
      <c r="B32" s="80" t="s">
        <v>39</v>
      </c>
      <c r="C32" s="81">
        <v>0</v>
      </c>
      <c r="D32" s="82">
        <v>0</v>
      </c>
      <c r="E32" s="81">
        <v>20</v>
      </c>
      <c r="F32" s="87"/>
      <c r="G32" s="107">
        <f t="shared" si="2"/>
        <v>20</v>
      </c>
      <c r="H32" s="107"/>
      <c r="I32" s="107">
        <f>G32+H32</f>
        <v>20</v>
      </c>
      <c r="J32" s="107"/>
      <c r="K32" s="107">
        <f t="shared" si="3"/>
        <v>20</v>
      </c>
      <c r="L32" s="151" t="s">
        <v>566</v>
      </c>
    </row>
    <row r="33" spans="1:12" ht="21.75" customHeight="1">
      <c r="A33" s="145" t="s">
        <v>30</v>
      </c>
      <c r="B33" s="80" t="s">
        <v>765</v>
      </c>
      <c r="C33" s="81">
        <v>0</v>
      </c>
      <c r="D33" s="82">
        <v>0</v>
      </c>
      <c r="E33" s="81">
        <v>150</v>
      </c>
      <c r="F33" s="87"/>
      <c r="G33" s="107">
        <f t="shared" si="2"/>
        <v>150</v>
      </c>
      <c r="H33" s="107"/>
      <c r="I33" s="107">
        <f>G33+H33</f>
        <v>150</v>
      </c>
      <c r="J33" s="107"/>
      <c r="K33" s="107">
        <f t="shared" si="3"/>
        <v>150</v>
      </c>
      <c r="L33" s="151" t="s">
        <v>687</v>
      </c>
    </row>
    <row r="34" spans="1:12" ht="22.5" customHeight="1">
      <c r="A34" s="554" t="s">
        <v>567</v>
      </c>
      <c r="B34" s="482"/>
      <c r="C34" s="144">
        <f aca="true" t="shared" si="4" ref="C34:K34">SUM(C26:C33)</f>
        <v>3400</v>
      </c>
      <c r="D34" s="144">
        <f t="shared" si="4"/>
        <v>3.2800000000000002</v>
      </c>
      <c r="E34" s="137">
        <f t="shared" si="4"/>
        <v>1705</v>
      </c>
      <c r="F34" s="137">
        <f t="shared" si="4"/>
        <v>0</v>
      </c>
      <c r="G34" s="137">
        <f t="shared" si="4"/>
        <v>1705</v>
      </c>
      <c r="H34" s="137">
        <f t="shared" si="4"/>
        <v>0</v>
      </c>
      <c r="I34" s="137">
        <f t="shared" si="4"/>
        <v>1705</v>
      </c>
      <c r="J34" s="137">
        <f t="shared" si="4"/>
        <v>0</v>
      </c>
      <c r="K34" s="137">
        <f t="shared" si="4"/>
        <v>1705</v>
      </c>
      <c r="L34" s="138"/>
    </row>
    <row r="35" spans="1:12" ht="30" customHeight="1">
      <c r="A35" s="554" t="s">
        <v>568</v>
      </c>
      <c r="B35" s="482"/>
      <c r="C35" s="84" t="e">
        <f>#REF!+C34+C23+C13</f>
        <v>#REF!</v>
      </c>
      <c r="D35" s="84" t="e">
        <f>#REF!+D34+D23+D13</f>
        <v>#REF!</v>
      </c>
      <c r="E35" s="84">
        <f>E34+E23+E13</f>
        <v>6095</v>
      </c>
      <c r="F35" s="84">
        <f>F34+F23+F13</f>
        <v>0</v>
      </c>
      <c r="G35" s="84">
        <f>G34+G23+G13</f>
        <v>6095</v>
      </c>
      <c r="H35" s="84">
        <f>H34+H23+H13</f>
        <v>-54</v>
      </c>
      <c r="I35" s="84">
        <f>I34+I23+I13</f>
        <v>6041</v>
      </c>
      <c r="J35" s="84">
        <f>J34+J23+J13</f>
        <v>0</v>
      </c>
      <c r="K35" s="84">
        <f>K34+K23+K13</f>
        <v>6041</v>
      </c>
      <c r="L35" s="86"/>
    </row>
  </sheetData>
  <sheetProtection/>
  <mergeCells count="15">
    <mergeCell ref="A1:L1"/>
    <mergeCell ref="A3:B3"/>
    <mergeCell ref="A4:L4"/>
    <mergeCell ref="A5:L5"/>
    <mergeCell ref="A7:L7"/>
    <mergeCell ref="A14:L14"/>
    <mergeCell ref="A23:B23"/>
    <mergeCell ref="A13:B13"/>
    <mergeCell ref="A35:B35"/>
    <mergeCell ref="A25:L25"/>
    <mergeCell ref="A27:L27"/>
    <mergeCell ref="A34:B34"/>
    <mergeCell ref="A24:L24"/>
    <mergeCell ref="A15:L15"/>
    <mergeCell ref="A17:L17"/>
  </mergeCells>
  <printOptions/>
  <pageMargins left="0.9055118110236221" right="0.5118110236220472" top="0.7874015748031497" bottom="0.7874015748031497" header="0.31496062992125984" footer="0.31496062992125984"/>
  <pageSetup firstPageNumber="49" useFirstPageNumber="1" horizontalDpi="600" verticalDpi="600" orientation="portrait" paperSize="9" scale="75" r:id="rId1"/>
  <headerFooter>
    <oddFooter>&amp;C&amp;P</oddFooter>
  </headerFooter>
</worksheet>
</file>

<file path=xl/worksheets/sheet37.xml><?xml version="1.0" encoding="utf-8"?>
<worksheet xmlns="http://schemas.openxmlformats.org/spreadsheetml/2006/main" xmlns:r="http://schemas.openxmlformats.org/officeDocument/2006/relationships">
  <sheetPr>
    <tabColor rgb="FFFFC000"/>
  </sheetPr>
  <dimension ref="A1:L13"/>
  <sheetViews>
    <sheetView zoomScaleSheetLayoutView="100" zoomScalePageLayoutView="0" workbookViewId="0" topLeftCell="A1">
      <selection activeCell="R8" sqref="R8"/>
    </sheetView>
  </sheetViews>
  <sheetFormatPr defaultColWidth="9.140625" defaultRowHeight="12.75"/>
  <cols>
    <col min="1" max="1" width="9.57421875" style="0" customWidth="1"/>
    <col min="2" max="2" width="39.140625" style="0" customWidth="1"/>
    <col min="3" max="3" width="10.140625" style="0" hidden="1" customWidth="1"/>
    <col min="4" max="4" width="10.421875" style="0" hidden="1" customWidth="1"/>
    <col min="5" max="5" width="9.00390625" style="0" hidden="1" customWidth="1"/>
    <col min="6" max="7" width="8.00390625" style="0" hidden="1" customWidth="1"/>
    <col min="8" max="8" width="7.421875" style="0" hidden="1" customWidth="1"/>
    <col min="9" max="10" width="8.00390625" style="0" hidden="1" customWidth="1"/>
    <col min="11" max="11" width="14.7109375" style="0" customWidth="1"/>
    <col min="12" max="12" width="45.8515625" style="0" customWidth="1"/>
  </cols>
  <sheetData>
    <row r="1" spans="1:12" ht="18" customHeight="1" thickBot="1">
      <c r="A1" s="516" t="s">
        <v>588</v>
      </c>
      <c r="B1" s="516"/>
      <c r="C1" s="516"/>
      <c r="D1" s="516"/>
      <c r="E1" s="516"/>
      <c r="F1" s="516"/>
      <c r="G1" s="516"/>
      <c r="H1" s="516"/>
      <c r="I1" s="516"/>
      <c r="J1" s="516"/>
      <c r="K1" s="516"/>
      <c r="L1" s="516"/>
    </row>
    <row r="2" spans="1:12" ht="63" customHeight="1" thickBot="1">
      <c r="A2" s="76" t="s">
        <v>21</v>
      </c>
      <c r="B2" s="77" t="s">
        <v>22</v>
      </c>
      <c r="C2" s="77" t="s">
        <v>23</v>
      </c>
      <c r="D2" s="77" t="s">
        <v>24</v>
      </c>
      <c r="E2" s="77" t="s">
        <v>25</v>
      </c>
      <c r="F2" s="74" t="s">
        <v>688</v>
      </c>
      <c r="G2" s="74" t="s">
        <v>895</v>
      </c>
      <c r="H2" s="135" t="s">
        <v>772</v>
      </c>
      <c r="I2" s="135" t="s">
        <v>771</v>
      </c>
      <c r="J2" s="135" t="s">
        <v>543</v>
      </c>
      <c r="K2" s="3" t="s">
        <v>1522</v>
      </c>
      <c r="L2" s="63" t="s">
        <v>26</v>
      </c>
    </row>
    <row r="3" spans="1:12" ht="33" customHeight="1">
      <c r="A3" s="517" t="s">
        <v>906</v>
      </c>
      <c r="B3" s="517"/>
      <c r="C3" s="78"/>
      <c r="D3" s="78"/>
      <c r="E3" s="78"/>
      <c r="F3" s="78"/>
      <c r="G3" s="78"/>
      <c r="H3" s="78"/>
      <c r="I3" s="78"/>
      <c r="J3" s="78"/>
      <c r="K3" s="78"/>
      <c r="L3" s="147" t="s">
        <v>42</v>
      </c>
    </row>
    <row r="4" spans="1:12" ht="15" customHeight="1">
      <c r="A4" s="480" t="s">
        <v>28</v>
      </c>
      <c r="B4" s="480"/>
      <c r="C4" s="480"/>
      <c r="D4" s="480"/>
      <c r="E4" s="480"/>
      <c r="F4" s="480"/>
      <c r="G4" s="480"/>
      <c r="H4" s="480"/>
      <c r="I4" s="480"/>
      <c r="J4" s="480"/>
      <c r="K4" s="480"/>
      <c r="L4" s="480"/>
    </row>
    <row r="5" spans="1:12" ht="15" customHeight="1">
      <c r="A5" s="478" t="s">
        <v>29</v>
      </c>
      <c r="B5" s="478"/>
      <c r="C5" s="478"/>
      <c r="D5" s="478"/>
      <c r="E5" s="478"/>
      <c r="F5" s="478"/>
      <c r="G5" s="478"/>
      <c r="H5" s="478"/>
      <c r="I5" s="478"/>
      <c r="J5" s="478"/>
      <c r="K5" s="478"/>
      <c r="L5" s="478"/>
    </row>
    <row r="6" spans="1:12" ht="18" customHeight="1">
      <c r="A6" s="79" t="s">
        <v>30</v>
      </c>
      <c r="B6" s="80" t="s">
        <v>43</v>
      </c>
      <c r="C6" s="81">
        <v>450</v>
      </c>
      <c r="D6" s="82">
        <v>0</v>
      </c>
      <c r="E6" s="81">
        <v>114</v>
      </c>
      <c r="F6" s="87"/>
      <c r="G6" s="107">
        <f aca="true" t="shared" si="0" ref="G6:G12">E6+F6</f>
        <v>114</v>
      </c>
      <c r="H6" s="107"/>
      <c r="I6" s="107">
        <f>G6+H6</f>
        <v>114</v>
      </c>
      <c r="J6" s="107"/>
      <c r="K6" s="107">
        <f>I6+J6</f>
        <v>114</v>
      </c>
      <c r="L6" s="83" t="s">
        <v>50</v>
      </c>
    </row>
    <row r="7" spans="1:12" ht="15" customHeight="1">
      <c r="A7" s="79" t="s">
        <v>30</v>
      </c>
      <c r="B7" s="80" t="s">
        <v>44</v>
      </c>
      <c r="C7" s="81">
        <v>30</v>
      </c>
      <c r="D7" s="82">
        <v>0</v>
      </c>
      <c r="E7" s="81">
        <v>30</v>
      </c>
      <c r="F7" s="87"/>
      <c r="G7" s="107">
        <f t="shared" si="0"/>
        <v>30</v>
      </c>
      <c r="H7" s="107"/>
      <c r="I7" s="107">
        <f aca="true" t="shared" si="1" ref="I7:I12">G7+H7</f>
        <v>30</v>
      </c>
      <c r="J7" s="107"/>
      <c r="K7" s="107">
        <f aca="true" t="shared" si="2" ref="K7:K12">I7+J7</f>
        <v>30</v>
      </c>
      <c r="L7" s="83"/>
    </row>
    <row r="8" spans="1:12" ht="27" customHeight="1">
      <c r="A8" s="79" t="s">
        <v>30</v>
      </c>
      <c r="B8" s="80" t="s">
        <v>45</v>
      </c>
      <c r="C8" s="81">
        <v>245</v>
      </c>
      <c r="D8" s="82">
        <v>0</v>
      </c>
      <c r="E8" s="81">
        <v>280</v>
      </c>
      <c r="F8" s="87"/>
      <c r="G8" s="107">
        <f t="shared" si="0"/>
        <v>280</v>
      </c>
      <c r="H8" s="107"/>
      <c r="I8" s="107">
        <f t="shared" si="1"/>
        <v>280</v>
      </c>
      <c r="J8" s="107"/>
      <c r="K8" s="107">
        <f t="shared" si="2"/>
        <v>280</v>
      </c>
      <c r="L8" s="83" t="s">
        <v>46</v>
      </c>
    </row>
    <row r="9" spans="1:12" ht="21.75" customHeight="1">
      <c r="A9" s="79" t="s">
        <v>30</v>
      </c>
      <c r="B9" s="80" t="s">
        <v>35</v>
      </c>
      <c r="C9" s="81">
        <v>49</v>
      </c>
      <c r="D9" s="82">
        <v>0</v>
      </c>
      <c r="E9" s="81">
        <v>110</v>
      </c>
      <c r="F9" s="87"/>
      <c r="G9" s="107">
        <f t="shared" si="0"/>
        <v>110</v>
      </c>
      <c r="H9" s="107"/>
      <c r="I9" s="107">
        <f t="shared" si="1"/>
        <v>110</v>
      </c>
      <c r="J9" s="107"/>
      <c r="K9" s="107">
        <f t="shared" si="2"/>
        <v>110</v>
      </c>
      <c r="L9" s="83" t="s">
        <v>47</v>
      </c>
    </row>
    <row r="10" spans="1:12" ht="16.5" customHeight="1">
      <c r="A10" s="79"/>
      <c r="B10" s="80" t="s">
        <v>48</v>
      </c>
      <c r="C10" s="81">
        <v>30</v>
      </c>
      <c r="D10" s="82">
        <v>0</v>
      </c>
      <c r="E10" s="81">
        <v>30</v>
      </c>
      <c r="F10" s="87"/>
      <c r="G10" s="107">
        <f t="shared" si="0"/>
        <v>30</v>
      </c>
      <c r="H10" s="107"/>
      <c r="I10" s="107">
        <f t="shared" si="1"/>
        <v>30</v>
      </c>
      <c r="J10" s="107"/>
      <c r="K10" s="107">
        <f t="shared" si="2"/>
        <v>30</v>
      </c>
      <c r="L10" s="83"/>
    </row>
    <row r="11" spans="1:12" ht="15" customHeight="1">
      <c r="A11" s="79" t="s">
        <v>30</v>
      </c>
      <c r="B11" s="80" t="s">
        <v>37</v>
      </c>
      <c r="C11" s="81">
        <v>26</v>
      </c>
      <c r="D11" s="82">
        <v>0</v>
      </c>
      <c r="E11" s="81">
        <v>60</v>
      </c>
      <c r="F11" s="87"/>
      <c r="G11" s="107">
        <f t="shared" si="0"/>
        <v>60</v>
      </c>
      <c r="H11" s="107"/>
      <c r="I11" s="107">
        <f t="shared" si="1"/>
        <v>60</v>
      </c>
      <c r="J11" s="107"/>
      <c r="K11" s="107">
        <f t="shared" si="2"/>
        <v>60</v>
      </c>
      <c r="L11" s="83"/>
    </row>
    <row r="12" spans="1:12" ht="18.75" customHeight="1">
      <c r="A12" s="79" t="s">
        <v>30</v>
      </c>
      <c r="B12" s="80" t="s">
        <v>39</v>
      </c>
      <c r="C12" s="81">
        <v>15</v>
      </c>
      <c r="D12" s="82">
        <v>0</v>
      </c>
      <c r="E12" s="81">
        <v>15</v>
      </c>
      <c r="F12" s="87"/>
      <c r="G12" s="107">
        <f t="shared" si="0"/>
        <v>15</v>
      </c>
      <c r="H12" s="107"/>
      <c r="I12" s="107">
        <f t="shared" si="1"/>
        <v>15</v>
      </c>
      <c r="J12" s="107"/>
      <c r="K12" s="107">
        <f t="shared" si="2"/>
        <v>15</v>
      </c>
      <c r="L12" s="83"/>
    </row>
    <row r="13" spans="1:12" ht="30" customHeight="1">
      <c r="A13" s="482" t="s">
        <v>49</v>
      </c>
      <c r="B13" s="482"/>
      <c r="C13" s="84">
        <f>SUM(C6:C12)</f>
        <v>845</v>
      </c>
      <c r="D13" s="84">
        <f>SUM(D6:D12)</f>
        <v>0</v>
      </c>
      <c r="E13" s="84">
        <f>SUM(E6:E12)</f>
        <v>639</v>
      </c>
      <c r="F13" s="84">
        <f>SUM(F6:F12)</f>
        <v>0</v>
      </c>
      <c r="G13" s="84">
        <f>SUM(G6:G12)</f>
        <v>639</v>
      </c>
      <c r="H13" s="84">
        <f>SUM(H6:H12)</f>
        <v>0</v>
      </c>
      <c r="I13" s="84">
        <f>SUM(I6:I12)</f>
        <v>639</v>
      </c>
      <c r="J13" s="84">
        <f>SUM(J6:J12)</f>
        <v>0</v>
      </c>
      <c r="K13" s="84">
        <f>SUM(K6:K12)</f>
        <v>639</v>
      </c>
      <c r="L13" s="85" t="s">
        <v>30</v>
      </c>
    </row>
  </sheetData>
  <sheetProtection/>
  <mergeCells count="5">
    <mergeCell ref="A13:B13"/>
    <mergeCell ref="A1:L1"/>
    <mergeCell ref="A3:B3"/>
    <mergeCell ref="A4:L4"/>
    <mergeCell ref="A5:L5"/>
  </mergeCells>
  <printOptions/>
  <pageMargins left="0.8267716535433072" right="0.4330708661417323" top="0.4724409448818898" bottom="0.4724409448818898" header="0.7086614173228347" footer="0.31496062992125984"/>
  <pageSetup firstPageNumber="50" useFirstPageNumber="1" fitToHeight="0" horizontalDpi="300" verticalDpi="300" orientation="portrait" pageOrder="overThenDown" paperSize="9" scale="75" r:id="rId1"/>
  <headerFooter alignWithMargins="0">
    <oddFooter>&amp;C&amp;P</oddFooter>
  </headerFooter>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49" sqref="A49:IV49"/>
    </sheetView>
  </sheetViews>
  <sheetFormatPr defaultColWidth="9.140625" defaultRowHeight="12.75"/>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L252"/>
  <sheetViews>
    <sheetView zoomScaleSheetLayoutView="100" workbookViewId="0" topLeftCell="A12">
      <selection activeCell="A27" sqref="A27:IV27"/>
    </sheetView>
  </sheetViews>
  <sheetFormatPr defaultColWidth="9.140625" defaultRowHeight="12.75"/>
  <cols>
    <col min="1" max="1" width="7.8515625" style="0" customWidth="1"/>
    <col min="2" max="2" width="42.00390625" style="0" customWidth="1"/>
    <col min="3" max="3" width="10.57421875" style="0" hidden="1" customWidth="1"/>
    <col min="4" max="4" width="10.28125" style="0" hidden="1" customWidth="1"/>
    <col min="5" max="5" width="0" style="0" hidden="1" customWidth="1"/>
    <col min="6" max="6" width="7.7109375" style="0" hidden="1" customWidth="1"/>
    <col min="7" max="7" width="0" style="0" hidden="1" customWidth="1"/>
    <col min="8" max="8" width="8.140625" style="0" hidden="1" customWidth="1"/>
    <col min="9" max="9" width="14.140625" style="0" customWidth="1"/>
    <col min="10" max="10" width="52.140625" style="0" customWidth="1"/>
  </cols>
  <sheetData>
    <row r="1" spans="1:10" ht="36.75" thickBot="1">
      <c r="A1" s="417" t="s">
        <v>21</v>
      </c>
      <c r="B1" s="418" t="s">
        <v>22</v>
      </c>
      <c r="C1" s="419" t="s">
        <v>828</v>
      </c>
      <c r="D1" s="419" t="s">
        <v>829</v>
      </c>
      <c r="E1" s="419" t="s">
        <v>830</v>
      </c>
      <c r="F1" s="415" t="s">
        <v>2</v>
      </c>
      <c r="G1" s="420" t="s">
        <v>771</v>
      </c>
      <c r="H1" s="421" t="s">
        <v>1</v>
      </c>
      <c r="I1" s="3" t="s">
        <v>1522</v>
      </c>
      <c r="J1" s="422" t="s">
        <v>569</v>
      </c>
    </row>
    <row r="2" spans="1:10" ht="12.75">
      <c r="A2" s="481" t="s">
        <v>831</v>
      </c>
      <c r="B2" s="481"/>
      <c r="C2" s="481"/>
      <c r="D2" s="481"/>
      <c r="E2" s="481"/>
      <c r="F2" s="481"/>
      <c r="G2" s="481"/>
      <c r="H2" s="481"/>
      <c r="I2" s="481"/>
      <c r="J2" s="481"/>
    </row>
    <row r="3" spans="1:10" ht="30.75" customHeight="1">
      <c r="A3" s="79" t="s">
        <v>30</v>
      </c>
      <c r="B3" s="80" t="s">
        <v>832</v>
      </c>
      <c r="C3" s="81">
        <v>295000</v>
      </c>
      <c r="D3" s="81">
        <v>199495</v>
      </c>
      <c r="E3" s="278">
        <v>320000</v>
      </c>
      <c r="F3" s="307"/>
      <c r="G3" s="307">
        <v>320000</v>
      </c>
      <c r="H3" s="307"/>
      <c r="I3" s="307">
        <v>320000</v>
      </c>
      <c r="J3" s="83" t="s">
        <v>30</v>
      </c>
    </row>
    <row r="4" spans="1:10" ht="28.5" customHeight="1">
      <c r="A4" s="79" t="s">
        <v>30</v>
      </c>
      <c r="B4" s="80" t="s">
        <v>833</v>
      </c>
      <c r="C4" s="81">
        <v>35000</v>
      </c>
      <c r="D4" s="81">
        <v>20340</v>
      </c>
      <c r="E4" s="278">
        <v>20000</v>
      </c>
      <c r="F4" s="307"/>
      <c r="G4" s="307">
        <v>20000</v>
      </c>
      <c r="H4" s="307"/>
      <c r="I4" s="307">
        <v>20000</v>
      </c>
      <c r="J4" s="83" t="s">
        <v>30</v>
      </c>
    </row>
    <row r="5" spans="1:10" ht="29.25" customHeight="1">
      <c r="A5" s="79" t="s">
        <v>30</v>
      </c>
      <c r="B5" s="80" t="s">
        <v>834</v>
      </c>
      <c r="C5" s="81">
        <v>29000</v>
      </c>
      <c r="D5" s="81">
        <v>21033</v>
      </c>
      <c r="E5" s="278">
        <v>27000</v>
      </c>
      <c r="F5" s="307"/>
      <c r="G5" s="307">
        <v>27000</v>
      </c>
      <c r="H5" s="307"/>
      <c r="I5" s="307">
        <v>27000</v>
      </c>
      <c r="J5" s="83" t="s">
        <v>30</v>
      </c>
    </row>
    <row r="6" spans="1:10" ht="22.5" customHeight="1">
      <c r="A6" s="79" t="s">
        <v>30</v>
      </c>
      <c r="B6" s="80" t="s">
        <v>835</v>
      </c>
      <c r="C6" s="81">
        <v>260000</v>
      </c>
      <c r="D6" s="81">
        <v>184720</v>
      </c>
      <c r="E6" s="278">
        <v>304000</v>
      </c>
      <c r="F6" s="307"/>
      <c r="G6" s="307">
        <v>304000</v>
      </c>
      <c r="H6" s="307"/>
      <c r="I6" s="307">
        <v>304000</v>
      </c>
      <c r="J6" s="83" t="s">
        <v>30</v>
      </c>
    </row>
    <row r="7" spans="1:10" ht="30" customHeight="1">
      <c r="A7" s="79" t="s">
        <v>30</v>
      </c>
      <c r="B7" s="80" t="s">
        <v>836</v>
      </c>
      <c r="C7" s="81">
        <v>61960</v>
      </c>
      <c r="D7" s="81">
        <v>33978</v>
      </c>
      <c r="E7" s="278">
        <v>62189</v>
      </c>
      <c r="F7" s="307"/>
      <c r="G7" s="307">
        <v>62189</v>
      </c>
      <c r="H7" s="307"/>
      <c r="I7" s="307">
        <v>62189</v>
      </c>
      <c r="J7" s="69" t="s">
        <v>1461</v>
      </c>
    </row>
    <row r="8" spans="1:10" ht="22.5" customHeight="1">
      <c r="A8" s="79" t="s">
        <v>30</v>
      </c>
      <c r="B8" s="80" t="s">
        <v>837</v>
      </c>
      <c r="C8" s="81">
        <v>536000</v>
      </c>
      <c r="D8" s="81">
        <v>388741</v>
      </c>
      <c r="E8" s="278">
        <v>590000</v>
      </c>
      <c r="F8" s="307"/>
      <c r="G8" s="307">
        <v>590000</v>
      </c>
      <c r="H8" s="307"/>
      <c r="I8" s="307">
        <v>590000</v>
      </c>
      <c r="J8" s="83" t="s">
        <v>30</v>
      </c>
    </row>
    <row r="9" spans="1:10" ht="22.5" customHeight="1">
      <c r="A9" s="79" t="s">
        <v>30</v>
      </c>
      <c r="B9" s="80" t="s">
        <v>838</v>
      </c>
      <c r="C9" s="81">
        <v>80000</v>
      </c>
      <c r="D9" s="81">
        <v>60251</v>
      </c>
      <c r="E9" s="278">
        <v>80000</v>
      </c>
      <c r="F9" s="307"/>
      <c r="G9" s="307">
        <v>80000</v>
      </c>
      <c r="H9" s="307"/>
      <c r="I9" s="307">
        <v>80000</v>
      </c>
      <c r="J9" s="83" t="s">
        <v>30</v>
      </c>
    </row>
    <row r="10" spans="1:10" ht="14.25" customHeight="1">
      <c r="A10" s="482" t="s">
        <v>839</v>
      </c>
      <c r="B10" s="482"/>
      <c r="C10" s="144">
        <v>1296960</v>
      </c>
      <c r="D10" s="144">
        <v>908558</v>
      </c>
      <c r="E10" s="144">
        <v>1403189</v>
      </c>
      <c r="F10" s="144">
        <v>0</v>
      </c>
      <c r="G10" s="144">
        <v>1403189</v>
      </c>
      <c r="H10" s="144">
        <v>0</v>
      </c>
      <c r="I10" s="144">
        <v>1403189</v>
      </c>
      <c r="J10" s="85" t="s">
        <v>30</v>
      </c>
    </row>
    <row r="11" spans="1:10" ht="12.75">
      <c r="A11" s="480" t="s">
        <v>840</v>
      </c>
      <c r="B11" s="480"/>
      <c r="C11" s="480"/>
      <c r="D11" s="480"/>
      <c r="E11" s="480"/>
      <c r="F11" s="480"/>
      <c r="G11" s="480"/>
      <c r="H11" s="480"/>
      <c r="I11" s="480"/>
      <c r="J11" s="480"/>
    </row>
    <row r="12" spans="1:12" ht="28.5" customHeight="1">
      <c r="A12" s="79" t="s">
        <v>30</v>
      </c>
      <c r="B12" s="80" t="s">
        <v>841</v>
      </c>
      <c r="C12" s="81">
        <v>50</v>
      </c>
      <c r="D12" s="81">
        <v>334</v>
      </c>
      <c r="E12" s="278">
        <v>50</v>
      </c>
      <c r="F12" s="307"/>
      <c r="G12" s="307">
        <v>50</v>
      </c>
      <c r="H12" s="307"/>
      <c r="I12" s="307">
        <v>50</v>
      </c>
      <c r="J12" s="83" t="s">
        <v>842</v>
      </c>
      <c r="L12" s="427"/>
    </row>
    <row r="13" spans="1:12" ht="28.5" customHeight="1">
      <c r="A13" s="79" t="s">
        <v>30</v>
      </c>
      <c r="B13" s="80" t="s">
        <v>843</v>
      </c>
      <c r="C13" s="81">
        <v>10</v>
      </c>
      <c r="D13" s="81">
        <v>6</v>
      </c>
      <c r="E13" s="278">
        <v>10</v>
      </c>
      <c r="F13" s="307"/>
      <c r="G13" s="307">
        <v>10</v>
      </c>
      <c r="H13" s="307"/>
      <c r="I13" s="307">
        <v>10</v>
      </c>
      <c r="J13" s="83" t="s">
        <v>844</v>
      </c>
      <c r="L13" s="427"/>
    </row>
    <row r="14" spans="1:12" ht="45" customHeight="1">
      <c r="A14" s="79" t="s">
        <v>30</v>
      </c>
      <c r="B14" s="80" t="s">
        <v>845</v>
      </c>
      <c r="C14" s="81">
        <v>56000</v>
      </c>
      <c r="D14" s="81">
        <v>53778</v>
      </c>
      <c r="E14" s="278">
        <v>56000</v>
      </c>
      <c r="F14" s="307"/>
      <c r="G14" s="307">
        <v>56000</v>
      </c>
      <c r="H14" s="307"/>
      <c r="I14" s="307">
        <v>56000</v>
      </c>
      <c r="J14" s="83" t="s">
        <v>30</v>
      </c>
      <c r="L14" s="427"/>
    </row>
    <row r="15" spans="1:12" ht="19.5" customHeight="1">
      <c r="A15" s="79" t="s">
        <v>30</v>
      </c>
      <c r="B15" s="80" t="s">
        <v>846</v>
      </c>
      <c r="C15" s="81">
        <v>2500</v>
      </c>
      <c r="D15" s="81">
        <v>2161</v>
      </c>
      <c r="E15" s="278">
        <v>2500</v>
      </c>
      <c r="F15" s="307"/>
      <c r="G15" s="307">
        <v>2500</v>
      </c>
      <c r="H15" s="307"/>
      <c r="I15" s="307">
        <v>2500</v>
      </c>
      <c r="J15" s="83" t="s">
        <v>30</v>
      </c>
      <c r="L15" s="427"/>
    </row>
    <row r="16" spans="1:12" ht="29.25" customHeight="1">
      <c r="A16" s="79" t="s">
        <v>30</v>
      </c>
      <c r="B16" s="80" t="s">
        <v>847</v>
      </c>
      <c r="C16" s="81">
        <v>800</v>
      </c>
      <c r="D16" s="81">
        <v>711</v>
      </c>
      <c r="E16" s="278">
        <v>800</v>
      </c>
      <c r="F16" s="307"/>
      <c r="G16" s="307">
        <v>800</v>
      </c>
      <c r="H16" s="307"/>
      <c r="I16" s="307">
        <v>800</v>
      </c>
      <c r="J16" s="83" t="s">
        <v>30</v>
      </c>
      <c r="L16" s="427"/>
    </row>
    <row r="17" spans="1:12" ht="27" customHeight="1">
      <c r="A17" s="79" t="s">
        <v>30</v>
      </c>
      <c r="B17" s="80" t="s">
        <v>848</v>
      </c>
      <c r="C17" s="81">
        <v>5500</v>
      </c>
      <c r="D17" s="81">
        <v>3869</v>
      </c>
      <c r="E17" s="278">
        <v>5800</v>
      </c>
      <c r="F17" s="307"/>
      <c r="G17" s="307">
        <v>5800</v>
      </c>
      <c r="H17" s="307"/>
      <c r="I17" s="307">
        <v>5800</v>
      </c>
      <c r="J17" s="83" t="s">
        <v>30</v>
      </c>
      <c r="L17" s="427"/>
    </row>
    <row r="18" spans="1:12" ht="19.5" customHeight="1">
      <c r="A18" s="79" t="s">
        <v>30</v>
      </c>
      <c r="B18" s="80" t="s">
        <v>849</v>
      </c>
      <c r="C18" s="81">
        <v>10</v>
      </c>
      <c r="D18" s="81">
        <v>8</v>
      </c>
      <c r="E18" s="278">
        <v>10</v>
      </c>
      <c r="F18" s="307"/>
      <c r="G18" s="307">
        <v>10</v>
      </c>
      <c r="H18" s="307"/>
      <c r="I18" s="307">
        <v>10</v>
      </c>
      <c r="J18" s="83" t="s">
        <v>30</v>
      </c>
      <c r="L18" s="427"/>
    </row>
    <row r="19" spans="1:12" ht="19.5" customHeight="1">
      <c r="A19" s="79" t="s">
        <v>30</v>
      </c>
      <c r="B19" s="80" t="s">
        <v>850</v>
      </c>
      <c r="C19" s="81">
        <v>1550</v>
      </c>
      <c r="D19" s="81">
        <v>1131</v>
      </c>
      <c r="E19" s="278">
        <v>1500</v>
      </c>
      <c r="F19" s="307"/>
      <c r="G19" s="307">
        <v>1500</v>
      </c>
      <c r="H19" s="307"/>
      <c r="I19" s="307">
        <v>1500</v>
      </c>
      <c r="J19" s="83" t="s">
        <v>30</v>
      </c>
      <c r="L19" s="427"/>
    </row>
    <row r="20" spans="1:10" ht="30" customHeight="1">
      <c r="A20" s="79" t="s">
        <v>30</v>
      </c>
      <c r="B20" s="80" t="s">
        <v>851</v>
      </c>
      <c r="C20" s="81">
        <v>3500</v>
      </c>
      <c r="D20" s="81">
        <v>4163</v>
      </c>
      <c r="E20" s="278">
        <v>4000</v>
      </c>
      <c r="F20" s="307"/>
      <c r="G20" s="307">
        <v>4000</v>
      </c>
      <c r="H20" s="307"/>
      <c r="I20" s="307">
        <v>4000</v>
      </c>
      <c r="J20" s="83" t="s">
        <v>30</v>
      </c>
    </row>
    <row r="21" spans="1:10" ht="34.5" customHeight="1">
      <c r="A21" s="79" t="s">
        <v>30</v>
      </c>
      <c r="B21" s="80" t="s">
        <v>852</v>
      </c>
      <c r="C21" s="81">
        <v>2450</v>
      </c>
      <c r="D21" s="81">
        <v>1770</v>
      </c>
      <c r="E21" s="278">
        <v>2300</v>
      </c>
      <c r="F21" s="307"/>
      <c r="G21" s="307">
        <v>2300</v>
      </c>
      <c r="H21" s="307"/>
      <c r="I21" s="307">
        <v>2300</v>
      </c>
      <c r="J21" s="83" t="s">
        <v>30</v>
      </c>
    </row>
    <row r="22" spans="1:10" ht="22.5" customHeight="1">
      <c r="A22" s="79" t="s">
        <v>30</v>
      </c>
      <c r="B22" s="80" t="s">
        <v>853</v>
      </c>
      <c r="C22" s="81">
        <v>103000</v>
      </c>
      <c r="D22" s="81">
        <v>98939</v>
      </c>
      <c r="E22" s="278">
        <v>106000</v>
      </c>
      <c r="F22" s="307"/>
      <c r="G22" s="307">
        <v>106000</v>
      </c>
      <c r="H22" s="307"/>
      <c r="I22" s="307">
        <v>106000</v>
      </c>
      <c r="J22" s="83" t="s">
        <v>30</v>
      </c>
    </row>
    <row r="23" spans="1:10" ht="19.5" customHeight="1" hidden="1">
      <c r="A23" s="79" t="s">
        <v>30</v>
      </c>
      <c r="B23" s="80" t="s">
        <v>854</v>
      </c>
      <c r="C23" s="81">
        <v>0</v>
      </c>
      <c r="D23" s="81">
        <v>77</v>
      </c>
      <c r="E23" s="278">
        <v>0</v>
      </c>
      <c r="F23" s="307"/>
      <c r="G23" s="307">
        <v>0</v>
      </c>
      <c r="H23" s="307"/>
      <c r="I23" s="307">
        <v>0</v>
      </c>
      <c r="J23" s="83" t="s">
        <v>855</v>
      </c>
    </row>
    <row r="24" spans="1:10" ht="19.5" customHeight="1">
      <c r="A24" s="79" t="s">
        <v>30</v>
      </c>
      <c r="B24" s="80" t="s">
        <v>856</v>
      </c>
      <c r="C24" s="81">
        <v>30</v>
      </c>
      <c r="D24" s="81">
        <v>18</v>
      </c>
      <c r="E24" s="278">
        <v>30</v>
      </c>
      <c r="F24" s="307"/>
      <c r="G24" s="307">
        <v>30</v>
      </c>
      <c r="H24" s="307"/>
      <c r="I24" s="307">
        <v>30</v>
      </c>
      <c r="J24" s="83" t="s">
        <v>857</v>
      </c>
    </row>
    <row r="25" spans="1:10" ht="24.75" customHeight="1">
      <c r="A25" s="79" t="s">
        <v>30</v>
      </c>
      <c r="B25" s="80" t="s">
        <v>856</v>
      </c>
      <c r="C25" s="81">
        <v>1815</v>
      </c>
      <c r="D25" s="81">
        <v>1360</v>
      </c>
      <c r="E25" s="278">
        <v>2046</v>
      </c>
      <c r="F25" s="307"/>
      <c r="G25" s="307">
        <v>2046</v>
      </c>
      <c r="H25" s="307"/>
      <c r="I25" s="307">
        <v>2046</v>
      </c>
      <c r="J25" s="83" t="s">
        <v>858</v>
      </c>
    </row>
    <row r="26" spans="1:10" ht="19.5" customHeight="1">
      <c r="A26" s="79" t="s">
        <v>30</v>
      </c>
      <c r="B26" s="80" t="s">
        <v>856</v>
      </c>
      <c r="C26" s="81">
        <v>79</v>
      </c>
      <c r="D26" s="81">
        <v>18</v>
      </c>
      <c r="E26" s="278">
        <v>32</v>
      </c>
      <c r="F26" s="307"/>
      <c r="G26" s="307">
        <v>32</v>
      </c>
      <c r="H26" s="307"/>
      <c r="I26" s="307">
        <v>32</v>
      </c>
      <c r="J26" s="83" t="s">
        <v>859</v>
      </c>
    </row>
    <row r="27" spans="1:10" ht="19.5" customHeight="1">
      <c r="A27" s="79" t="s">
        <v>30</v>
      </c>
      <c r="B27" s="80" t="s">
        <v>856</v>
      </c>
      <c r="C27" s="81">
        <v>1</v>
      </c>
      <c r="D27" s="81">
        <v>0</v>
      </c>
      <c r="E27" s="278">
        <v>1</v>
      </c>
      <c r="F27" s="307"/>
      <c r="G27" s="307">
        <v>1</v>
      </c>
      <c r="H27" s="307"/>
      <c r="I27" s="307">
        <v>1</v>
      </c>
      <c r="J27" s="83" t="s">
        <v>860</v>
      </c>
    </row>
    <row r="28" spans="1:10" ht="19.5" customHeight="1">
      <c r="A28" s="79" t="s">
        <v>30</v>
      </c>
      <c r="B28" s="80" t="s">
        <v>856</v>
      </c>
      <c r="C28" s="81">
        <v>850</v>
      </c>
      <c r="D28" s="81">
        <v>674</v>
      </c>
      <c r="E28" s="278">
        <v>750</v>
      </c>
      <c r="F28" s="307"/>
      <c r="G28" s="307">
        <v>750</v>
      </c>
      <c r="H28" s="307"/>
      <c r="I28" s="307">
        <v>750</v>
      </c>
      <c r="J28" s="83" t="s">
        <v>861</v>
      </c>
    </row>
    <row r="29" spans="1:10" ht="19.5" customHeight="1">
      <c r="A29" s="79" t="s">
        <v>30</v>
      </c>
      <c r="B29" s="80" t="s">
        <v>856</v>
      </c>
      <c r="C29" s="81">
        <v>2</v>
      </c>
      <c r="D29" s="81">
        <v>0</v>
      </c>
      <c r="E29" s="278">
        <v>2</v>
      </c>
      <c r="F29" s="307"/>
      <c r="G29" s="307">
        <v>2</v>
      </c>
      <c r="H29" s="307"/>
      <c r="I29" s="307">
        <v>2</v>
      </c>
      <c r="J29" s="83" t="s">
        <v>862</v>
      </c>
    </row>
    <row r="30" spans="1:10" ht="19.5" customHeight="1">
      <c r="A30" s="79" t="s">
        <v>30</v>
      </c>
      <c r="B30" s="80" t="s">
        <v>856</v>
      </c>
      <c r="C30" s="81">
        <v>250</v>
      </c>
      <c r="D30" s="81">
        <v>257</v>
      </c>
      <c r="E30" s="278">
        <v>340</v>
      </c>
      <c r="F30" s="307"/>
      <c r="G30" s="307">
        <v>340</v>
      </c>
      <c r="H30" s="307"/>
      <c r="I30" s="307">
        <v>340</v>
      </c>
      <c r="J30" s="83" t="s">
        <v>863</v>
      </c>
    </row>
    <row r="31" spans="1:10" ht="19.5" customHeight="1">
      <c r="A31" s="79" t="s">
        <v>30</v>
      </c>
      <c r="B31" s="80" t="s">
        <v>856</v>
      </c>
      <c r="C31" s="81">
        <v>11700</v>
      </c>
      <c r="D31" s="81">
        <v>9526</v>
      </c>
      <c r="E31" s="278">
        <v>11900</v>
      </c>
      <c r="F31" s="307"/>
      <c r="G31" s="307">
        <v>11900</v>
      </c>
      <c r="H31" s="307"/>
      <c r="I31" s="307">
        <v>11900</v>
      </c>
      <c r="J31" s="83" t="s">
        <v>864</v>
      </c>
    </row>
    <row r="32" spans="1:10" ht="19.5" customHeight="1">
      <c r="A32" s="79" t="s">
        <v>30</v>
      </c>
      <c r="B32" s="80" t="s">
        <v>856</v>
      </c>
      <c r="C32" s="81">
        <v>2060</v>
      </c>
      <c r="D32" s="81">
        <v>2605</v>
      </c>
      <c r="E32" s="278">
        <v>2890</v>
      </c>
      <c r="F32" s="307">
        <v>500</v>
      </c>
      <c r="G32" s="307">
        <v>3390</v>
      </c>
      <c r="H32" s="307"/>
      <c r="I32" s="307">
        <v>3390</v>
      </c>
      <c r="J32" s="83" t="s">
        <v>865</v>
      </c>
    </row>
    <row r="33" spans="1:10" ht="19.5" customHeight="1">
      <c r="A33" s="79" t="s">
        <v>30</v>
      </c>
      <c r="B33" s="80" t="s">
        <v>856</v>
      </c>
      <c r="C33" s="81">
        <v>0</v>
      </c>
      <c r="D33" s="81">
        <v>17</v>
      </c>
      <c r="E33" s="278">
        <v>20</v>
      </c>
      <c r="F33" s="307"/>
      <c r="G33" s="307">
        <v>20</v>
      </c>
      <c r="H33" s="307"/>
      <c r="I33" s="307">
        <v>20</v>
      </c>
      <c r="J33" s="83" t="s">
        <v>866</v>
      </c>
    </row>
    <row r="34" spans="1:10" ht="19.5" customHeight="1">
      <c r="A34" s="79" t="s">
        <v>30</v>
      </c>
      <c r="B34" s="80" t="s">
        <v>856</v>
      </c>
      <c r="C34" s="81">
        <v>500</v>
      </c>
      <c r="D34" s="81">
        <v>290</v>
      </c>
      <c r="E34" s="278">
        <v>500</v>
      </c>
      <c r="F34" s="307"/>
      <c r="G34" s="307">
        <v>500</v>
      </c>
      <c r="H34" s="307"/>
      <c r="I34" s="307">
        <v>500</v>
      </c>
      <c r="J34" s="83" t="s">
        <v>867</v>
      </c>
    </row>
    <row r="35" spans="1:10" ht="37.5" customHeight="1">
      <c r="A35" s="79" t="s">
        <v>30</v>
      </c>
      <c r="B35" s="80" t="s">
        <v>856</v>
      </c>
      <c r="C35" s="81">
        <v>6540</v>
      </c>
      <c r="D35" s="81">
        <v>5624</v>
      </c>
      <c r="E35" s="278">
        <v>7000</v>
      </c>
      <c r="F35" s="307"/>
      <c r="G35" s="307">
        <v>7000</v>
      </c>
      <c r="H35" s="307"/>
      <c r="I35" s="307">
        <v>7000</v>
      </c>
      <c r="J35" s="83" t="s">
        <v>868</v>
      </c>
    </row>
    <row r="36" spans="1:10" ht="27.75" customHeight="1">
      <c r="A36" s="79" t="s">
        <v>30</v>
      </c>
      <c r="B36" s="80" t="s">
        <v>856</v>
      </c>
      <c r="C36" s="81">
        <v>220</v>
      </c>
      <c r="D36" s="81">
        <v>134</v>
      </c>
      <c r="E36" s="278">
        <v>200</v>
      </c>
      <c r="F36" s="307"/>
      <c r="G36" s="307">
        <v>200</v>
      </c>
      <c r="H36" s="307"/>
      <c r="I36" s="307">
        <v>200</v>
      </c>
      <c r="J36" s="83" t="s">
        <v>869</v>
      </c>
    </row>
    <row r="37" spans="1:10" ht="19.5" customHeight="1">
      <c r="A37" s="79" t="s">
        <v>30</v>
      </c>
      <c r="B37" s="80" t="s">
        <v>856</v>
      </c>
      <c r="C37" s="81">
        <v>480</v>
      </c>
      <c r="D37" s="81">
        <v>370</v>
      </c>
      <c r="E37" s="278">
        <v>500</v>
      </c>
      <c r="F37" s="307"/>
      <c r="G37" s="307">
        <v>500</v>
      </c>
      <c r="H37" s="307"/>
      <c r="I37" s="307">
        <v>500</v>
      </c>
      <c r="J37" s="83" t="s">
        <v>870</v>
      </c>
    </row>
    <row r="38" spans="1:10" ht="19.5" customHeight="1">
      <c r="A38" s="79" t="s">
        <v>30</v>
      </c>
      <c r="B38" s="80" t="s">
        <v>856</v>
      </c>
      <c r="C38" s="81">
        <v>7</v>
      </c>
      <c r="D38" s="81">
        <v>4</v>
      </c>
      <c r="E38" s="278">
        <v>7</v>
      </c>
      <c r="F38" s="307"/>
      <c r="G38" s="307">
        <v>7</v>
      </c>
      <c r="H38" s="307"/>
      <c r="I38" s="307">
        <v>7</v>
      </c>
      <c r="J38" s="83" t="s">
        <v>871</v>
      </c>
    </row>
    <row r="39" spans="1:10" ht="13.5" customHeight="1">
      <c r="A39" s="79" t="s">
        <v>30</v>
      </c>
      <c r="B39" s="80" t="s">
        <v>856</v>
      </c>
      <c r="C39" s="81">
        <v>250</v>
      </c>
      <c r="D39" s="81">
        <v>246</v>
      </c>
      <c r="E39" s="278">
        <v>250</v>
      </c>
      <c r="F39" s="307"/>
      <c r="G39" s="307">
        <v>250</v>
      </c>
      <c r="H39" s="307"/>
      <c r="I39" s="307">
        <v>250</v>
      </c>
      <c r="J39" s="83" t="s">
        <v>872</v>
      </c>
    </row>
    <row r="40" spans="1:10" ht="19.5" customHeight="1">
      <c r="A40" s="79" t="s">
        <v>30</v>
      </c>
      <c r="B40" s="80" t="s">
        <v>856</v>
      </c>
      <c r="C40" s="81">
        <v>190</v>
      </c>
      <c r="D40" s="81">
        <v>293</v>
      </c>
      <c r="E40" s="278">
        <v>250</v>
      </c>
      <c r="F40" s="307"/>
      <c r="G40" s="307">
        <v>250</v>
      </c>
      <c r="H40" s="307"/>
      <c r="I40" s="307">
        <v>250</v>
      </c>
      <c r="J40" s="83" t="s">
        <v>873</v>
      </c>
    </row>
    <row r="41" spans="1:10" ht="19.5" customHeight="1">
      <c r="A41" s="79" t="s">
        <v>30</v>
      </c>
      <c r="B41" s="80" t="s">
        <v>856</v>
      </c>
      <c r="C41" s="81">
        <v>30</v>
      </c>
      <c r="D41" s="81">
        <v>26</v>
      </c>
      <c r="E41" s="278">
        <v>30</v>
      </c>
      <c r="F41" s="307"/>
      <c r="G41" s="307">
        <v>30</v>
      </c>
      <c r="H41" s="307"/>
      <c r="I41" s="307">
        <v>30</v>
      </c>
      <c r="J41" s="83" t="s">
        <v>874</v>
      </c>
    </row>
    <row r="42" spans="1:10" ht="26.25" customHeight="1">
      <c r="A42" s="79" t="s">
        <v>30</v>
      </c>
      <c r="B42" s="80" t="s">
        <v>856</v>
      </c>
      <c r="C42" s="81">
        <v>900</v>
      </c>
      <c r="D42" s="81">
        <v>624</v>
      </c>
      <c r="E42" s="278">
        <v>900</v>
      </c>
      <c r="F42" s="307"/>
      <c r="G42" s="307">
        <v>900</v>
      </c>
      <c r="H42" s="307"/>
      <c r="I42" s="307">
        <v>900</v>
      </c>
      <c r="J42" s="83" t="s">
        <v>875</v>
      </c>
    </row>
    <row r="43" spans="1:10" ht="19.5" customHeight="1">
      <c r="A43" s="79" t="s">
        <v>30</v>
      </c>
      <c r="B43" s="80" t="s">
        <v>856</v>
      </c>
      <c r="C43" s="81">
        <v>2000</v>
      </c>
      <c r="D43" s="81">
        <v>1646</v>
      </c>
      <c r="E43" s="278">
        <v>1800</v>
      </c>
      <c r="F43" s="307"/>
      <c r="G43" s="307">
        <v>1800</v>
      </c>
      <c r="H43" s="307">
        <v>300</v>
      </c>
      <c r="I43" s="307">
        <v>2100</v>
      </c>
      <c r="J43" s="83" t="s">
        <v>876</v>
      </c>
    </row>
    <row r="44" spans="1:10" ht="17.25" customHeight="1">
      <c r="A44" s="79" t="s">
        <v>30</v>
      </c>
      <c r="B44" s="80" t="s">
        <v>856</v>
      </c>
      <c r="C44" s="81">
        <v>1800</v>
      </c>
      <c r="D44" s="81">
        <v>1742</v>
      </c>
      <c r="E44" s="278">
        <v>2000</v>
      </c>
      <c r="F44" s="307"/>
      <c r="G44" s="307">
        <v>2000</v>
      </c>
      <c r="H44" s="307">
        <v>200</v>
      </c>
      <c r="I44" s="307">
        <v>2200</v>
      </c>
      <c r="J44" s="83" t="s">
        <v>877</v>
      </c>
    </row>
    <row r="45" spans="1:10" ht="19.5" customHeight="1" hidden="1">
      <c r="A45" s="79" t="s">
        <v>30</v>
      </c>
      <c r="B45" s="80" t="s">
        <v>856</v>
      </c>
      <c r="C45" s="81">
        <v>0</v>
      </c>
      <c r="D45" s="81">
        <v>4</v>
      </c>
      <c r="E45" s="278">
        <v>0</v>
      </c>
      <c r="F45" s="307"/>
      <c r="G45" s="307">
        <v>0</v>
      </c>
      <c r="H45" s="307"/>
      <c r="I45" s="307"/>
      <c r="J45" s="83" t="s">
        <v>878</v>
      </c>
    </row>
    <row r="46" spans="1:10" ht="15.75" customHeight="1">
      <c r="A46" s="482" t="s">
        <v>879</v>
      </c>
      <c r="B46" s="482"/>
      <c r="C46" s="144">
        <v>205080</v>
      </c>
      <c r="D46" s="144">
        <v>192429</v>
      </c>
      <c r="E46" s="144">
        <v>210418</v>
      </c>
      <c r="F46" s="144">
        <v>500</v>
      </c>
      <c r="G46" s="144">
        <v>210918</v>
      </c>
      <c r="H46" s="144">
        <v>500</v>
      </c>
      <c r="I46" s="144">
        <v>211418</v>
      </c>
      <c r="J46" s="85" t="s">
        <v>30</v>
      </c>
    </row>
    <row r="47" spans="1:10" ht="20.25" customHeight="1">
      <c r="A47" s="479" t="s">
        <v>880</v>
      </c>
      <c r="B47" s="479"/>
      <c r="C47" s="279">
        <v>1502040</v>
      </c>
      <c r="D47" s="279">
        <v>1100987</v>
      </c>
      <c r="E47" s="279">
        <v>1613607</v>
      </c>
      <c r="F47" s="279">
        <v>500</v>
      </c>
      <c r="G47" s="279">
        <v>1614107</v>
      </c>
      <c r="H47" s="279">
        <v>500</v>
      </c>
      <c r="I47" s="279">
        <v>1614607</v>
      </c>
      <c r="J47" s="280" t="s">
        <v>30</v>
      </c>
    </row>
    <row r="48" spans="1:10" ht="15" customHeight="1">
      <c r="A48" s="480" t="s">
        <v>881</v>
      </c>
      <c r="B48" s="480"/>
      <c r="C48" s="480"/>
      <c r="D48" s="480"/>
      <c r="E48" s="480"/>
      <c r="F48" s="480"/>
      <c r="G48" s="480"/>
      <c r="H48" s="480"/>
      <c r="I48" s="480"/>
      <c r="J48" s="480"/>
    </row>
    <row r="49" spans="1:10" ht="12.75">
      <c r="A49" s="478" t="s">
        <v>336</v>
      </c>
      <c r="B49" s="478"/>
      <c r="C49" s="478"/>
      <c r="D49" s="478"/>
      <c r="E49" s="478"/>
      <c r="F49" s="478"/>
      <c r="G49" s="478"/>
      <c r="H49" s="478"/>
      <c r="I49" s="478"/>
      <c r="J49" s="478"/>
    </row>
    <row r="50" spans="1:10" ht="22.5" customHeight="1">
      <c r="A50" s="79" t="s">
        <v>30</v>
      </c>
      <c r="B50" s="80" t="s">
        <v>882</v>
      </c>
      <c r="C50" s="81">
        <v>1500</v>
      </c>
      <c r="D50" s="81">
        <v>1056</v>
      </c>
      <c r="E50" s="278">
        <v>1500</v>
      </c>
      <c r="F50" s="307"/>
      <c r="G50" s="307">
        <v>1500</v>
      </c>
      <c r="H50" s="307"/>
      <c r="I50" s="307">
        <v>1500</v>
      </c>
      <c r="J50" s="83" t="s">
        <v>883</v>
      </c>
    </row>
    <row r="51" spans="1:10" ht="12.75">
      <c r="A51" s="478" t="s">
        <v>340</v>
      </c>
      <c r="B51" s="478"/>
      <c r="C51" s="478"/>
      <c r="D51" s="478"/>
      <c r="E51" s="478"/>
      <c r="F51" s="478"/>
      <c r="G51" s="478"/>
      <c r="H51" s="478"/>
      <c r="I51" s="478"/>
      <c r="J51" s="478"/>
    </row>
    <row r="52" spans="1:10" ht="21.75" customHeight="1">
      <c r="A52" s="79" t="s">
        <v>30</v>
      </c>
      <c r="B52" s="80" t="s">
        <v>882</v>
      </c>
      <c r="C52" s="81">
        <v>570</v>
      </c>
      <c r="D52" s="81">
        <v>353</v>
      </c>
      <c r="E52" s="278">
        <v>430</v>
      </c>
      <c r="F52" s="307"/>
      <c r="G52" s="307">
        <v>430</v>
      </c>
      <c r="H52" s="307"/>
      <c r="I52" s="307">
        <v>430</v>
      </c>
      <c r="J52" s="83" t="s">
        <v>884</v>
      </c>
    </row>
    <row r="53" spans="1:10" ht="23.25" customHeight="1">
      <c r="A53" s="79" t="s">
        <v>30</v>
      </c>
      <c r="B53" s="80" t="s">
        <v>882</v>
      </c>
      <c r="C53" s="81">
        <v>240</v>
      </c>
      <c r="D53" s="81">
        <v>325</v>
      </c>
      <c r="E53" s="278">
        <v>400</v>
      </c>
      <c r="F53" s="307"/>
      <c r="G53" s="307">
        <v>400</v>
      </c>
      <c r="H53" s="307"/>
      <c r="I53" s="307">
        <v>400</v>
      </c>
      <c r="J53" s="83" t="s">
        <v>885</v>
      </c>
    </row>
    <row r="54" spans="1:10" ht="24.75" customHeight="1" hidden="1">
      <c r="A54" s="79" t="s">
        <v>30</v>
      </c>
      <c r="B54" s="80" t="s">
        <v>882</v>
      </c>
      <c r="C54" s="81">
        <v>819</v>
      </c>
      <c r="D54" s="81">
        <v>1989</v>
      </c>
      <c r="E54" s="278">
        <v>0</v>
      </c>
      <c r="F54" s="307"/>
      <c r="G54" s="307">
        <v>0</v>
      </c>
      <c r="H54" s="307"/>
      <c r="I54" s="307"/>
      <c r="J54" s="83" t="s">
        <v>886</v>
      </c>
    </row>
    <row r="55" spans="1:10" ht="24.75" customHeight="1" hidden="1">
      <c r="A55" s="79" t="s">
        <v>30</v>
      </c>
      <c r="B55" s="80" t="s">
        <v>882</v>
      </c>
      <c r="C55" s="81">
        <v>477</v>
      </c>
      <c r="D55" s="81">
        <v>1158</v>
      </c>
      <c r="E55" s="278">
        <v>0</v>
      </c>
      <c r="F55" s="307"/>
      <c r="G55" s="307">
        <v>0</v>
      </c>
      <c r="H55" s="307"/>
      <c r="I55" s="307"/>
      <c r="J55" s="83" t="s">
        <v>887</v>
      </c>
    </row>
    <row r="56" spans="1:10" ht="12.75" hidden="1">
      <c r="A56" s="478" t="s">
        <v>353</v>
      </c>
      <c r="B56" s="478"/>
      <c r="C56" s="478"/>
      <c r="D56" s="478"/>
      <c r="E56" s="478"/>
      <c r="F56" s="478"/>
      <c r="G56" s="478"/>
      <c r="H56" s="478"/>
      <c r="I56" s="478"/>
      <c r="J56" s="478"/>
    </row>
    <row r="57" spans="1:10" ht="24.75" customHeight="1" hidden="1">
      <c r="A57" s="79" t="s">
        <v>30</v>
      </c>
      <c r="B57" s="80" t="s">
        <v>882</v>
      </c>
      <c r="C57" s="81">
        <v>0</v>
      </c>
      <c r="D57" s="81">
        <v>50</v>
      </c>
      <c r="E57" s="278">
        <v>0</v>
      </c>
      <c r="F57" s="307"/>
      <c r="G57" s="307">
        <v>0</v>
      </c>
      <c r="H57" s="307"/>
      <c r="I57" s="307"/>
      <c r="J57" s="83" t="s">
        <v>888</v>
      </c>
    </row>
    <row r="58" spans="1:10" ht="12.75">
      <c r="A58" s="478" t="s">
        <v>348</v>
      </c>
      <c r="B58" s="478"/>
      <c r="C58" s="478"/>
      <c r="D58" s="478"/>
      <c r="E58" s="478"/>
      <c r="F58" s="478"/>
      <c r="G58" s="478"/>
      <c r="H58" s="478"/>
      <c r="I58" s="478"/>
      <c r="J58" s="478"/>
    </row>
    <row r="59" spans="1:10" ht="19.5" customHeight="1">
      <c r="A59" s="79" t="s">
        <v>30</v>
      </c>
      <c r="B59" s="80" t="s">
        <v>882</v>
      </c>
      <c r="C59" s="81">
        <v>700</v>
      </c>
      <c r="D59" s="81">
        <v>405</v>
      </c>
      <c r="E59" s="278">
        <v>700</v>
      </c>
      <c r="F59" s="307"/>
      <c r="G59" s="307">
        <v>700</v>
      </c>
      <c r="H59" s="307"/>
      <c r="I59" s="307">
        <v>700</v>
      </c>
      <c r="J59" s="83" t="s">
        <v>889</v>
      </c>
    </row>
    <row r="60" spans="1:10" ht="24.75" customHeight="1" hidden="1">
      <c r="A60" s="79" t="s">
        <v>30</v>
      </c>
      <c r="B60" s="80" t="s">
        <v>882</v>
      </c>
      <c r="C60" s="81">
        <v>817</v>
      </c>
      <c r="D60" s="81">
        <v>1985</v>
      </c>
      <c r="E60" s="278">
        <v>0</v>
      </c>
      <c r="F60" s="307"/>
      <c r="G60" s="307">
        <v>0</v>
      </c>
      <c r="H60" s="307"/>
      <c r="I60" s="307">
        <v>0</v>
      </c>
      <c r="J60" s="83" t="s">
        <v>890</v>
      </c>
    </row>
    <row r="61" spans="1:10" ht="19.5" customHeight="1">
      <c r="A61" s="79" t="s">
        <v>30</v>
      </c>
      <c r="B61" s="80" t="s">
        <v>882</v>
      </c>
      <c r="C61" s="81">
        <v>50</v>
      </c>
      <c r="D61" s="81">
        <v>14</v>
      </c>
      <c r="E61" s="278">
        <v>50</v>
      </c>
      <c r="F61" s="307"/>
      <c r="G61" s="307">
        <v>50</v>
      </c>
      <c r="H61" s="307"/>
      <c r="I61" s="307">
        <v>50</v>
      </c>
      <c r="J61" s="83" t="s">
        <v>891</v>
      </c>
    </row>
    <row r="62" spans="1:10" ht="12.75">
      <c r="A62" s="478" t="s">
        <v>280</v>
      </c>
      <c r="B62" s="478"/>
      <c r="C62" s="478"/>
      <c r="D62" s="478"/>
      <c r="E62" s="478"/>
      <c r="F62" s="478"/>
      <c r="G62" s="478"/>
      <c r="H62" s="478"/>
      <c r="I62" s="478"/>
      <c r="J62" s="478"/>
    </row>
    <row r="63" spans="1:10" ht="25.5" customHeight="1">
      <c r="A63" s="79" t="s">
        <v>30</v>
      </c>
      <c r="B63" s="80" t="s">
        <v>882</v>
      </c>
      <c r="C63" s="81">
        <v>1</v>
      </c>
      <c r="D63" s="81">
        <v>0</v>
      </c>
      <c r="E63" s="278">
        <v>1</v>
      </c>
      <c r="F63" s="307"/>
      <c r="G63" s="307">
        <v>1</v>
      </c>
      <c r="H63" s="307"/>
      <c r="I63" s="307">
        <v>1</v>
      </c>
      <c r="J63" s="83" t="s">
        <v>1097</v>
      </c>
    </row>
    <row r="64" spans="1:10" ht="12.75" hidden="1">
      <c r="A64" s="478" t="s">
        <v>216</v>
      </c>
      <c r="B64" s="478"/>
      <c r="C64" s="478"/>
      <c r="D64" s="478"/>
      <c r="E64" s="478"/>
      <c r="F64" s="478"/>
      <c r="G64" s="478"/>
      <c r="H64" s="478"/>
      <c r="I64" s="478"/>
      <c r="J64" s="478"/>
    </row>
    <row r="65" spans="1:10" ht="19.5" customHeight="1" hidden="1">
      <c r="A65" s="79" t="s">
        <v>30</v>
      </c>
      <c r="B65" s="80" t="s">
        <v>882</v>
      </c>
      <c r="C65" s="81">
        <v>0</v>
      </c>
      <c r="D65" s="81">
        <v>351</v>
      </c>
      <c r="E65" s="278">
        <v>0</v>
      </c>
      <c r="F65" s="307"/>
      <c r="G65" s="307">
        <v>0</v>
      </c>
      <c r="H65" s="307"/>
      <c r="I65" s="307"/>
      <c r="J65" s="83" t="s">
        <v>1098</v>
      </c>
    </row>
    <row r="66" spans="1:10" ht="12.75" hidden="1">
      <c r="A66" s="478" t="s">
        <v>235</v>
      </c>
      <c r="B66" s="478"/>
      <c r="C66" s="478"/>
      <c r="D66" s="478"/>
      <c r="E66" s="478"/>
      <c r="F66" s="478"/>
      <c r="G66" s="478"/>
      <c r="H66" s="478"/>
      <c r="I66" s="478"/>
      <c r="J66" s="478"/>
    </row>
    <row r="67" spans="1:10" ht="19.5" customHeight="1" hidden="1">
      <c r="A67" s="79" t="s">
        <v>30</v>
      </c>
      <c r="B67" s="80" t="s">
        <v>882</v>
      </c>
      <c r="C67" s="81">
        <v>0</v>
      </c>
      <c r="D67" s="81">
        <v>129</v>
      </c>
      <c r="E67" s="278">
        <v>0</v>
      </c>
      <c r="F67" s="307"/>
      <c r="G67" s="307">
        <v>0</v>
      </c>
      <c r="H67" s="307"/>
      <c r="I67" s="307"/>
      <c r="J67" s="83" t="s">
        <v>1099</v>
      </c>
    </row>
    <row r="68" spans="1:10" ht="12.75">
      <c r="A68" s="478" t="s">
        <v>29</v>
      </c>
      <c r="B68" s="478"/>
      <c r="C68" s="478"/>
      <c r="D68" s="478"/>
      <c r="E68" s="478"/>
      <c r="F68" s="478"/>
      <c r="G68" s="478"/>
      <c r="H68" s="478"/>
      <c r="I68" s="478"/>
      <c r="J68" s="478"/>
    </row>
    <row r="69" spans="1:10" ht="21.75" customHeight="1">
      <c r="A69" s="79" t="s">
        <v>30</v>
      </c>
      <c r="B69" s="80" t="s">
        <v>882</v>
      </c>
      <c r="C69" s="81">
        <v>500</v>
      </c>
      <c r="D69" s="81">
        <v>446</v>
      </c>
      <c r="E69" s="278">
        <v>300</v>
      </c>
      <c r="F69" s="307"/>
      <c r="G69" s="307">
        <v>300</v>
      </c>
      <c r="H69" s="307"/>
      <c r="I69" s="307">
        <v>300</v>
      </c>
      <c r="J69" s="83" t="s">
        <v>1100</v>
      </c>
    </row>
    <row r="70" spans="1:10" ht="19.5" customHeight="1" hidden="1">
      <c r="A70" s="79" t="s">
        <v>30</v>
      </c>
      <c r="B70" s="80" t="s">
        <v>882</v>
      </c>
      <c r="C70" s="81">
        <v>0</v>
      </c>
      <c r="D70" s="81">
        <v>2</v>
      </c>
      <c r="E70" s="278">
        <v>0</v>
      </c>
      <c r="F70" s="307"/>
      <c r="G70" s="307">
        <v>0</v>
      </c>
      <c r="H70" s="307"/>
      <c r="I70" s="307"/>
      <c r="J70" s="83" t="s">
        <v>1101</v>
      </c>
    </row>
    <row r="71" spans="1:10" ht="19.5" customHeight="1" hidden="1">
      <c r="A71" s="79" t="s">
        <v>30</v>
      </c>
      <c r="B71" s="80" t="s">
        <v>882</v>
      </c>
      <c r="C71" s="81">
        <v>0</v>
      </c>
      <c r="D71" s="81">
        <v>192</v>
      </c>
      <c r="E71" s="278">
        <v>0</v>
      </c>
      <c r="F71" s="307"/>
      <c r="G71" s="307">
        <v>0</v>
      </c>
      <c r="H71" s="307"/>
      <c r="I71" s="307"/>
      <c r="J71" s="83" t="s">
        <v>1102</v>
      </c>
    </row>
    <row r="72" spans="1:10" ht="21.75" customHeight="1">
      <c r="A72" s="482" t="s">
        <v>1103</v>
      </c>
      <c r="B72" s="482"/>
      <c r="C72" s="144">
        <v>5675</v>
      </c>
      <c r="D72" s="144">
        <v>8456</v>
      </c>
      <c r="E72" s="144">
        <v>3381</v>
      </c>
      <c r="F72" s="144">
        <v>0</v>
      </c>
      <c r="G72" s="144">
        <v>3381</v>
      </c>
      <c r="H72" s="137">
        <v>0</v>
      </c>
      <c r="I72" s="137">
        <v>3381</v>
      </c>
      <c r="J72" s="85" t="s">
        <v>30</v>
      </c>
    </row>
    <row r="73" spans="1:10" ht="12.75">
      <c r="A73" s="480" t="s">
        <v>1104</v>
      </c>
      <c r="B73" s="480"/>
      <c r="C73" s="480"/>
      <c r="D73" s="480"/>
      <c r="E73" s="480"/>
      <c r="F73" s="480"/>
      <c r="G73" s="480"/>
      <c r="H73" s="480"/>
      <c r="I73" s="480"/>
      <c r="J73" s="480"/>
    </row>
    <row r="74" spans="1:10" ht="12.75">
      <c r="A74" s="478" t="s">
        <v>345</v>
      </c>
      <c r="B74" s="478"/>
      <c r="C74" s="478"/>
      <c r="D74" s="478"/>
      <c r="E74" s="478"/>
      <c r="F74" s="478"/>
      <c r="G74" s="478"/>
      <c r="H74" s="478"/>
      <c r="I74" s="478"/>
      <c r="J74" s="478"/>
    </row>
    <row r="75" spans="1:10" ht="24.75" customHeight="1">
      <c r="A75" s="79" t="s">
        <v>30</v>
      </c>
      <c r="B75" s="80" t="s">
        <v>1105</v>
      </c>
      <c r="C75" s="81">
        <v>20</v>
      </c>
      <c r="D75" s="81">
        <v>6</v>
      </c>
      <c r="E75" s="278">
        <v>25</v>
      </c>
      <c r="F75" s="307"/>
      <c r="G75" s="307">
        <v>25</v>
      </c>
      <c r="H75" s="307"/>
      <c r="I75" s="307">
        <v>25</v>
      </c>
      <c r="J75" s="83" t="s">
        <v>1106</v>
      </c>
    </row>
    <row r="76" spans="1:12" ht="15.75">
      <c r="A76" s="482" t="s">
        <v>1107</v>
      </c>
      <c r="B76" s="482"/>
      <c r="C76" s="144">
        <v>20</v>
      </c>
      <c r="D76" s="144">
        <v>6</v>
      </c>
      <c r="E76" s="144">
        <v>25</v>
      </c>
      <c r="F76" s="144">
        <v>0</v>
      </c>
      <c r="G76" s="144">
        <v>25</v>
      </c>
      <c r="H76" s="144">
        <v>0</v>
      </c>
      <c r="I76" s="144">
        <v>25</v>
      </c>
      <c r="J76" s="85" t="s">
        <v>30</v>
      </c>
      <c r="L76" s="427"/>
    </row>
    <row r="77" spans="1:12" ht="11.25" customHeight="1">
      <c r="A77" s="480" t="s">
        <v>1108</v>
      </c>
      <c r="B77" s="480"/>
      <c r="C77" s="480"/>
      <c r="D77" s="480"/>
      <c r="E77" s="480"/>
      <c r="F77" s="480"/>
      <c r="G77" s="480"/>
      <c r="H77" s="480"/>
      <c r="I77" s="480"/>
      <c r="J77" s="480"/>
      <c r="L77" s="427"/>
    </row>
    <row r="78" spans="1:12" ht="15.75">
      <c r="A78" s="478" t="s">
        <v>1112</v>
      </c>
      <c r="B78" s="478"/>
      <c r="C78" s="478"/>
      <c r="D78" s="478"/>
      <c r="E78" s="478"/>
      <c r="F78" s="478"/>
      <c r="G78" s="478"/>
      <c r="H78" s="478"/>
      <c r="I78" s="478"/>
      <c r="J78" s="478"/>
      <c r="L78" s="427"/>
    </row>
    <row r="79" spans="1:12" ht="21.75" customHeight="1">
      <c r="A79" s="79" t="s">
        <v>30</v>
      </c>
      <c r="B79" s="80" t="s">
        <v>1110</v>
      </c>
      <c r="C79" s="81">
        <v>6900</v>
      </c>
      <c r="D79" s="81">
        <v>3000</v>
      </c>
      <c r="E79" s="278">
        <v>8000</v>
      </c>
      <c r="F79" s="307"/>
      <c r="G79" s="307">
        <v>8000</v>
      </c>
      <c r="H79" s="307"/>
      <c r="I79" s="307">
        <v>8000</v>
      </c>
      <c r="J79" s="83" t="s">
        <v>1113</v>
      </c>
      <c r="L79" s="427"/>
    </row>
    <row r="80" spans="1:12" ht="14.25" customHeight="1">
      <c r="A80" s="482" t="s">
        <v>1096</v>
      </c>
      <c r="B80" s="482"/>
      <c r="C80" s="144">
        <v>12950</v>
      </c>
      <c r="D80" s="144">
        <v>7204</v>
      </c>
      <c r="E80" s="144">
        <v>8000</v>
      </c>
      <c r="F80" s="144">
        <v>0</v>
      </c>
      <c r="G80" s="144">
        <v>8000</v>
      </c>
      <c r="H80" s="137">
        <v>0</v>
      </c>
      <c r="I80" s="137">
        <v>8000</v>
      </c>
      <c r="J80" s="85" t="s">
        <v>30</v>
      </c>
      <c r="L80" s="427"/>
    </row>
    <row r="81" spans="1:12" ht="15.75">
      <c r="A81" s="480" t="s">
        <v>1115</v>
      </c>
      <c r="B81" s="480"/>
      <c r="C81" s="480"/>
      <c r="D81" s="480"/>
      <c r="E81" s="480"/>
      <c r="F81" s="480"/>
      <c r="G81" s="480"/>
      <c r="H81" s="480"/>
      <c r="I81" s="480"/>
      <c r="J81" s="480"/>
      <c r="L81" s="427"/>
    </row>
    <row r="82" spans="1:12" ht="15.75" hidden="1">
      <c r="A82" s="478" t="s">
        <v>1116</v>
      </c>
      <c r="B82" s="478"/>
      <c r="C82" s="478"/>
      <c r="D82" s="478"/>
      <c r="E82" s="478"/>
      <c r="F82" s="478"/>
      <c r="G82" s="478"/>
      <c r="H82" s="478"/>
      <c r="I82" s="478"/>
      <c r="J82" s="478"/>
      <c r="L82" s="427"/>
    </row>
    <row r="83" spans="1:12" ht="14.25" customHeight="1" hidden="1">
      <c r="A83" s="79" t="s">
        <v>30</v>
      </c>
      <c r="B83" s="80" t="s">
        <v>1117</v>
      </c>
      <c r="C83" s="81">
        <v>0</v>
      </c>
      <c r="D83" s="81">
        <v>103</v>
      </c>
      <c r="E83" s="278">
        <v>0</v>
      </c>
      <c r="F83" s="307"/>
      <c r="G83" s="307">
        <v>0</v>
      </c>
      <c r="H83" s="307"/>
      <c r="I83" s="307"/>
      <c r="J83" s="83" t="s">
        <v>1118</v>
      </c>
      <c r="L83" s="427"/>
    </row>
    <row r="84" spans="1:12" ht="15.75">
      <c r="A84" s="478" t="s">
        <v>579</v>
      </c>
      <c r="B84" s="478"/>
      <c r="C84" s="478"/>
      <c r="D84" s="478"/>
      <c r="E84" s="478"/>
      <c r="F84" s="478"/>
      <c r="G84" s="478"/>
      <c r="H84" s="478"/>
      <c r="I84" s="478"/>
      <c r="J84" s="478"/>
      <c r="L84" s="427"/>
    </row>
    <row r="85" spans="1:12" ht="21" customHeight="1">
      <c r="A85" s="79" t="s">
        <v>30</v>
      </c>
      <c r="B85" s="80" t="s">
        <v>1117</v>
      </c>
      <c r="C85" s="81">
        <v>500</v>
      </c>
      <c r="D85" s="81">
        <v>23</v>
      </c>
      <c r="E85" s="278">
        <v>5</v>
      </c>
      <c r="F85" s="307"/>
      <c r="G85" s="307">
        <v>5</v>
      </c>
      <c r="H85" s="307"/>
      <c r="I85" s="307">
        <v>5</v>
      </c>
      <c r="J85" s="83" t="s">
        <v>1119</v>
      </c>
      <c r="L85" s="427"/>
    </row>
    <row r="86" spans="1:10" ht="12.75">
      <c r="A86" s="482" t="s">
        <v>1120</v>
      </c>
      <c r="B86" s="482"/>
      <c r="C86" s="144">
        <v>500</v>
      </c>
      <c r="D86" s="144">
        <v>125</v>
      </c>
      <c r="E86" s="144">
        <v>5</v>
      </c>
      <c r="F86" s="144">
        <v>0</v>
      </c>
      <c r="G86" s="144">
        <v>5</v>
      </c>
      <c r="H86" s="137">
        <v>0</v>
      </c>
      <c r="I86" s="137">
        <v>5</v>
      </c>
      <c r="J86" s="85" t="s">
        <v>30</v>
      </c>
    </row>
    <row r="87" spans="1:10" ht="12.75" hidden="1">
      <c r="A87" s="480" t="s">
        <v>1121</v>
      </c>
      <c r="B87" s="480"/>
      <c r="C87" s="480"/>
      <c r="D87" s="480"/>
      <c r="E87" s="480"/>
      <c r="F87" s="480"/>
      <c r="G87" s="480"/>
      <c r="H87" s="480"/>
      <c r="I87" s="480"/>
      <c r="J87" s="480"/>
    </row>
    <row r="88" spans="1:10" ht="12.75" hidden="1">
      <c r="A88" s="478" t="s">
        <v>579</v>
      </c>
      <c r="B88" s="478"/>
      <c r="C88" s="478"/>
      <c r="D88" s="478"/>
      <c r="E88" s="478"/>
      <c r="F88" s="478"/>
      <c r="G88" s="478"/>
      <c r="H88" s="478"/>
      <c r="I88" s="478"/>
      <c r="J88" s="478"/>
    </row>
    <row r="89" spans="1:10" ht="13.5" customHeight="1" hidden="1">
      <c r="A89" s="79" t="s">
        <v>30</v>
      </c>
      <c r="B89" s="80" t="s">
        <v>1122</v>
      </c>
      <c r="C89" s="81">
        <v>6324</v>
      </c>
      <c r="D89" s="81">
        <v>6324</v>
      </c>
      <c r="E89" s="278">
        <v>0</v>
      </c>
      <c r="F89" s="307"/>
      <c r="G89" s="307">
        <v>0</v>
      </c>
      <c r="H89" s="307"/>
      <c r="I89" s="307"/>
      <c r="J89" s="83" t="s">
        <v>1123</v>
      </c>
    </row>
    <row r="90" spans="1:10" ht="12.75" hidden="1">
      <c r="A90" s="482" t="s">
        <v>1124</v>
      </c>
      <c r="B90" s="482"/>
      <c r="C90" s="144">
        <v>6324</v>
      </c>
      <c r="D90" s="144">
        <v>6324</v>
      </c>
      <c r="E90" s="144">
        <v>0</v>
      </c>
      <c r="F90" s="144">
        <v>0</v>
      </c>
      <c r="G90" s="144">
        <v>0</v>
      </c>
      <c r="H90" s="144">
        <v>0</v>
      </c>
      <c r="I90" s="144">
        <v>0</v>
      </c>
      <c r="J90" s="85" t="s">
        <v>30</v>
      </c>
    </row>
    <row r="91" spans="1:10" ht="12.75">
      <c r="A91" s="480" t="s">
        <v>1125</v>
      </c>
      <c r="B91" s="480"/>
      <c r="C91" s="480"/>
      <c r="D91" s="480"/>
      <c r="E91" s="480"/>
      <c r="F91" s="480"/>
      <c r="G91" s="480"/>
      <c r="H91" s="480"/>
      <c r="I91" s="480"/>
      <c r="J91" s="480"/>
    </row>
    <row r="92" spans="1:10" ht="12.75">
      <c r="A92" s="478" t="s">
        <v>1126</v>
      </c>
      <c r="B92" s="478"/>
      <c r="C92" s="478"/>
      <c r="D92" s="478"/>
      <c r="E92" s="478"/>
      <c r="F92" s="478"/>
      <c r="G92" s="478"/>
      <c r="H92" s="478"/>
      <c r="I92" s="478"/>
      <c r="J92" s="478"/>
    </row>
    <row r="93" spans="1:10" ht="23.25" customHeight="1">
      <c r="A93" s="79" t="s">
        <v>30</v>
      </c>
      <c r="B93" s="80" t="s">
        <v>1127</v>
      </c>
      <c r="C93" s="81">
        <v>5000</v>
      </c>
      <c r="D93" s="81">
        <v>4747</v>
      </c>
      <c r="E93" s="278">
        <v>5000</v>
      </c>
      <c r="F93" s="307">
        <v>500</v>
      </c>
      <c r="G93" s="307">
        <v>5500</v>
      </c>
      <c r="H93" s="307"/>
      <c r="I93" s="307">
        <v>5500</v>
      </c>
      <c r="J93" s="83" t="s">
        <v>1128</v>
      </c>
    </row>
    <row r="94" spans="1:10" ht="19.5" customHeight="1">
      <c r="A94" s="79" t="s">
        <v>30</v>
      </c>
      <c r="B94" s="80" t="s">
        <v>1127</v>
      </c>
      <c r="C94" s="81">
        <v>950</v>
      </c>
      <c r="D94" s="81">
        <v>951</v>
      </c>
      <c r="E94" s="278">
        <v>1100</v>
      </c>
      <c r="F94" s="307"/>
      <c r="G94" s="307">
        <v>1100</v>
      </c>
      <c r="H94" s="307"/>
      <c r="I94" s="307">
        <v>1100</v>
      </c>
      <c r="J94" s="83" t="s">
        <v>1129</v>
      </c>
    </row>
    <row r="95" spans="1:10" ht="19.5" customHeight="1">
      <c r="A95" s="79" t="s">
        <v>30</v>
      </c>
      <c r="B95" s="80" t="s">
        <v>1127</v>
      </c>
      <c r="C95" s="81">
        <v>200</v>
      </c>
      <c r="D95" s="81">
        <v>90</v>
      </c>
      <c r="E95" s="278">
        <v>200</v>
      </c>
      <c r="F95" s="307"/>
      <c r="G95" s="307">
        <v>200</v>
      </c>
      <c r="H95" s="307"/>
      <c r="I95" s="307">
        <v>200</v>
      </c>
      <c r="J95" s="83" t="s">
        <v>1130</v>
      </c>
    </row>
    <row r="96" spans="1:10" ht="19.5" customHeight="1">
      <c r="A96" s="79" t="s">
        <v>30</v>
      </c>
      <c r="B96" s="80" t="s">
        <v>1127</v>
      </c>
      <c r="C96" s="81">
        <v>30</v>
      </c>
      <c r="D96" s="81">
        <v>47</v>
      </c>
      <c r="E96" s="278">
        <v>30</v>
      </c>
      <c r="F96" s="307"/>
      <c r="G96" s="307">
        <v>30</v>
      </c>
      <c r="H96" s="307"/>
      <c r="I96" s="307">
        <v>30</v>
      </c>
      <c r="J96" s="83" t="s">
        <v>1131</v>
      </c>
    </row>
    <row r="97" spans="1:10" ht="19.5" customHeight="1">
      <c r="A97" s="79" t="s">
        <v>30</v>
      </c>
      <c r="B97" s="80" t="s">
        <v>1127</v>
      </c>
      <c r="C97" s="81">
        <v>50</v>
      </c>
      <c r="D97" s="81">
        <v>8</v>
      </c>
      <c r="E97" s="278">
        <v>75</v>
      </c>
      <c r="F97" s="307"/>
      <c r="G97" s="307">
        <v>75</v>
      </c>
      <c r="H97" s="307"/>
      <c r="I97" s="307">
        <v>75</v>
      </c>
      <c r="J97" s="83" t="s">
        <v>1132</v>
      </c>
    </row>
    <row r="98" spans="1:10" ht="26.25" customHeight="1">
      <c r="A98" s="79" t="s">
        <v>30</v>
      </c>
      <c r="B98" s="80" t="s">
        <v>1127</v>
      </c>
      <c r="C98" s="81">
        <v>0</v>
      </c>
      <c r="D98" s="81">
        <v>0</v>
      </c>
      <c r="E98" s="278">
        <v>20</v>
      </c>
      <c r="F98" s="307"/>
      <c r="G98" s="307">
        <v>20</v>
      </c>
      <c r="H98" s="307"/>
      <c r="I98" s="307">
        <v>20</v>
      </c>
      <c r="J98" s="83" t="s">
        <v>1133</v>
      </c>
    </row>
    <row r="99" spans="1:10" ht="12.75">
      <c r="A99" s="478" t="s">
        <v>86</v>
      </c>
      <c r="B99" s="478"/>
      <c r="C99" s="478"/>
      <c r="D99" s="478"/>
      <c r="E99" s="478"/>
      <c r="F99" s="478"/>
      <c r="G99" s="478"/>
      <c r="H99" s="478"/>
      <c r="I99" s="478"/>
      <c r="J99" s="478"/>
    </row>
    <row r="100" spans="1:10" ht="19.5" customHeight="1">
      <c r="A100" s="79" t="s">
        <v>30</v>
      </c>
      <c r="B100" s="80" t="s">
        <v>1127</v>
      </c>
      <c r="C100" s="81">
        <v>1200</v>
      </c>
      <c r="D100" s="81">
        <v>946</v>
      </c>
      <c r="E100" s="278">
        <v>1200</v>
      </c>
      <c r="F100" s="307"/>
      <c r="G100" s="307">
        <v>1200</v>
      </c>
      <c r="H100" s="307"/>
      <c r="I100" s="307">
        <v>1200</v>
      </c>
      <c r="J100" s="83" t="s">
        <v>1134</v>
      </c>
    </row>
    <row r="101" spans="1:10" ht="19.5" customHeight="1">
      <c r="A101" s="79" t="s">
        <v>30</v>
      </c>
      <c r="B101" s="80" t="s">
        <v>1127</v>
      </c>
      <c r="C101" s="81">
        <v>2000</v>
      </c>
      <c r="D101" s="81">
        <v>2154</v>
      </c>
      <c r="E101" s="278">
        <v>2300</v>
      </c>
      <c r="F101" s="307"/>
      <c r="G101" s="307">
        <v>2300</v>
      </c>
      <c r="H101" s="307"/>
      <c r="I101" s="307">
        <v>2300</v>
      </c>
      <c r="J101" s="83" t="s">
        <v>1135</v>
      </c>
    </row>
    <row r="102" spans="1:10" ht="19.5" customHeight="1" hidden="1">
      <c r="A102" s="79" t="s">
        <v>30</v>
      </c>
      <c r="B102" s="80" t="s">
        <v>1127</v>
      </c>
      <c r="C102" s="81">
        <v>0</v>
      </c>
      <c r="D102" s="81">
        <v>336</v>
      </c>
      <c r="E102" s="278">
        <v>0</v>
      </c>
      <c r="F102" s="307"/>
      <c r="G102" s="307">
        <v>0</v>
      </c>
      <c r="H102" s="307"/>
      <c r="I102" s="307"/>
      <c r="J102" s="83" t="s">
        <v>1136</v>
      </c>
    </row>
    <row r="103" spans="1:10" ht="12.75">
      <c r="A103" s="478" t="s">
        <v>1137</v>
      </c>
      <c r="B103" s="478"/>
      <c r="C103" s="478"/>
      <c r="D103" s="478"/>
      <c r="E103" s="478"/>
      <c r="F103" s="478"/>
      <c r="G103" s="478"/>
      <c r="H103" s="478"/>
      <c r="I103" s="478"/>
      <c r="J103" s="478"/>
    </row>
    <row r="104" spans="1:10" ht="19.5" customHeight="1">
      <c r="A104" s="79" t="s">
        <v>30</v>
      </c>
      <c r="B104" s="80" t="s">
        <v>1127</v>
      </c>
      <c r="C104" s="81">
        <v>200</v>
      </c>
      <c r="D104" s="81">
        <v>72</v>
      </c>
      <c r="E104" s="278">
        <v>100</v>
      </c>
      <c r="F104" s="307"/>
      <c r="G104" s="307">
        <v>100</v>
      </c>
      <c r="H104" s="307"/>
      <c r="I104" s="307">
        <v>100</v>
      </c>
      <c r="J104" s="69" t="s">
        <v>1462</v>
      </c>
    </row>
    <row r="105" spans="1:10" ht="19.5" customHeight="1">
      <c r="A105" s="79" t="s">
        <v>30</v>
      </c>
      <c r="B105" s="80" t="s">
        <v>1127</v>
      </c>
      <c r="C105" s="81">
        <v>5</v>
      </c>
      <c r="D105" s="81">
        <v>0</v>
      </c>
      <c r="E105" s="278">
        <v>5</v>
      </c>
      <c r="F105" s="307"/>
      <c r="G105" s="307">
        <v>5</v>
      </c>
      <c r="H105" s="307"/>
      <c r="I105" s="307">
        <v>5</v>
      </c>
      <c r="J105" s="83" t="s">
        <v>1138</v>
      </c>
    </row>
    <row r="106" spans="1:10" ht="19.5" customHeight="1">
      <c r="A106" s="79" t="s">
        <v>30</v>
      </c>
      <c r="B106" s="80" t="s">
        <v>1127</v>
      </c>
      <c r="C106" s="81">
        <v>200</v>
      </c>
      <c r="D106" s="81">
        <v>233</v>
      </c>
      <c r="E106" s="278">
        <v>250</v>
      </c>
      <c r="F106" s="307"/>
      <c r="G106" s="307">
        <v>250</v>
      </c>
      <c r="H106" s="307"/>
      <c r="I106" s="307">
        <v>250</v>
      </c>
      <c r="J106" s="83" t="s">
        <v>1139</v>
      </c>
    </row>
    <row r="107" spans="1:10" ht="12.75">
      <c r="A107" s="478" t="s">
        <v>1140</v>
      </c>
      <c r="B107" s="478"/>
      <c r="C107" s="478"/>
      <c r="D107" s="478"/>
      <c r="E107" s="478"/>
      <c r="F107" s="478"/>
      <c r="G107" s="478"/>
      <c r="H107" s="478"/>
      <c r="I107" s="478"/>
      <c r="J107" s="478"/>
    </row>
    <row r="108" spans="1:10" ht="19.5" customHeight="1">
      <c r="A108" s="79" t="s">
        <v>30</v>
      </c>
      <c r="B108" s="80" t="s">
        <v>1127</v>
      </c>
      <c r="C108" s="81">
        <v>700</v>
      </c>
      <c r="D108" s="81">
        <v>188</v>
      </c>
      <c r="E108" s="278">
        <v>700</v>
      </c>
      <c r="F108" s="307"/>
      <c r="G108" s="307">
        <v>700</v>
      </c>
      <c r="H108" s="307"/>
      <c r="I108" s="307">
        <v>700</v>
      </c>
      <c r="J108" s="83" t="s">
        <v>1141</v>
      </c>
    </row>
    <row r="109" spans="1:10" ht="19.5" customHeight="1">
      <c r="A109" s="79" t="s">
        <v>30</v>
      </c>
      <c r="B109" s="80" t="s">
        <v>1127</v>
      </c>
      <c r="C109" s="81">
        <v>42</v>
      </c>
      <c r="D109" s="81">
        <v>9</v>
      </c>
      <c r="E109" s="278">
        <v>14</v>
      </c>
      <c r="F109" s="307"/>
      <c r="G109" s="307">
        <v>14</v>
      </c>
      <c r="H109" s="307"/>
      <c r="I109" s="307">
        <v>14</v>
      </c>
      <c r="J109" s="83" t="s">
        <v>1142</v>
      </c>
    </row>
    <row r="110" spans="1:10" ht="19.5" customHeight="1">
      <c r="A110" s="79" t="s">
        <v>30</v>
      </c>
      <c r="B110" s="80" t="s">
        <v>1127</v>
      </c>
      <c r="C110" s="81">
        <v>79</v>
      </c>
      <c r="D110" s="81">
        <v>29</v>
      </c>
      <c r="E110" s="278">
        <v>49</v>
      </c>
      <c r="F110" s="307"/>
      <c r="G110" s="307">
        <v>49</v>
      </c>
      <c r="H110" s="307"/>
      <c r="I110" s="307">
        <v>49</v>
      </c>
      <c r="J110" s="83" t="s">
        <v>1143</v>
      </c>
    </row>
    <row r="111" spans="1:10" ht="12.75" hidden="1">
      <c r="A111" s="478" t="s">
        <v>473</v>
      </c>
      <c r="B111" s="478"/>
      <c r="C111" s="478"/>
      <c r="D111" s="478"/>
      <c r="E111" s="478"/>
      <c r="F111" s="478"/>
      <c r="G111" s="478"/>
      <c r="H111" s="478"/>
      <c r="I111" s="478"/>
      <c r="J111" s="478"/>
    </row>
    <row r="112" spans="1:10" ht="19.5" customHeight="1" hidden="1">
      <c r="A112" s="79" t="s">
        <v>30</v>
      </c>
      <c r="B112" s="80" t="s">
        <v>1127</v>
      </c>
      <c r="C112" s="81">
        <v>0</v>
      </c>
      <c r="D112" s="81">
        <v>965</v>
      </c>
      <c r="E112" s="278">
        <v>0</v>
      </c>
      <c r="F112" s="307"/>
      <c r="G112" s="307">
        <v>0</v>
      </c>
      <c r="H112" s="307"/>
      <c r="I112" s="307"/>
      <c r="J112" s="83" t="s">
        <v>1144</v>
      </c>
    </row>
    <row r="113" spans="1:10" ht="12.75">
      <c r="A113" s="478" t="s">
        <v>29</v>
      </c>
      <c r="B113" s="478"/>
      <c r="C113" s="478"/>
      <c r="D113" s="478"/>
      <c r="E113" s="478"/>
      <c r="F113" s="478"/>
      <c r="G113" s="478"/>
      <c r="H113" s="478"/>
      <c r="I113" s="478"/>
      <c r="J113" s="478"/>
    </row>
    <row r="114" spans="1:10" ht="19.5" customHeight="1">
      <c r="A114" s="79" t="s">
        <v>30</v>
      </c>
      <c r="B114" s="80" t="s">
        <v>1127</v>
      </c>
      <c r="C114" s="81">
        <v>9</v>
      </c>
      <c r="D114" s="81">
        <v>2</v>
      </c>
      <c r="E114" s="278">
        <v>4</v>
      </c>
      <c r="F114" s="307"/>
      <c r="G114" s="307">
        <v>4</v>
      </c>
      <c r="H114" s="307"/>
      <c r="I114" s="307">
        <v>4</v>
      </c>
      <c r="J114" s="83" t="s">
        <v>1145</v>
      </c>
    </row>
    <row r="115" spans="1:10" ht="19.5" customHeight="1">
      <c r="A115" s="79" t="s">
        <v>30</v>
      </c>
      <c r="B115" s="80" t="s">
        <v>1127</v>
      </c>
      <c r="C115" s="81">
        <v>500</v>
      </c>
      <c r="D115" s="81">
        <v>313</v>
      </c>
      <c r="E115" s="278">
        <v>500</v>
      </c>
      <c r="F115" s="307"/>
      <c r="G115" s="307">
        <v>500</v>
      </c>
      <c r="H115" s="307"/>
      <c r="I115" s="307">
        <v>500</v>
      </c>
      <c r="J115" s="83" t="s">
        <v>1146</v>
      </c>
    </row>
    <row r="116" spans="1:10" ht="19.5" customHeight="1">
      <c r="A116" s="79" t="s">
        <v>30</v>
      </c>
      <c r="B116" s="80" t="s">
        <v>1127</v>
      </c>
      <c r="C116" s="81">
        <v>80</v>
      </c>
      <c r="D116" s="81">
        <v>17</v>
      </c>
      <c r="E116" s="278">
        <v>40</v>
      </c>
      <c r="F116" s="307"/>
      <c r="G116" s="307">
        <v>40</v>
      </c>
      <c r="H116" s="307"/>
      <c r="I116" s="307">
        <v>40</v>
      </c>
      <c r="J116" s="83" t="s">
        <v>1147</v>
      </c>
    </row>
    <row r="117" spans="1:10" ht="19.5" customHeight="1">
      <c r="A117" s="79" t="s">
        <v>30</v>
      </c>
      <c r="B117" s="80" t="s">
        <v>1127</v>
      </c>
      <c r="C117" s="81">
        <v>40</v>
      </c>
      <c r="D117" s="81">
        <v>17</v>
      </c>
      <c r="E117" s="278">
        <v>35</v>
      </c>
      <c r="F117" s="307"/>
      <c r="G117" s="307">
        <v>35</v>
      </c>
      <c r="H117" s="307"/>
      <c r="I117" s="307">
        <v>35</v>
      </c>
      <c r="J117" s="83" t="s">
        <v>1148</v>
      </c>
    </row>
    <row r="118" spans="1:10" ht="19.5" customHeight="1" hidden="1">
      <c r="A118" s="79" t="s">
        <v>30</v>
      </c>
      <c r="B118" s="80" t="s">
        <v>1127</v>
      </c>
      <c r="C118" s="81">
        <v>0</v>
      </c>
      <c r="D118" s="81">
        <v>6</v>
      </c>
      <c r="E118" s="278">
        <v>0</v>
      </c>
      <c r="F118" s="307"/>
      <c r="G118" s="307">
        <v>0</v>
      </c>
      <c r="H118" s="307"/>
      <c r="I118" s="307"/>
      <c r="J118" s="83" t="s">
        <v>1149</v>
      </c>
    </row>
    <row r="119" spans="1:10" ht="19.5" customHeight="1" hidden="1">
      <c r="A119" s="79" t="s">
        <v>30</v>
      </c>
      <c r="B119" s="80" t="s">
        <v>1127</v>
      </c>
      <c r="C119" s="81">
        <v>0</v>
      </c>
      <c r="D119" s="81">
        <v>1</v>
      </c>
      <c r="E119" s="278">
        <v>0</v>
      </c>
      <c r="F119" s="307"/>
      <c r="G119" s="307">
        <v>0</v>
      </c>
      <c r="H119" s="307"/>
      <c r="I119" s="307"/>
      <c r="J119" s="83" t="s">
        <v>1150</v>
      </c>
    </row>
    <row r="120" spans="1:10" ht="19.5" customHeight="1" hidden="1">
      <c r="A120" s="79" t="s">
        <v>30</v>
      </c>
      <c r="B120" s="80" t="s">
        <v>1127</v>
      </c>
      <c r="C120" s="81">
        <v>0</v>
      </c>
      <c r="D120" s="81">
        <v>14</v>
      </c>
      <c r="E120" s="278">
        <v>0</v>
      </c>
      <c r="F120" s="307"/>
      <c r="G120" s="307">
        <v>0</v>
      </c>
      <c r="H120" s="307"/>
      <c r="I120" s="307"/>
      <c r="J120" s="83" t="s">
        <v>1151</v>
      </c>
    </row>
    <row r="121" spans="1:10" ht="12.75">
      <c r="A121" s="482" t="s">
        <v>1152</v>
      </c>
      <c r="B121" s="482"/>
      <c r="C121" s="144">
        <v>11285</v>
      </c>
      <c r="D121" s="144">
        <v>11146</v>
      </c>
      <c r="E121" s="144">
        <v>11622</v>
      </c>
      <c r="F121" s="144">
        <v>500</v>
      </c>
      <c r="G121" s="144">
        <v>12122</v>
      </c>
      <c r="H121" s="137">
        <v>0</v>
      </c>
      <c r="I121" s="137">
        <v>12122</v>
      </c>
      <c r="J121" s="85" t="s">
        <v>30</v>
      </c>
    </row>
    <row r="122" spans="1:10" ht="12.75" hidden="1">
      <c r="A122" s="480" t="s">
        <v>1153</v>
      </c>
      <c r="B122" s="480"/>
      <c r="C122" s="480"/>
      <c r="D122" s="480"/>
      <c r="E122" s="480"/>
      <c r="F122" s="480"/>
      <c r="G122" s="480"/>
      <c r="H122" s="480"/>
      <c r="I122" s="480"/>
      <c r="J122" s="480"/>
    </row>
    <row r="123" spans="1:10" ht="12.75" hidden="1">
      <c r="A123" s="478" t="s">
        <v>1154</v>
      </c>
      <c r="B123" s="478"/>
      <c r="C123" s="478"/>
      <c r="D123" s="478"/>
      <c r="E123" s="478"/>
      <c r="F123" s="478"/>
      <c r="G123" s="478"/>
      <c r="H123" s="478"/>
      <c r="I123" s="478"/>
      <c r="J123" s="478"/>
    </row>
    <row r="124" spans="1:10" ht="19.5" customHeight="1" hidden="1">
      <c r="A124" s="79" t="s">
        <v>30</v>
      </c>
      <c r="B124" s="80" t="s">
        <v>1155</v>
      </c>
      <c r="C124" s="81">
        <v>0</v>
      </c>
      <c r="D124" s="81">
        <v>23</v>
      </c>
      <c r="E124" s="278">
        <v>0</v>
      </c>
      <c r="F124" s="307"/>
      <c r="G124" s="307"/>
      <c r="H124" s="307"/>
      <c r="I124" s="307"/>
      <c r="J124" s="83" t="s">
        <v>1156</v>
      </c>
    </row>
    <row r="125" spans="1:10" ht="12.75" hidden="1">
      <c r="A125" s="478" t="s">
        <v>29</v>
      </c>
      <c r="B125" s="478"/>
      <c r="C125" s="478"/>
      <c r="D125" s="478"/>
      <c r="E125" s="478"/>
      <c r="F125" s="478"/>
      <c r="G125" s="478"/>
      <c r="H125" s="478"/>
      <c r="I125" s="478"/>
      <c r="J125" s="478"/>
    </row>
    <row r="126" spans="1:10" ht="19.5" customHeight="1" hidden="1">
      <c r="A126" s="79" t="s">
        <v>30</v>
      </c>
      <c r="B126" s="80" t="s">
        <v>1155</v>
      </c>
      <c r="C126" s="81">
        <v>0</v>
      </c>
      <c r="D126" s="81">
        <v>3</v>
      </c>
      <c r="E126" s="278">
        <v>0</v>
      </c>
      <c r="F126" s="307"/>
      <c r="G126" s="307"/>
      <c r="H126" s="307"/>
      <c r="I126" s="307"/>
      <c r="J126" s="83" t="s">
        <v>1157</v>
      </c>
    </row>
    <row r="127" spans="1:10" ht="12.75" hidden="1">
      <c r="A127" s="478" t="s">
        <v>1158</v>
      </c>
      <c r="B127" s="478"/>
      <c r="C127" s="478"/>
      <c r="D127" s="478"/>
      <c r="E127" s="478"/>
      <c r="F127" s="478"/>
      <c r="G127" s="478"/>
      <c r="H127" s="478"/>
      <c r="I127" s="478"/>
      <c r="J127" s="478"/>
    </row>
    <row r="128" spans="1:10" ht="17.25" customHeight="1" hidden="1">
      <c r="A128" s="79" t="s">
        <v>30</v>
      </c>
      <c r="B128" s="80" t="s">
        <v>1155</v>
      </c>
      <c r="C128" s="81">
        <v>0</v>
      </c>
      <c r="D128" s="81">
        <v>64</v>
      </c>
      <c r="E128" s="278">
        <v>0</v>
      </c>
      <c r="F128" s="307"/>
      <c r="G128" s="307"/>
      <c r="H128" s="307"/>
      <c r="I128" s="307"/>
      <c r="J128" s="88"/>
    </row>
    <row r="129" spans="1:10" ht="12.75" hidden="1">
      <c r="A129" s="482" t="s">
        <v>1159</v>
      </c>
      <c r="B129" s="482"/>
      <c r="C129" s="144">
        <v>0</v>
      </c>
      <c r="D129" s="144">
        <v>90</v>
      </c>
      <c r="E129" s="144">
        <v>0</v>
      </c>
      <c r="F129" s="144">
        <v>0</v>
      </c>
      <c r="G129" s="144">
        <v>0</v>
      </c>
      <c r="H129" s="137">
        <v>0</v>
      </c>
      <c r="I129" s="137">
        <v>0</v>
      </c>
      <c r="J129" s="85" t="s">
        <v>30</v>
      </c>
    </row>
    <row r="130" spans="1:10" ht="12.75" hidden="1">
      <c r="A130" s="480" t="s">
        <v>1160</v>
      </c>
      <c r="B130" s="480"/>
      <c r="C130" s="480"/>
      <c r="D130" s="480"/>
      <c r="E130" s="480"/>
      <c r="F130" s="480"/>
      <c r="G130" s="480"/>
      <c r="H130" s="480"/>
      <c r="I130" s="480"/>
      <c r="J130" s="480"/>
    </row>
    <row r="131" spans="1:10" ht="12.75" hidden="1">
      <c r="A131" s="478" t="s">
        <v>86</v>
      </c>
      <c r="B131" s="478"/>
      <c r="C131" s="478"/>
      <c r="D131" s="478"/>
      <c r="E131" s="478"/>
      <c r="F131" s="478"/>
      <c r="G131" s="478"/>
      <c r="H131" s="478"/>
      <c r="I131" s="478"/>
      <c r="J131" s="478"/>
    </row>
    <row r="132" spans="1:10" ht="15" customHeight="1" hidden="1">
      <c r="A132" s="79" t="s">
        <v>30</v>
      </c>
      <c r="B132" s="80" t="s">
        <v>1161</v>
      </c>
      <c r="C132" s="81">
        <v>47</v>
      </c>
      <c r="D132" s="81">
        <v>87</v>
      </c>
      <c r="E132" s="278">
        <v>0</v>
      </c>
      <c r="F132" s="307"/>
      <c r="G132" s="307"/>
      <c r="H132" s="307"/>
      <c r="I132" s="307"/>
      <c r="J132" s="83" t="s">
        <v>1162</v>
      </c>
    </row>
    <row r="133" spans="1:10" ht="12.75" hidden="1">
      <c r="A133" s="478" t="s">
        <v>29</v>
      </c>
      <c r="B133" s="478"/>
      <c r="C133" s="478"/>
      <c r="D133" s="478"/>
      <c r="E133" s="478"/>
      <c r="F133" s="478"/>
      <c r="G133" s="478"/>
      <c r="H133" s="478"/>
      <c r="I133" s="478"/>
      <c r="J133" s="478"/>
    </row>
    <row r="134" spans="1:10" ht="16.5" customHeight="1" hidden="1">
      <c r="A134" s="79" t="s">
        <v>30</v>
      </c>
      <c r="B134" s="80" t="s">
        <v>1161</v>
      </c>
      <c r="C134" s="81">
        <v>158</v>
      </c>
      <c r="D134" s="81">
        <v>272</v>
      </c>
      <c r="E134" s="278">
        <v>0</v>
      </c>
      <c r="F134" s="307"/>
      <c r="G134" s="307"/>
      <c r="H134" s="307"/>
      <c r="I134" s="307"/>
      <c r="J134" s="83" t="s">
        <v>1163</v>
      </c>
    </row>
    <row r="135" spans="1:10" ht="12.75" hidden="1">
      <c r="A135" s="482" t="s">
        <v>1164</v>
      </c>
      <c r="B135" s="482"/>
      <c r="C135" s="144">
        <v>205</v>
      </c>
      <c r="D135" s="144">
        <v>358</v>
      </c>
      <c r="E135" s="144">
        <v>0</v>
      </c>
      <c r="F135" s="144">
        <v>0</v>
      </c>
      <c r="G135" s="144">
        <v>0</v>
      </c>
      <c r="H135" s="137">
        <v>0</v>
      </c>
      <c r="I135" s="137">
        <v>0</v>
      </c>
      <c r="J135" s="85" t="s">
        <v>30</v>
      </c>
    </row>
    <row r="136" spans="1:10" ht="12.75">
      <c r="A136" s="480" t="s">
        <v>1165</v>
      </c>
      <c r="B136" s="480"/>
      <c r="C136" s="480"/>
      <c r="D136" s="480"/>
      <c r="E136" s="480"/>
      <c r="F136" s="480"/>
      <c r="G136" s="480"/>
      <c r="H136" s="480"/>
      <c r="I136" s="480"/>
      <c r="J136" s="480"/>
    </row>
    <row r="137" spans="1:10" ht="12.75">
      <c r="A137" s="478" t="s">
        <v>481</v>
      </c>
      <c r="B137" s="478"/>
      <c r="C137" s="478"/>
      <c r="D137" s="478"/>
      <c r="E137" s="478"/>
      <c r="F137" s="478"/>
      <c r="G137" s="478"/>
      <c r="H137" s="478"/>
      <c r="I137" s="478"/>
      <c r="J137" s="478"/>
    </row>
    <row r="138" spans="1:10" ht="35.25" customHeight="1">
      <c r="A138" s="79" t="s">
        <v>30</v>
      </c>
      <c r="B138" s="80" t="s">
        <v>1166</v>
      </c>
      <c r="C138" s="81">
        <v>5288</v>
      </c>
      <c r="D138" s="81">
        <v>5287</v>
      </c>
      <c r="E138" s="278">
        <v>9920</v>
      </c>
      <c r="F138" s="307"/>
      <c r="G138" s="307">
        <v>9920</v>
      </c>
      <c r="H138" s="307"/>
      <c r="I138" s="307">
        <v>9920</v>
      </c>
      <c r="J138" s="83" t="s">
        <v>1167</v>
      </c>
    </row>
    <row r="139" spans="1:10" ht="19.5" customHeight="1">
      <c r="A139" s="79" t="s">
        <v>30</v>
      </c>
      <c r="B139" s="80" t="s">
        <v>1166</v>
      </c>
      <c r="C139" s="81">
        <v>2179</v>
      </c>
      <c r="D139" s="81">
        <v>1634</v>
      </c>
      <c r="E139" s="278">
        <v>2178</v>
      </c>
      <c r="F139" s="307"/>
      <c r="G139" s="307">
        <v>2178</v>
      </c>
      <c r="H139" s="307"/>
      <c r="I139" s="307">
        <v>2178</v>
      </c>
      <c r="J139" s="83" t="s">
        <v>1168</v>
      </c>
    </row>
    <row r="140" spans="1:10" ht="25.5" customHeight="1">
      <c r="A140" s="79" t="s">
        <v>30</v>
      </c>
      <c r="B140" s="80" t="s">
        <v>1166</v>
      </c>
      <c r="C140" s="81">
        <v>368</v>
      </c>
      <c r="D140" s="81">
        <v>245</v>
      </c>
      <c r="E140" s="278">
        <v>367</v>
      </c>
      <c r="F140" s="307"/>
      <c r="G140" s="307">
        <v>367</v>
      </c>
      <c r="H140" s="307"/>
      <c r="I140" s="307">
        <v>367</v>
      </c>
      <c r="J140" s="69" t="s">
        <v>1463</v>
      </c>
    </row>
    <row r="141" spans="1:10" ht="19.5" customHeight="1">
      <c r="A141" s="79" t="s">
        <v>30</v>
      </c>
      <c r="B141" s="80" t="s">
        <v>1166</v>
      </c>
      <c r="C141" s="81">
        <v>273</v>
      </c>
      <c r="D141" s="81">
        <v>182</v>
      </c>
      <c r="E141" s="278">
        <v>272</v>
      </c>
      <c r="F141" s="307"/>
      <c r="G141" s="307">
        <v>272</v>
      </c>
      <c r="H141" s="307"/>
      <c r="I141" s="307">
        <v>272</v>
      </c>
      <c r="J141" s="83" t="s">
        <v>1169</v>
      </c>
    </row>
    <row r="142" spans="1:10" ht="12.75" hidden="1">
      <c r="A142" s="478" t="s">
        <v>241</v>
      </c>
      <c r="B142" s="478"/>
      <c r="C142" s="478"/>
      <c r="D142" s="478"/>
      <c r="E142" s="478"/>
      <c r="F142" s="478"/>
      <c r="G142" s="478"/>
      <c r="H142" s="478"/>
      <c r="I142" s="478"/>
      <c r="J142" s="478"/>
    </row>
    <row r="143" spans="1:10" ht="19.5" customHeight="1" hidden="1">
      <c r="A143" s="79" t="s">
        <v>30</v>
      </c>
      <c r="B143" s="80" t="s">
        <v>1166</v>
      </c>
      <c r="C143" s="81">
        <v>535</v>
      </c>
      <c r="D143" s="81">
        <v>535</v>
      </c>
      <c r="E143" s="278">
        <v>0</v>
      </c>
      <c r="F143" s="307"/>
      <c r="G143" s="307"/>
      <c r="H143" s="307"/>
      <c r="I143" s="307"/>
      <c r="J143" s="83" t="s">
        <v>1170</v>
      </c>
    </row>
    <row r="144" spans="1:10" ht="12.75" hidden="1">
      <c r="A144" s="478" t="s">
        <v>375</v>
      </c>
      <c r="B144" s="478"/>
      <c r="C144" s="478"/>
      <c r="D144" s="478"/>
      <c r="E144" s="478"/>
      <c r="F144" s="478"/>
      <c r="G144" s="478"/>
      <c r="H144" s="478"/>
      <c r="I144" s="478"/>
      <c r="J144" s="478"/>
    </row>
    <row r="145" spans="1:10" ht="19.5" customHeight="1" hidden="1">
      <c r="A145" s="79" t="s">
        <v>30</v>
      </c>
      <c r="B145" s="80" t="s">
        <v>1166</v>
      </c>
      <c r="C145" s="81">
        <v>0</v>
      </c>
      <c r="D145" s="81">
        <v>2</v>
      </c>
      <c r="E145" s="278">
        <v>0</v>
      </c>
      <c r="F145" s="307"/>
      <c r="G145" s="307"/>
      <c r="H145" s="307"/>
      <c r="I145" s="307"/>
      <c r="J145" s="83" t="s">
        <v>1171</v>
      </c>
    </row>
    <row r="146" spans="1:10" ht="12.75" hidden="1">
      <c r="A146" s="478" t="s">
        <v>361</v>
      </c>
      <c r="B146" s="478"/>
      <c r="C146" s="478"/>
      <c r="D146" s="478"/>
      <c r="E146" s="478"/>
      <c r="F146" s="478"/>
      <c r="G146" s="478"/>
      <c r="H146" s="478"/>
      <c r="I146" s="478"/>
      <c r="J146" s="478"/>
    </row>
    <row r="147" spans="1:10" ht="19.5" customHeight="1" hidden="1">
      <c r="A147" s="79" t="s">
        <v>30</v>
      </c>
      <c r="B147" s="80" t="s">
        <v>1166</v>
      </c>
      <c r="C147" s="81">
        <v>0</v>
      </c>
      <c r="D147" s="81">
        <v>17</v>
      </c>
      <c r="E147" s="278">
        <v>0</v>
      </c>
      <c r="F147" s="307"/>
      <c r="G147" s="307"/>
      <c r="H147" s="307"/>
      <c r="I147" s="307"/>
      <c r="J147" s="83" t="s">
        <v>1172</v>
      </c>
    </row>
    <row r="148" spans="1:10" ht="12.75" hidden="1">
      <c r="A148" s="478" t="s">
        <v>1173</v>
      </c>
      <c r="B148" s="478"/>
      <c r="C148" s="478"/>
      <c r="D148" s="478"/>
      <c r="E148" s="478"/>
      <c r="F148" s="478"/>
      <c r="G148" s="478"/>
      <c r="H148" s="478"/>
      <c r="I148" s="478"/>
      <c r="J148" s="478"/>
    </row>
    <row r="149" spans="1:10" ht="19.5" customHeight="1" hidden="1">
      <c r="A149" s="79" t="s">
        <v>30</v>
      </c>
      <c r="B149" s="80" t="s">
        <v>1166</v>
      </c>
      <c r="C149" s="81">
        <v>7012</v>
      </c>
      <c r="D149" s="81">
        <v>10600</v>
      </c>
      <c r="E149" s="278">
        <v>0</v>
      </c>
      <c r="F149" s="307"/>
      <c r="G149" s="307"/>
      <c r="H149" s="307"/>
      <c r="I149" s="307"/>
      <c r="J149" s="83" t="s">
        <v>1174</v>
      </c>
    </row>
    <row r="150" spans="1:10" ht="12.75" hidden="1">
      <c r="A150" s="478" t="s">
        <v>364</v>
      </c>
      <c r="B150" s="478"/>
      <c r="C150" s="478"/>
      <c r="D150" s="478"/>
      <c r="E150" s="478"/>
      <c r="F150" s="478"/>
      <c r="G150" s="478"/>
      <c r="H150" s="478"/>
      <c r="I150" s="478"/>
      <c r="J150" s="478"/>
    </row>
    <row r="151" spans="1:10" ht="19.5" customHeight="1" hidden="1">
      <c r="A151" s="79" t="s">
        <v>30</v>
      </c>
      <c r="B151" s="80" t="s">
        <v>1166</v>
      </c>
      <c r="C151" s="81">
        <v>0</v>
      </c>
      <c r="D151" s="81">
        <v>5</v>
      </c>
      <c r="E151" s="278">
        <v>0</v>
      </c>
      <c r="F151" s="307"/>
      <c r="G151" s="307"/>
      <c r="H151" s="307"/>
      <c r="I151" s="307"/>
      <c r="J151" s="83" t="s">
        <v>1175</v>
      </c>
    </row>
    <row r="152" spans="1:10" ht="12.75" hidden="1">
      <c r="A152" s="478" t="s">
        <v>86</v>
      </c>
      <c r="B152" s="478"/>
      <c r="C152" s="478"/>
      <c r="D152" s="478"/>
      <c r="E152" s="478"/>
      <c r="F152" s="478"/>
      <c r="G152" s="478"/>
      <c r="H152" s="478"/>
      <c r="I152" s="478"/>
      <c r="J152" s="478"/>
    </row>
    <row r="153" spans="1:10" ht="19.5" customHeight="1" hidden="1">
      <c r="A153" s="79" t="s">
        <v>30</v>
      </c>
      <c r="B153" s="80" t="s">
        <v>1166</v>
      </c>
      <c r="C153" s="81">
        <v>0</v>
      </c>
      <c r="D153" s="81">
        <v>28</v>
      </c>
      <c r="E153" s="278">
        <v>0</v>
      </c>
      <c r="F153" s="307"/>
      <c r="G153" s="307"/>
      <c r="H153" s="307"/>
      <c r="I153" s="307"/>
      <c r="J153" s="83" t="s">
        <v>1176</v>
      </c>
    </row>
    <row r="154" spans="1:10" ht="12.75">
      <c r="A154" s="478" t="s">
        <v>29</v>
      </c>
      <c r="B154" s="478"/>
      <c r="C154" s="478"/>
      <c r="D154" s="478"/>
      <c r="E154" s="478"/>
      <c r="F154" s="478"/>
      <c r="G154" s="478"/>
      <c r="H154" s="478"/>
      <c r="I154" s="478"/>
      <c r="J154" s="478"/>
    </row>
    <row r="155" spans="1:10" ht="19.5" customHeight="1" hidden="1">
      <c r="A155" s="79" t="s">
        <v>30</v>
      </c>
      <c r="B155" s="80" t="s">
        <v>1166</v>
      </c>
      <c r="C155" s="81">
        <v>2712</v>
      </c>
      <c r="D155" s="81">
        <v>3655</v>
      </c>
      <c r="E155" s="278">
        <v>0</v>
      </c>
      <c r="F155" s="307"/>
      <c r="G155" s="307">
        <v>0</v>
      </c>
      <c r="H155" s="307"/>
      <c r="I155" s="307"/>
      <c r="J155" s="83" t="s">
        <v>1177</v>
      </c>
    </row>
    <row r="156" spans="1:10" ht="19.5" customHeight="1" hidden="1">
      <c r="A156" s="79" t="s">
        <v>30</v>
      </c>
      <c r="B156" s="80" t="s">
        <v>1166</v>
      </c>
      <c r="C156" s="81">
        <v>0</v>
      </c>
      <c r="D156" s="81">
        <v>19</v>
      </c>
      <c r="E156" s="278">
        <v>0</v>
      </c>
      <c r="F156" s="307"/>
      <c r="G156" s="307">
        <v>0</v>
      </c>
      <c r="H156" s="307"/>
      <c r="I156" s="307"/>
      <c r="J156" s="83" t="s">
        <v>1178</v>
      </c>
    </row>
    <row r="157" spans="1:10" ht="19.5" customHeight="1">
      <c r="A157" s="79" t="s">
        <v>30</v>
      </c>
      <c r="B157" s="80" t="s">
        <v>1166</v>
      </c>
      <c r="C157" s="81">
        <v>170</v>
      </c>
      <c r="D157" s="81">
        <v>18</v>
      </c>
      <c r="E157" s="278">
        <v>84</v>
      </c>
      <c r="F157" s="307"/>
      <c r="G157" s="307">
        <v>84</v>
      </c>
      <c r="H157" s="307"/>
      <c r="I157" s="307">
        <v>84</v>
      </c>
      <c r="J157" s="83" t="s">
        <v>1179</v>
      </c>
    </row>
    <row r="158" spans="1:10" ht="19.5" customHeight="1" hidden="1">
      <c r="A158" s="79" t="s">
        <v>30</v>
      </c>
      <c r="B158" s="80" t="s">
        <v>1166</v>
      </c>
      <c r="C158" s="81">
        <v>0</v>
      </c>
      <c r="D158" s="81">
        <v>3</v>
      </c>
      <c r="E158" s="278">
        <v>0</v>
      </c>
      <c r="F158" s="307"/>
      <c r="G158" s="307">
        <v>0</v>
      </c>
      <c r="H158" s="307"/>
      <c r="I158" s="307">
        <v>0</v>
      </c>
      <c r="J158" s="83" t="s">
        <v>1180</v>
      </c>
    </row>
    <row r="159" spans="1:10" ht="24.75" customHeight="1">
      <c r="A159" s="79" t="s">
        <v>30</v>
      </c>
      <c r="B159" s="80" t="s">
        <v>1166</v>
      </c>
      <c r="C159" s="81">
        <v>220</v>
      </c>
      <c r="D159" s="81">
        <v>154</v>
      </c>
      <c r="E159" s="278">
        <v>220</v>
      </c>
      <c r="F159" s="307"/>
      <c r="G159" s="307">
        <v>220</v>
      </c>
      <c r="H159" s="307"/>
      <c r="I159" s="307">
        <v>220</v>
      </c>
      <c r="J159" s="83" t="s">
        <v>1181</v>
      </c>
    </row>
    <row r="160" spans="1:10" ht="19.5" customHeight="1" hidden="1">
      <c r="A160" s="79" t="s">
        <v>30</v>
      </c>
      <c r="B160" s="80" t="s">
        <v>1166</v>
      </c>
      <c r="C160" s="81">
        <v>0</v>
      </c>
      <c r="D160" s="81">
        <v>1</v>
      </c>
      <c r="E160" s="278">
        <v>0</v>
      </c>
      <c r="F160" s="307"/>
      <c r="G160" s="307">
        <v>0</v>
      </c>
      <c r="H160" s="307"/>
      <c r="I160" s="307">
        <v>0</v>
      </c>
      <c r="J160" s="83" t="s">
        <v>1182</v>
      </c>
    </row>
    <row r="161" spans="1:10" ht="25.5" customHeight="1">
      <c r="A161" s="79" t="s">
        <v>30</v>
      </c>
      <c r="B161" s="80" t="s">
        <v>1166</v>
      </c>
      <c r="C161" s="81">
        <v>500</v>
      </c>
      <c r="D161" s="81">
        <v>586</v>
      </c>
      <c r="E161" s="278">
        <v>650</v>
      </c>
      <c r="F161" s="307"/>
      <c r="G161" s="307">
        <v>650</v>
      </c>
      <c r="H161" s="307"/>
      <c r="I161" s="307">
        <v>650</v>
      </c>
      <c r="J161" s="83" t="s">
        <v>1183</v>
      </c>
    </row>
    <row r="162" spans="1:10" ht="19.5" customHeight="1">
      <c r="A162" s="79" t="s">
        <v>30</v>
      </c>
      <c r="B162" s="80" t="s">
        <v>1166</v>
      </c>
      <c r="C162" s="81">
        <v>200</v>
      </c>
      <c r="D162" s="81">
        <v>211</v>
      </c>
      <c r="E162" s="278">
        <v>225</v>
      </c>
      <c r="F162" s="307"/>
      <c r="G162" s="307">
        <v>225</v>
      </c>
      <c r="H162" s="307"/>
      <c r="I162" s="307">
        <v>225</v>
      </c>
      <c r="J162" s="83" t="s">
        <v>1184</v>
      </c>
    </row>
    <row r="163" spans="1:10" ht="19.5" customHeight="1" hidden="1">
      <c r="A163" s="79" t="s">
        <v>30</v>
      </c>
      <c r="B163" s="80" t="s">
        <v>1166</v>
      </c>
      <c r="C163" s="81">
        <v>167</v>
      </c>
      <c r="D163" s="81">
        <v>288</v>
      </c>
      <c r="E163" s="278">
        <v>0</v>
      </c>
      <c r="F163" s="307"/>
      <c r="G163" s="307">
        <v>0</v>
      </c>
      <c r="H163" s="307"/>
      <c r="I163" s="307"/>
      <c r="J163" s="83" t="s">
        <v>1185</v>
      </c>
    </row>
    <row r="164" spans="1:10" ht="25.5" customHeight="1">
      <c r="A164" s="482" t="s">
        <v>1186</v>
      </c>
      <c r="B164" s="482"/>
      <c r="C164" s="144">
        <v>19633</v>
      </c>
      <c r="D164" s="144">
        <v>23471</v>
      </c>
      <c r="E164" s="144">
        <v>13916</v>
      </c>
      <c r="F164" s="144">
        <v>0</v>
      </c>
      <c r="G164" s="144">
        <v>13916</v>
      </c>
      <c r="H164" s="137">
        <v>0</v>
      </c>
      <c r="I164" s="137">
        <v>13916</v>
      </c>
      <c r="J164" s="85" t="s">
        <v>30</v>
      </c>
    </row>
    <row r="165" spans="1:10" ht="12.75">
      <c r="A165" s="480" t="s">
        <v>1187</v>
      </c>
      <c r="B165" s="480"/>
      <c r="C165" s="480"/>
      <c r="D165" s="480"/>
      <c r="E165" s="480"/>
      <c r="F165" s="480"/>
      <c r="G165" s="480"/>
      <c r="H165" s="480"/>
      <c r="I165" s="480"/>
      <c r="J165" s="480"/>
    </row>
    <row r="166" spans="1:10" ht="12.75" hidden="1">
      <c r="A166" s="478" t="s">
        <v>361</v>
      </c>
      <c r="B166" s="478"/>
      <c r="C166" s="478"/>
      <c r="D166" s="478"/>
      <c r="E166" s="478"/>
      <c r="F166" s="478"/>
      <c r="G166" s="478"/>
      <c r="H166" s="478"/>
      <c r="I166" s="478"/>
      <c r="J166" s="478"/>
    </row>
    <row r="167" spans="1:10" ht="24" customHeight="1" hidden="1">
      <c r="A167" s="79" t="s">
        <v>30</v>
      </c>
      <c r="B167" s="80" t="s">
        <v>1188</v>
      </c>
      <c r="C167" s="81">
        <v>0</v>
      </c>
      <c r="D167" s="81">
        <v>107</v>
      </c>
      <c r="E167" s="278">
        <v>0</v>
      </c>
      <c r="F167" s="307"/>
      <c r="G167" s="307">
        <v>0</v>
      </c>
      <c r="H167" s="307"/>
      <c r="I167" s="307"/>
      <c r="J167" s="83" t="s">
        <v>1189</v>
      </c>
    </row>
    <row r="168" spans="1:10" ht="12.75" hidden="1">
      <c r="A168" s="478" t="s">
        <v>295</v>
      </c>
      <c r="B168" s="478"/>
      <c r="C168" s="478"/>
      <c r="D168" s="478"/>
      <c r="E168" s="478"/>
      <c r="F168" s="478"/>
      <c r="G168" s="478"/>
      <c r="H168" s="478"/>
      <c r="I168" s="478"/>
      <c r="J168" s="478"/>
    </row>
    <row r="169" spans="1:10" ht="21.75" customHeight="1" hidden="1">
      <c r="A169" s="79" t="s">
        <v>30</v>
      </c>
      <c r="B169" s="80" t="s">
        <v>1188</v>
      </c>
      <c r="C169" s="81">
        <v>58</v>
      </c>
      <c r="D169" s="81">
        <v>58</v>
      </c>
      <c r="E169" s="278">
        <v>0</v>
      </c>
      <c r="F169" s="307"/>
      <c r="G169" s="307">
        <v>0</v>
      </c>
      <c r="H169" s="307"/>
      <c r="I169" s="307"/>
      <c r="J169" s="83" t="s">
        <v>1190</v>
      </c>
    </row>
    <row r="170" spans="1:10" ht="12.75" hidden="1">
      <c r="A170" s="478" t="s">
        <v>29</v>
      </c>
      <c r="B170" s="478"/>
      <c r="C170" s="478"/>
      <c r="D170" s="478"/>
      <c r="E170" s="478"/>
      <c r="F170" s="478"/>
      <c r="G170" s="478"/>
      <c r="H170" s="478"/>
      <c r="I170" s="478"/>
      <c r="J170" s="478"/>
    </row>
    <row r="171" spans="1:10" ht="25.5" customHeight="1" hidden="1">
      <c r="A171" s="79" t="s">
        <v>30</v>
      </c>
      <c r="B171" s="80" t="s">
        <v>1188</v>
      </c>
      <c r="C171" s="81">
        <v>0</v>
      </c>
      <c r="D171" s="81">
        <v>5</v>
      </c>
      <c r="E171" s="278">
        <v>0</v>
      </c>
      <c r="F171" s="307"/>
      <c r="G171" s="307">
        <v>0</v>
      </c>
      <c r="H171" s="307"/>
      <c r="I171" s="307"/>
      <c r="J171" s="83" t="s">
        <v>1191</v>
      </c>
    </row>
    <row r="172" spans="1:10" ht="12.75">
      <c r="A172" s="478" t="s">
        <v>280</v>
      </c>
      <c r="B172" s="478"/>
      <c r="C172" s="478"/>
      <c r="D172" s="478"/>
      <c r="E172" s="478"/>
      <c r="F172" s="478"/>
      <c r="G172" s="478"/>
      <c r="H172" s="478"/>
      <c r="I172" s="478"/>
      <c r="J172" s="478"/>
    </row>
    <row r="173" spans="1:10" ht="26.25" customHeight="1">
      <c r="A173" s="79" t="s">
        <v>30</v>
      </c>
      <c r="B173" s="80" t="s">
        <v>1188</v>
      </c>
      <c r="C173" s="81">
        <v>57954</v>
      </c>
      <c r="D173" s="81">
        <v>0</v>
      </c>
      <c r="E173" s="434">
        <v>100000</v>
      </c>
      <c r="F173" s="435">
        <v>-5000</v>
      </c>
      <c r="G173" s="435">
        <v>95000</v>
      </c>
      <c r="H173" s="435">
        <v>5000</v>
      </c>
      <c r="I173" s="435">
        <v>95000</v>
      </c>
      <c r="J173" s="436" t="s">
        <v>1192</v>
      </c>
    </row>
    <row r="174" spans="1:10" ht="12.75">
      <c r="A174" s="482" t="s">
        <v>1193</v>
      </c>
      <c r="B174" s="482"/>
      <c r="C174" s="144">
        <v>58012</v>
      </c>
      <c r="D174" s="144">
        <v>169</v>
      </c>
      <c r="E174" s="144">
        <v>100000</v>
      </c>
      <c r="F174" s="144">
        <v>-5000</v>
      </c>
      <c r="G174" s="144">
        <v>95000</v>
      </c>
      <c r="H174" s="137">
        <v>5000</v>
      </c>
      <c r="I174" s="137">
        <v>95000</v>
      </c>
      <c r="J174" s="85" t="s">
        <v>30</v>
      </c>
    </row>
    <row r="175" spans="1:10" ht="12.75" hidden="1">
      <c r="A175" s="480" t="s">
        <v>1194</v>
      </c>
      <c r="B175" s="480"/>
      <c r="C175" s="480"/>
      <c r="D175" s="480"/>
      <c r="E175" s="480"/>
      <c r="F175" s="480"/>
      <c r="G175" s="480"/>
      <c r="H175" s="480"/>
      <c r="I175" s="480"/>
      <c r="J175" s="480"/>
    </row>
    <row r="176" spans="1:10" ht="12.75" hidden="1">
      <c r="A176" s="478" t="s">
        <v>1195</v>
      </c>
      <c r="B176" s="478"/>
      <c r="C176" s="478"/>
      <c r="D176" s="478"/>
      <c r="E176" s="478"/>
      <c r="F176" s="478"/>
      <c r="G176" s="478"/>
      <c r="H176" s="478"/>
      <c r="I176" s="478"/>
      <c r="J176" s="478"/>
    </row>
    <row r="177" spans="1:10" ht="23.25" customHeight="1" hidden="1">
      <c r="A177" s="79" t="s">
        <v>30</v>
      </c>
      <c r="B177" s="80" t="s">
        <v>1196</v>
      </c>
      <c r="C177" s="81">
        <v>0</v>
      </c>
      <c r="D177" s="81">
        <v>1</v>
      </c>
      <c r="E177" s="278">
        <v>0</v>
      </c>
      <c r="F177" s="307"/>
      <c r="G177" s="307"/>
      <c r="H177" s="307"/>
      <c r="I177" s="307"/>
      <c r="J177" s="83" t="s">
        <v>1197</v>
      </c>
    </row>
    <row r="178" spans="1:10" ht="19.5" customHeight="1" hidden="1">
      <c r="A178" s="482" t="s">
        <v>1198</v>
      </c>
      <c r="B178" s="482"/>
      <c r="C178" s="144">
        <v>0</v>
      </c>
      <c r="D178" s="144">
        <v>1</v>
      </c>
      <c r="E178" s="144">
        <v>0</v>
      </c>
      <c r="F178" s="144">
        <v>0</v>
      </c>
      <c r="G178" s="144">
        <v>0</v>
      </c>
      <c r="H178" s="144">
        <v>0</v>
      </c>
      <c r="I178" s="144">
        <v>0</v>
      </c>
      <c r="J178" s="85" t="s">
        <v>30</v>
      </c>
    </row>
    <row r="179" spans="1:10" ht="12.75">
      <c r="A179" s="480" t="s">
        <v>1199</v>
      </c>
      <c r="B179" s="480"/>
      <c r="C179" s="480"/>
      <c r="D179" s="480"/>
      <c r="E179" s="480"/>
      <c r="F179" s="480"/>
      <c r="G179" s="480"/>
      <c r="H179" s="480"/>
      <c r="I179" s="480"/>
      <c r="J179" s="480"/>
    </row>
    <row r="180" spans="1:10" ht="19.5" customHeight="1" hidden="1">
      <c r="A180" s="79" t="s">
        <v>30</v>
      </c>
      <c r="B180" s="80" t="s">
        <v>1200</v>
      </c>
      <c r="C180" s="81">
        <v>0</v>
      </c>
      <c r="D180" s="81">
        <v>5</v>
      </c>
      <c r="E180" s="278">
        <v>0</v>
      </c>
      <c r="F180" s="307"/>
      <c r="G180" s="307"/>
      <c r="H180" s="307"/>
      <c r="I180" s="307"/>
      <c r="J180" s="83" t="s">
        <v>1201</v>
      </c>
    </row>
    <row r="181" spans="1:10" ht="19.5" customHeight="1">
      <c r="A181" s="79" t="s">
        <v>30</v>
      </c>
      <c r="B181" s="80" t="s">
        <v>1200</v>
      </c>
      <c r="C181" s="81">
        <v>1317</v>
      </c>
      <c r="D181" s="81">
        <v>656</v>
      </c>
      <c r="E181" s="278">
        <v>418</v>
      </c>
      <c r="F181" s="307"/>
      <c r="G181" s="307">
        <v>418</v>
      </c>
      <c r="H181" s="307"/>
      <c r="I181" s="307">
        <v>418</v>
      </c>
      <c r="J181" s="83" t="s">
        <v>1202</v>
      </c>
    </row>
    <row r="182" spans="1:10" ht="22.5" customHeight="1">
      <c r="A182" s="482" t="s">
        <v>1203</v>
      </c>
      <c r="B182" s="482"/>
      <c r="C182" s="144">
        <v>1317</v>
      </c>
      <c r="D182" s="144">
        <v>661</v>
      </c>
      <c r="E182" s="144">
        <v>418</v>
      </c>
      <c r="F182" s="144">
        <v>0</v>
      </c>
      <c r="G182" s="144">
        <v>418</v>
      </c>
      <c r="H182" s="144">
        <v>0</v>
      </c>
      <c r="I182" s="144">
        <v>418</v>
      </c>
      <c r="J182" s="85" t="s">
        <v>30</v>
      </c>
    </row>
    <row r="183" spans="1:10" ht="12.75" hidden="1">
      <c r="A183" s="480" t="s">
        <v>1204</v>
      </c>
      <c r="B183" s="480"/>
      <c r="C183" s="480"/>
      <c r="D183" s="480"/>
      <c r="E183" s="480"/>
      <c r="F183" s="480"/>
      <c r="G183" s="480"/>
      <c r="H183" s="480"/>
      <c r="I183" s="480"/>
      <c r="J183" s="480"/>
    </row>
    <row r="184" spans="1:10" ht="12.75" hidden="1">
      <c r="A184" s="478" t="s">
        <v>384</v>
      </c>
      <c r="B184" s="478"/>
      <c r="C184" s="478"/>
      <c r="D184" s="478"/>
      <c r="E184" s="478"/>
      <c r="F184" s="478"/>
      <c r="G184" s="478"/>
      <c r="H184" s="478"/>
      <c r="I184" s="478"/>
      <c r="J184" s="478"/>
    </row>
    <row r="185" spans="1:10" ht="19.5" customHeight="1" hidden="1">
      <c r="A185" s="79" t="s">
        <v>30</v>
      </c>
      <c r="B185" s="80" t="s">
        <v>1205</v>
      </c>
      <c r="C185" s="81">
        <v>0</v>
      </c>
      <c r="D185" s="81">
        <v>149</v>
      </c>
      <c r="E185" s="278">
        <v>0</v>
      </c>
      <c r="F185" s="307"/>
      <c r="G185" s="307"/>
      <c r="H185" s="307"/>
      <c r="I185" s="307"/>
      <c r="J185" s="83" t="s">
        <v>1206</v>
      </c>
    </row>
    <row r="186" spans="1:10" ht="12.75" hidden="1">
      <c r="A186" s="482" t="s">
        <v>1207</v>
      </c>
      <c r="B186" s="482"/>
      <c r="C186" s="144">
        <v>0</v>
      </c>
      <c r="D186" s="144">
        <v>149</v>
      </c>
      <c r="E186" s="144">
        <v>0</v>
      </c>
      <c r="F186" s="144">
        <v>0</v>
      </c>
      <c r="G186" s="144">
        <v>0</v>
      </c>
      <c r="H186" s="144">
        <v>0</v>
      </c>
      <c r="I186" s="144">
        <v>0</v>
      </c>
      <c r="J186" s="85" t="s">
        <v>30</v>
      </c>
    </row>
    <row r="187" spans="1:10" ht="12.75" hidden="1">
      <c r="A187" s="480" t="s">
        <v>1208</v>
      </c>
      <c r="B187" s="480"/>
      <c r="C187" s="480"/>
      <c r="D187" s="480"/>
      <c r="E187" s="480"/>
      <c r="F187" s="480"/>
      <c r="G187" s="480"/>
      <c r="H187" s="480"/>
      <c r="I187" s="480"/>
      <c r="J187" s="480"/>
    </row>
    <row r="188" spans="1:10" ht="36.75" customHeight="1" hidden="1">
      <c r="A188" s="79" t="s">
        <v>30</v>
      </c>
      <c r="B188" s="80" t="s">
        <v>1209</v>
      </c>
      <c r="C188" s="81">
        <v>0</v>
      </c>
      <c r="D188" s="81">
        <v>127</v>
      </c>
      <c r="E188" s="278">
        <v>0</v>
      </c>
      <c r="F188" s="307"/>
      <c r="G188" s="307"/>
      <c r="H188" s="307"/>
      <c r="I188" s="307"/>
      <c r="J188" s="83" t="s">
        <v>1210</v>
      </c>
    </row>
    <row r="189" spans="1:10" ht="25.5" customHeight="1" hidden="1">
      <c r="A189" s="482" t="s">
        <v>1211</v>
      </c>
      <c r="B189" s="482"/>
      <c r="C189" s="144">
        <v>0</v>
      </c>
      <c r="D189" s="144">
        <v>127</v>
      </c>
      <c r="E189" s="144">
        <v>0</v>
      </c>
      <c r="F189" s="144">
        <v>0</v>
      </c>
      <c r="G189" s="144">
        <v>0</v>
      </c>
      <c r="H189" s="144">
        <v>0</v>
      </c>
      <c r="I189" s="144">
        <v>0</v>
      </c>
      <c r="J189" s="85" t="s">
        <v>30</v>
      </c>
    </row>
    <row r="190" spans="1:10" ht="23.25" customHeight="1">
      <c r="A190" s="479" t="s">
        <v>1212</v>
      </c>
      <c r="B190" s="479"/>
      <c r="C190" s="279">
        <v>118747</v>
      </c>
      <c r="D190" s="279">
        <v>58315</v>
      </c>
      <c r="E190" s="279">
        <v>137367</v>
      </c>
      <c r="F190" s="279">
        <v>-4500</v>
      </c>
      <c r="G190" s="279">
        <v>132867</v>
      </c>
      <c r="H190" s="279">
        <v>5000</v>
      </c>
      <c r="I190" s="279">
        <v>132867</v>
      </c>
      <c r="J190" s="280" t="s">
        <v>30</v>
      </c>
    </row>
    <row r="191" spans="1:10" ht="12.75" hidden="1">
      <c r="A191" s="480" t="s">
        <v>1213</v>
      </c>
      <c r="B191" s="480"/>
      <c r="C191" s="480"/>
      <c r="D191" s="480"/>
      <c r="E191" s="480"/>
      <c r="F191" s="480"/>
      <c r="G191" s="480"/>
      <c r="H191" s="480"/>
      <c r="I191" s="480"/>
      <c r="J191" s="480"/>
    </row>
    <row r="192" spans="1:10" ht="19.5" customHeight="1" hidden="1">
      <c r="A192" s="79" t="s">
        <v>30</v>
      </c>
      <c r="B192" s="80" t="s">
        <v>1214</v>
      </c>
      <c r="C192" s="81">
        <v>40</v>
      </c>
      <c r="D192" s="81">
        <v>40</v>
      </c>
      <c r="E192" s="278">
        <v>0</v>
      </c>
      <c r="F192" s="307"/>
      <c r="G192" s="307"/>
      <c r="H192" s="307"/>
      <c r="I192" s="307"/>
      <c r="J192" s="83" t="s">
        <v>1215</v>
      </c>
    </row>
    <row r="193" spans="1:10" ht="19.5" customHeight="1" hidden="1">
      <c r="A193" s="79" t="s">
        <v>30</v>
      </c>
      <c r="B193" s="80" t="s">
        <v>1216</v>
      </c>
      <c r="C193" s="81">
        <v>84</v>
      </c>
      <c r="D193" s="81">
        <v>84</v>
      </c>
      <c r="E193" s="278">
        <v>0</v>
      </c>
      <c r="F193" s="307"/>
      <c r="G193" s="307"/>
      <c r="H193" s="307"/>
      <c r="I193" s="307"/>
      <c r="J193" s="83" t="s">
        <v>1217</v>
      </c>
    </row>
    <row r="194" spans="1:10" ht="19.5" customHeight="1" hidden="1">
      <c r="A194" s="79" t="s">
        <v>30</v>
      </c>
      <c r="B194" s="80" t="s">
        <v>1216</v>
      </c>
      <c r="C194" s="81">
        <v>300</v>
      </c>
      <c r="D194" s="81">
        <v>300</v>
      </c>
      <c r="E194" s="278">
        <v>0</v>
      </c>
      <c r="F194" s="307"/>
      <c r="G194" s="307"/>
      <c r="H194" s="307"/>
      <c r="I194" s="307"/>
      <c r="J194" s="83" t="s">
        <v>1218</v>
      </c>
    </row>
    <row r="195" spans="1:10" ht="19.5" customHeight="1" hidden="1">
      <c r="A195" s="79" t="s">
        <v>30</v>
      </c>
      <c r="B195" s="80" t="s">
        <v>1216</v>
      </c>
      <c r="C195" s="81">
        <v>253</v>
      </c>
      <c r="D195" s="81">
        <v>253</v>
      </c>
      <c r="E195" s="278">
        <v>0</v>
      </c>
      <c r="F195" s="307"/>
      <c r="G195" s="307"/>
      <c r="H195" s="307"/>
      <c r="I195" s="307"/>
      <c r="J195" s="83" t="s">
        <v>1219</v>
      </c>
    </row>
    <row r="196" spans="1:10" ht="19.5" customHeight="1" hidden="1">
      <c r="A196" s="79" t="s">
        <v>30</v>
      </c>
      <c r="B196" s="80" t="s">
        <v>1216</v>
      </c>
      <c r="C196" s="81">
        <v>120</v>
      </c>
      <c r="D196" s="81">
        <v>120</v>
      </c>
      <c r="E196" s="278">
        <v>0</v>
      </c>
      <c r="F196" s="307"/>
      <c r="G196" s="307"/>
      <c r="H196" s="307"/>
      <c r="I196" s="307"/>
      <c r="J196" s="83" t="s">
        <v>1220</v>
      </c>
    </row>
    <row r="197" spans="1:10" ht="19.5" customHeight="1" hidden="1">
      <c r="A197" s="79" t="s">
        <v>30</v>
      </c>
      <c r="B197" s="80" t="s">
        <v>1216</v>
      </c>
      <c r="C197" s="81">
        <v>6320</v>
      </c>
      <c r="D197" s="81">
        <v>6320</v>
      </c>
      <c r="E197" s="278">
        <v>0</v>
      </c>
      <c r="F197" s="307"/>
      <c r="G197" s="307"/>
      <c r="H197" s="307"/>
      <c r="I197" s="307"/>
      <c r="J197" s="83" t="s">
        <v>1221</v>
      </c>
    </row>
    <row r="198" spans="1:10" ht="19.5" customHeight="1" hidden="1">
      <c r="A198" s="79" t="s">
        <v>30</v>
      </c>
      <c r="B198" s="80" t="s">
        <v>1216</v>
      </c>
      <c r="C198" s="81">
        <v>17050</v>
      </c>
      <c r="D198" s="81">
        <v>17050</v>
      </c>
      <c r="E198" s="278">
        <v>0</v>
      </c>
      <c r="F198" s="307"/>
      <c r="G198" s="307"/>
      <c r="H198" s="307"/>
      <c r="I198" s="307"/>
      <c r="J198" s="83" t="s">
        <v>1222</v>
      </c>
    </row>
    <row r="199" spans="1:10" ht="19.5" customHeight="1" hidden="1">
      <c r="A199" s="79" t="s">
        <v>30</v>
      </c>
      <c r="B199" s="80" t="s">
        <v>1216</v>
      </c>
      <c r="C199" s="81">
        <v>1056</v>
      </c>
      <c r="D199" s="81">
        <v>1056</v>
      </c>
      <c r="E199" s="278">
        <v>0</v>
      </c>
      <c r="F199" s="307"/>
      <c r="G199" s="307"/>
      <c r="H199" s="307"/>
      <c r="I199" s="307"/>
      <c r="J199" s="83" t="s">
        <v>1223</v>
      </c>
    </row>
    <row r="200" spans="1:10" ht="19.5" customHeight="1" hidden="1">
      <c r="A200" s="79" t="s">
        <v>30</v>
      </c>
      <c r="B200" s="80" t="s">
        <v>1216</v>
      </c>
      <c r="C200" s="81">
        <v>109</v>
      </c>
      <c r="D200" s="81">
        <v>109</v>
      </c>
      <c r="E200" s="278">
        <v>0</v>
      </c>
      <c r="F200" s="307"/>
      <c r="G200" s="307"/>
      <c r="H200" s="307"/>
      <c r="I200" s="307"/>
      <c r="J200" s="83" t="s">
        <v>1224</v>
      </c>
    </row>
    <row r="201" spans="1:10" ht="19.5" customHeight="1" hidden="1">
      <c r="A201" s="79" t="s">
        <v>30</v>
      </c>
      <c r="B201" s="80" t="s">
        <v>1216</v>
      </c>
      <c r="C201" s="81">
        <v>3358</v>
      </c>
      <c r="D201" s="81">
        <v>3358</v>
      </c>
      <c r="E201" s="278">
        <v>0</v>
      </c>
      <c r="F201" s="307"/>
      <c r="G201" s="307"/>
      <c r="H201" s="307"/>
      <c r="I201" s="307"/>
      <c r="J201" s="83" t="s">
        <v>1225</v>
      </c>
    </row>
    <row r="202" spans="1:10" ht="19.5" customHeight="1" hidden="1">
      <c r="A202" s="79" t="s">
        <v>30</v>
      </c>
      <c r="B202" s="80" t="s">
        <v>1216</v>
      </c>
      <c r="C202" s="81">
        <v>406</v>
      </c>
      <c r="D202" s="81">
        <v>497</v>
      </c>
      <c r="E202" s="278">
        <v>0</v>
      </c>
      <c r="F202" s="307"/>
      <c r="G202" s="307"/>
      <c r="H202" s="307"/>
      <c r="I202" s="307"/>
      <c r="J202" s="83" t="s">
        <v>1226</v>
      </c>
    </row>
    <row r="203" spans="1:10" ht="19.5" customHeight="1" hidden="1">
      <c r="A203" s="79" t="s">
        <v>30</v>
      </c>
      <c r="B203" s="80" t="s">
        <v>1216</v>
      </c>
      <c r="C203" s="81">
        <v>87</v>
      </c>
      <c r="D203" s="81">
        <v>106</v>
      </c>
      <c r="E203" s="278">
        <v>0</v>
      </c>
      <c r="F203" s="307"/>
      <c r="G203" s="307"/>
      <c r="H203" s="307"/>
      <c r="I203" s="307"/>
      <c r="J203" s="83" t="s">
        <v>1227</v>
      </c>
    </row>
    <row r="204" spans="1:10" ht="19.5" customHeight="1" hidden="1">
      <c r="A204" s="79" t="s">
        <v>30</v>
      </c>
      <c r="B204" s="80" t="s">
        <v>1216</v>
      </c>
      <c r="C204" s="81">
        <v>411</v>
      </c>
      <c r="D204" s="81">
        <v>411</v>
      </c>
      <c r="E204" s="278">
        <v>0</v>
      </c>
      <c r="F204" s="307"/>
      <c r="G204" s="307"/>
      <c r="H204" s="307"/>
      <c r="I204" s="307"/>
      <c r="J204" s="83" t="s">
        <v>1228</v>
      </c>
    </row>
    <row r="205" spans="1:10" ht="19.5" customHeight="1" hidden="1">
      <c r="A205" s="79" t="s">
        <v>30</v>
      </c>
      <c r="B205" s="80" t="s">
        <v>1216</v>
      </c>
      <c r="C205" s="81">
        <v>170</v>
      </c>
      <c r="D205" s="81">
        <v>170</v>
      </c>
      <c r="E205" s="278">
        <v>0</v>
      </c>
      <c r="F205" s="307"/>
      <c r="G205" s="307"/>
      <c r="H205" s="307"/>
      <c r="I205" s="307"/>
      <c r="J205" s="83" t="s">
        <v>1229</v>
      </c>
    </row>
    <row r="206" spans="1:10" ht="19.5" customHeight="1" hidden="1">
      <c r="A206" s="79" t="s">
        <v>30</v>
      </c>
      <c r="B206" s="80" t="s">
        <v>1216</v>
      </c>
      <c r="C206" s="81">
        <v>10</v>
      </c>
      <c r="D206" s="81">
        <v>10</v>
      </c>
      <c r="E206" s="278">
        <v>0</v>
      </c>
      <c r="F206" s="307"/>
      <c r="G206" s="307"/>
      <c r="H206" s="307"/>
      <c r="I206" s="307"/>
      <c r="J206" s="83" t="s">
        <v>1230</v>
      </c>
    </row>
    <row r="207" spans="1:10" ht="19.5" customHeight="1" hidden="1">
      <c r="A207" s="79" t="s">
        <v>30</v>
      </c>
      <c r="B207" s="80" t="s">
        <v>1216</v>
      </c>
      <c r="C207" s="81">
        <v>2000</v>
      </c>
      <c r="D207" s="81">
        <v>2000</v>
      </c>
      <c r="E207" s="278">
        <v>0</v>
      </c>
      <c r="F207" s="307"/>
      <c r="G207" s="307"/>
      <c r="H207" s="307"/>
      <c r="I207" s="307"/>
      <c r="J207" s="83" t="s">
        <v>1231</v>
      </c>
    </row>
    <row r="208" spans="1:10" ht="19.5" customHeight="1" hidden="1">
      <c r="A208" s="79" t="s">
        <v>30</v>
      </c>
      <c r="B208" s="80" t="s">
        <v>1216</v>
      </c>
      <c r="C208" s="81">
        <v>105</v>
      </c>
      <c r="D208" s="81">
        <v>105</v>
      </c>
      <c r="E208" s="278">
        <v>0</v>
      </c>
      <c r="F208" s="307"/>
      <c r="G208" s="307"/>
      <c r="H208" s="307"/>
      <c r="I208" s="307"/>
      <c r="J208" s="83" t="s">
        <v>1232</v>
      </c>
    </row>
    <row r="209" spans="1:10" ht="19.5" customHeight="1" hidden="1">
      <c r="A209" s="79" t="s">
        <v>30</v>
      </c>
      <c r="B209" s="80" t="s">
        <v>1216</v>
      </c>
      <c r="C209" s="81">
        <v>0</v>
      </c>
      <c r="D209" s="81">
        <v>38</v>
      </c>
      <c r="E209" s="278">
        <v>0</v>
      </c>
      <c r="F209" s="307"/>
      <c r="G209" s="307"/>
      <c r="H209" s="307"/>
      <c r="I209" s="307"/>
      <c r="J209" s="83" t="s">
        <v>1233</v>
      </c>
    </row>
    <row r="210" spans="1:10" ht="19.5" customHeight="1" hidden="1">
      <c r="A210" s="79" t="s">
        <v>30</v>
      </c>
      <c r="B210" s="80" t="s">
        <v>1216</v>
      </c>
      <c r="C210" s="81">
        <v>0</v>
      </c>
      <c r="D210" s="81">
        <v>216</v>
      </c>
      <c r="E210" s="278">
        <v>0</v>
      </c>
      <c r="F210" s="307"/>
      <c r="G210" s="307"/>
      <c r="H210" s="307"/>
      <c r="I210" s="307"/>
      <c r="J210" s="83" t="s">
        <v>1234</v>
      </c>
    </row>
    <row r="211" spans="1:10" ht="19.5" customHeight="1" hidden="1">
      <c r="A211" s="79" t="s">
        <v>30</v>
      </c>
      <c r="B211" s="80" t="s">
        <v>1235</v>
      </c>
      <c r="C211" s="81">
        <v>2222</v>
      </c>
      <c r="D211" s="81">
        <v>2588</v>
      </c>
      <c r="E211" s="278">
        <v>0</v>
      </c>
      <c r="F211" s="307"/>
      <c r="G211" s="307"/>
      <c r="H211" s="307"/>
      <c r="I211" s="307"/>
      <c r="J211" s="83" t="s">
        <v>1236</v>
      </c>
    </row>
    <row r="212" spans="1:10" ht="19.5" customHeight="1" hidden="1">
      <c r="A212" s="79" t="s">
        <v>30</v>
      </c>
      <c r="B212" s="80" t="s">
        <v>1235</v>
      </c>
      <c r="C212" s="81">
        <v>600</v>
      </c>
      <c r="D212" s="81">
        <v>600</v>
      </c>
      <c r="E212" s="278">
        <v>0</v>
      </c>
      <c r="F212" s="307"/>
      <c r="G212" s="307"/>
      <c r="H212" s="307"/>
      <c r="I212" s="307"/>
      <c r="J212" s="83" t="s">
        <v>1237</v>
      </c>
    </row>
    <row r="213" spans="1:10" ht="19.5" customHeight="1" hidden="1">
      <c r="A213" s="79" t="s">
        <v>30</v>
      </c>
      <c r="B213" s="80" t="s">
        <v>1235</v>
      </c>
      <c r="C213" s="81">
        <v>48</v>
      </c>
      <c r="D213" s="81">
        <v>48</v>
      </c>
      <c r="E213" s="278">
        <v>0</v>
      </c>
      <c r="F213" s="307"/>
      <c r="G213" s="307"/>
      <c r="H213" s="307"/>
      <c r="I213" s="307"/>
      <c r="J213" s="83" t="s">
        <v>1238</v>
      </c>
    </row>
    <row r="214" spans="1:10" ht="19.5" customHeight="1" hidden="1">
      <c r="A214" s="79" t="s">
        <v>30</v>
      </c>
      <c r="B214" s="80" t="s">
        <v>1235</v>
      </c>
      <c r="C214" s="81">
        <v>2190</v>
      </c>
      <c r="D214" s="81">
        <v>2190</v>
      </c>
      <c r="E214" s="278">
        <v>0</v>
      </c>
      <c r="F214" s="307"/>
      <c r="G214" s="307"/>
      <c r="H214" s="307"/>
      <c r="I214" s="307"/>
      <c r="J214" s="83" t="s">
        <v>1239</v>
      </c>
    </row>
    <row r="215" spans="1:10" ht="19.5" customHeight="1" hidden="1">
      <c r="A215" s="79" t="s">
        <v>30</v>
      </c>
      <c r="B215" s="80" t="s">
        <v>1235</v>
      </c>
      <c r="C215" s="81">
        <v>350</v>
      </c>
      <c r="D215" s="81">
        <v>350</v>
      </c>
      <c r="E215" s="278">
        <v>0</v>
      </c>
      <c r="F215" s="307"/>
      <c r="G215" s="307"/>
      <c r="H215" s="307"/>
      <c r="I215" s="307"/>
      <c r="J215" s="83" t="s">
        <v>1240</v>
      </c>
    </row>
    <row r="216" spans="1:10" ht="19.5" customHeight="1" hidden="1">
      <c r="A216" s="79" t="s">
        <v>30</v>
      </c>
      <c r="B216" s="80" t="s">
        <v>1235</v>
      </c>
      <c r="C216" s="81">
        <v>200</v>
      </c>
      <c r="D216" s="81">
        <v>200</v>
      </c>
      <c r="E216" s="278">
        <v>0</v>
      </c>
      <c r="F216" s="307"/>
      <c r="G216" s="307"/>
      <c r="H216" s="307"/>
      <c r="I216" s="307"/>
      <c r="J216" s="83" t="s">
        <v>1241</v>
      </c>
    </row>
    <row r="217" spans="1:10" ht="19.5" customHeight="1" hidden="1">
      <c r="A217" s="79" t="s">
        <v>30</v>
      </c>
      <c r="B217" s="80" t="s">
        <v>1235</v>
      </c>
      <c r="C217" s="81">
        <v>18</v>
      </c>
      <c r="D217" s="81">
        <v>18</v>
      </c>
      <c r="E217" s="278">
        <v>0</v>
      </c>
      <c r="F217" s="307"/>
      <c r="G217" s="307"/>
      <c r="H217" s="307"/>
      <c r="I217" s="307"/>
      <c r="J217" s="83" t="s">
        <v>1242</v>
      </c>
    </row>
    <row r="218" spans="1:10" ht="19.5" customHeight="1" hidden="1">
      <c r="A218" s="79" t="s">
        <v>30</v>
      </c>
      <c r="B218" s="80" t="s">
        <v>1243</v>
      </c>
      <c r="C218" s="81">
        <v>12</v>
      </c>
      <c r="D218" s="81">
        <v>12</v>
      </c>
      <c r="E218" s="278">
        <v>0</v>
      </c>
      <c r="F218" s="307"/>
      <c r="G218" s="307"/>
      <c r="H218" s="307"/>
      <c r="I218" s="307"/>
      <c r="J218" s="83" t="s">
        <v>1244</v>
      </c>
    </row>
    <row r="219" spans="1:10" ht="19.5" customHeight="1" hidden="1">
      <c r="A219" s="79" t="s">
        <v>30</v>
      </c>
      <c r="B219" s="80" t="s">
        <v>1243</v>
      </c>
      <c r="C219" s="81">
        <v>1641</v>
      </c>
      <c r="D219" s="81">
        <v>1641</v>
      </c>
      <c r="E219" s="278">
        <v>0</v>
      </c>
      <c r="F219" s="307"/>
      <c r="G219" s="307"/>
      <c r="H219" s="307"/>
      <c r="I219" s="307"/>
      <c r="J219" s="83" t="s">
        <v>1245</v>
      </c>
    </row>
    <row r="220" spans="1:10" ht="19.5" customHeight="1" hidden="1">
      <c r="A220" s="79" t="s">
        <v>30</v>
      </c>
      <c r="B220" s="80" t="s">
        <v>1243</v>
      </c>
      <c r="C220" s="81">
        <v>257</v>
      </c>
      <c r="D220" s="81">
        <v>257</v>
      </c>
      <c r="E220" s="278">
        <v>0</v>
      </c>
      <c r="F220" s="307"/>
      <c r="G220" s="307"/>
      <c r="H220" s="307"/>
      <c r="I220" s="307"/>
      <c r="J220" s="83" t="s">
        <v>1246</v>
      </c>
    </row>
    <row r="221" spans="1:10" ht="19.5" customHeight="1" hidden="1">
      <c r="A221" s="79" t="s">
        <v>30</v>
      </c>
      <c r="B221" s="80" t="s">
        <v>1243</v>
      </c>
      <c r="C221" s="81">
        <v>237</v>
      </c>
      <c r="D221" s="81">
        <v>237</v>
      </c>
      <c r="E221" s="278">
        <v>0</v>
      </c>
      <c r="F221" s="307"/>
      <c r="G221" s="307"/>
      <c r="H221" s="307"/>
      <c r="I221" s="307"/>
      <c r="J221" s="83" t="s">
        <v>1247</v>
      </c>
    </row>
    <row r="222" spans="1:10" ht="12.75" hidden="1">
      <c r="A222" s="482" t="s">
        <v>1248</v>
      </c>
      <c r="B222" s="482"/>
      <c r="C222" s="144">
        <v>39654</v>
      </c>
      <c r="D222" s="144">
        <v>40384</v>
      </c>
      <c r="E222" s="144">
        <v>0</v>
      </c>
      <c r="F222" s="137"/>
      <c r="G222" s="137"/>
      <c r="H222" s="137"/>
      <c r="I222" s="137"/>
      <c r="J222" s="85" t="s">
        <v>30</v>
      </c>
    </row>
    <row r="223" spans="1:10" ht="12.75" hidden="1">
      <c r="A223" s="480" t="s">
        <v>1249</v>
      </c>
      <c r="B223" s="480"/>
      <c r="C223" s="480"/>
      <c r="D223" s="480"/>
      <c r="E223" s="480"/>
      <c r="F223" s="480"/>
      <c r="G223" s="480"/>
      <c r="H223" s="480"/>
      <c r="I223" s="480"/>
      <c r="J223" s="480"/>
    </row>
    <row r="224" spans="1:10" ht="19.5" customHeight="1" hidden="1">
      <c r="A224" s="79" t="s">
        <v>30</v>
      </c>
      <c r="B224" s="80" t="s">
        <v>1250</v>
      </c>
      <c r="C224" s="81">
        <v>945</v>
      </c>
      <c r="D224" s="81">
        <v>945</v>
      </c>
      <c r="E224" s="278">
        <v>0</v>
      </c>
      <c r="F224" s="307"/>
      <c r="G224" s="307"/>
      <c r="H224" s="307"/>
      <c r="I224" s="307"/>
      <c r="J224" s="83" t="s">
        <v>1251</v>
      </c>
    </row>
    <row r="225" spans="1:10" ht="19.5" customHeight="1" hidden="1">
      <c r="A225" s="79" t="s">
        <v>30</v>
      </c>
      <c r="B225" s="80" t="s">
        <v>1252</v>
      </c>
      <c r="C225" s="81">
        <v>7</v>
      </c>
      <c r="D225" s="81">
        <v>7</v>
      </c>
      <c r="E225" s="278">
        <v>0</v>
      </c>
      <c r="F225" s="307"/>
      <c r="G225" s="307"/>
      <c r="H225" s="307"/>
      <c r="I225" s="307"/>
      <c r="J225" s="83" t="s">
        <v>1253</v>
      </c>
    </row>
    <row r="226" spans="1:10" ht="19.5" customHeight="1" hidden="1">
      <c r="A226" s="79" t="s">
        <v>30</v>
      </c>
      <c r="B226" s="80" t="s">
        <v>1252</v>
      </c>
      <c r="C226" s="81">
        <v>0</v>
      </c>
      <c r="D226" s="81">
        <v>1005</v>
      </c>
      <c r="E226" s="278">
        <v>0</v>
      </c>
      <c r="F226" s="307"/>
      <c r="G226" s="307"/>
      <c r="H226" s="307"/>
      <c r="I226" s="307"/>
      <c r="J226" s="83" t="s">
        <v>1254</v>
      </c>
    </row>
    <row r="227" spans="1:10" ht="19.5" customHeight="1" hidden="1">
      <c r="A227" s="79" t="s">
        <v>30</v>
      </c>
      <c r="B227" s="80" t="s">
        <v>1255</v>
      </c>
      <c r="C227" s="81">
        <v>0</v>
      </c>
      <c r="D227" s="81">
        <v>2500</v>
      </c>
      <c r="E227" s="278">
        <v>0</v>
      </c>
      <c r="F227" s="307"/>
      <c r="G227" s="307"/>
      <c r="H227" s="307"/>
      <c r="I227" s="307"/>
      <c r="J227" s="83" t="s">
        <v>1256</v>
      </c>
    </row>
    <row r="228" spans="1:10" ht="19.5" customHeight="1" hidden="1">
      <c r="A228" s="79" t="s">
        <v>30</v>
      </c>
      <c r="B228" s="80" t="s">
        <v>1255</v>
      </c>
      <c r="C228" s="81">
        <v>0</v>
      </c>
      <c r="D228" s="81">
        <v>212</v>
      </c>
      <c r="E228" s="278">
        <v>0</v>
      </c>
      <c r="F228" s="307"/>
      <c r="G228" s="307"/>
      <c r="H228" s="307"/>
      <c r="I228" s="307"/>
      <c r="J228" s="83" t="s">
        <v>1257</v>
      </c>
    </row>
    <row r="229" spans="1:10" ht="19.5" customHeight="1" hidden="1">
      <c r="A229" s="79" t="s">
        <v>30</v>
      </c>
      <c r="B229" s="80" t="s">
        <v>1255</v>
      </c>
      <c r="C229" s="81">
        <v>0</v>
      </c>
      <c r="D229" s="81">
        <v>100</v>
      </c>
      <c r="E229" s="278">
        <v>0</v>
      </c>
      <c r="F229" s="307"/>
      <c r="G229" s="307"/>
      <c r="H229" s="307"/>
      <c r="I229" s="307"/>
      <c r="J229" s="83" t="s">
        <v>1258</v>
      </c>
    </row>
    <row r="230" spans="1:10" ht="19.5" customHeight="1" hidden="1">
      <c r="A230" s="79" t="s">
        <v>30</v>
      </c>
      <c r="B230" s="80" t="s">
        <v>1259</v>
      </c>
      <c r="C230" s="81">
        <v>2686</v>
      </c>
      <c r="D230" s="81">
        <v>2686</v>
      </c>
      <c r="E230" s="278">
        <v>0</v>
      </c>
      <c r="F230" s="307"/>
      <c r="G230" s="307"/>
      <c r="H230" s="307"/>
      <c r="I230" s="307"/>
      <c r="J230" s="83" t="s">
        <v>1260</v>
      </c>
    </row>
    <row r="231" spans="1:10" ht="19.5" customHeight="1" hidden="1">
      <c r="A231" s="79" t="s">
        <v>30</v>
      </c>
      <c r="B231" s="80" t="s">
        <v>1259</v>
      </c>
      <c r="C231" s="81">
        <v>5367</v>
      </c>
      <c r="D231" s="81">
        <v>5367</v>
      </c>
      <c r="E231" s="278">
        <v>0</v>
      </c>
      <c r="F231" s="307"/>
      <c r="G231" s="307"/>
      <c r="H231" s="307"/>
      <c r="I231" s="307"/>
      <c r="J231" s="83" t="s">
        <v>1261</v>
      </c>
    </row>
    <row r="232" spans="1:10" ht="19.5" customHeight="1" hidden="1">
      <c r="A232" s="79" t="s">
        <v>30</v>
      </c>
      <c r="B232" s="80" t="s">
        <v>1259</v>
      </c>
      <c r="C232" s="81">
        <v>21903</v>
      </c>
      <c r="D232" s="81">
        <v>21903</v>
      </c>
      <c r="E232" s="278">
        <v>0</v>
      </c>
      <c r="F232" s="307"/>
      <c r="G232" s="307"/>
      <c r="H232" s="307"/>
      <c r="I232" s="307"/>
      <c r="J232" s="83" t="s">
        <v>1262</v>
      </c>
    </row>
    <row r="233" spans="1:10" ht="19.5" customHeight="1" hidden="1">
      <c r="A233" s="79" t="s">
        <v>30</v>
      </c>
      <c r="B233" s="80" t="s">
        <v>1259</v>
      </c>
      <c r="C233" s="81">
        <v>4805</v>
      </c>
      <c r="D233" s="81">
        <v>4805</v>
      </c>
      <c r="E233" s="278">
        <v>0</v>
      </c>
      <c r="F233" s="307"/>
      <c r="G233" s="307"/>
      <c r="H233" s="307"/>
      <c r="I233" s="307"/>
      <c r="J233" s="83" t="s">
        <v>1263</v>
      </c>
    </row>
    <row r="234" spans="1:10" ht="12.75" hidden="1">
      <c r="A234" s="482" t="s">
        <v>1264</v>
      </c>
      <c r="B234" s="482"/>
      <c r="C234" s="144">
        <v>35713</v>
      </c>
      <c r="D234" s="144">
        <v>39530</v>
      </c>
      <c r="E234" s="144">
        <v>0</v>
      </c>
      <c r="F234" s="137"/>
      <c r="G234" s="137"/>
      <c r="H234" s="137"/>
      <c r="I234" s="137"/>
      <c r="J234" s="85" t="s">
        <v>30</v>
      </c>
    </row>
    <row r="235" spans="1:10" ht="12.75">
      <c r="A235" s="480" t="s">
        <v>1265</v>
      </c>
      <c r="B235" s="480"/>
      <c r="C235" s="480"/>
      <c r="D235" s="480"/>
      <c r="E235" s="480"/>
      <c r="F235" s="480"/>
      <c r="G235" s="480"/>
      <c r="H235" s="480"/>
      <c r="I235" s="480"/>
      <c r="J235" s="480"/>
    </row>
    <row r="236" spans="1:10" ht="19.5" customHeight="1">
      <c r="A236" s="79" t="s">
        <v>30</v>
      </c>
      <c r="B236" s="80" t="s">
        <v>1266</v>
      </c>
      <c r="C236" s="81">
        <v>140</v>
      </c>
      <c r="D236" s="81">
        <v>870</v>
      </c>
      <c r="E236" s="278">
        <v>140</v>
      </c>
      <c r="F236" s="307"/>
      <c r="G236" s="307">
        <v>140</v>
      </c>
      <c r="H236" s="307"/>
      <c r="I236" s="307">
        <v>140</v>
      </c>
      <c r="J236" s="83" t="s">
        <v>1267</v>
      </c>
    </row>
    <row r="237" spans="1:10" ht="19.5" customHeight="1" hidden="1">
      <c r="A237" s="79" t="s">
        <v>30</v>
      </c>
      <c r="B237" s="80" t="s">
        <v>1266</v>
      </c>
      <c r="C237" s="81">
        <v>0</v>
      </c>
      <c r="D237" s="81">
        <v>1</v>
      </c>
      <c r="E237" s="278">
        <v>0</v>
      </c>
      <c r="F237" s="307"/>
      <c r="G237" s="307"/>
      <c r="H237" s="307"/>
      <c r="I237" s="307"/>
      <c r="J237" s="83" t="s">
        <v>1268</v>
      </c>
    </row>
    <row r="238" spans="1:10" ht="19.5" customHeight="1" hidden="1">
      <c r="A238" s="79" t="s">
        <v>30</v>
      </c>
      <c r="B238" s="80" t="s">
        <v>1266</v>
      </c>
      <c r="C238" s="81">
        <v>0</v>
      </c>
      <c r="D238" s="81">
        <v>0</v>
      </c>
      <c r="E238" s="278">
        <v>0</v>
      </c>
      <c r="F238" s="307"/>
      <c r="G238" s="307"/>
      <c r="H238" s="307"/>
      <c r="I238" s="307"/>
      <c r="J238" s="83" t="s">
        <v>1269</v>
      </c>
    </row>
    <row r="239" spans="1:10" ht="19.5" customHeight="1" hidden="1">
      <c r="A239" s="79" t="s">
        <v>30</v>
      </c>
      <c r="B239" s="80" t="s">
        <v>1266</v>
      </c>
      <c r="C239" s="81">
        <v>0</v>
      </c>
      <c r="D239" s="81">
        <v>1</v>
      </c>
      <c r="E239" s="278">
        <v>0</v>
      </c>
      <c r="F239" s="307"/>
      <c r="G239" s="307"/>
      <c r="H239" s="307"/>
      <c r="I239" s="307"/>
      <c r="J239" s="83" t="s">
        <v>1270</v>
      </c>
    </row>
    <row r="240" spans="1:10" ht="19.5" customHeight="1" hidden="1">
      <c r="A240" s="79" t="s">
        <v>30</v>
      </c>
      <c r="B240" s="80" t="s">
        <v>1266</v>
      </c>
      <c r="C240" s="81">
        <v>0</v>
      </c>
      <c r="D240" s="81">
        <v>1</v>
      </c>
      <c r="E240" s="278">
        <v>0</v>
      </c>
      <c r="F240" s="307"/>
      <c r="G240" s="307"/>
      <c r="H240" s="307"/>
      <c r="I240" s="307"/>
      <c r="J240" s="83" t="s">
        <v>1271</v>
      </c>
    </row>
    <row r="241" spans="1:10" ht="19.5" customHeight="1" hidden="1">
      <c r="A241" s="79" t="s">
        <v>30</v>
      </c>
      <c r="B241" s="80" t="s">
        <v>1266</v>
      </c>
      <c r="C241" s="81">
        <v>0</v>
      </c>
      <c r="D241" s="81">
        <v>2</v>
      </c>
      <c r="E241" s="278">
        <v>0</v>
      </c>
      <c r="F241" s="307"/>
      <c r="G241" s="307"/>
      <c r="H241" s="307"/>
      <c r="I241" s="307"/>
      <c r="J241" s="83" t="s">
        <v>1272</v>
      </c>
    </row>
    <row r="242" spans="1:10" ht="19.5" customHeight="1" hidden="1">
      <c r="A242" s="79" t="s">
        <v>30</v>
      </c>
      <c r="B242" s="80" t="s">
        <v>1266</v>
      </c>
      <c r="C242" s="81">
        <v>0</v>
      </c>
      <c r="D242" s="81">
        <v>0</v>
      </c>
      <c r="E242" s="278">
        <v>0</v>
      </c>
      <c r="F242" s="307"/>
      <c r="G242" s="307"/>
      <c r="H242" s="307"/>
      <c r="I242" s="307"/>
      <c r="J242" s="83" t="s">
        <v>1273</v>
      </c>
    </row>
    <row r="243" spans="1:10" ht="19.5" customHeight="1" hidden="1">
      <c r="A243" s="79" t="s">
        <v>30</v>
      </c>
      <c r="B243" s="80" t="s">
        <v>1266</v>
      </c>
      <c r="C243" s="81">
        <v>0</v>
      </c>
      <c r="D243" s="81">
        <v>1</v>
      </c>
      <c r="E243" s="278">
        <v>0</v>
      </c>
      <c r="F243" s="307"/>
      <c r="G243" s="307"/>
      <c r="H243" s="307"/>
      <c r="I243" s="307"/>
      <c r="J243" s="83" t="s">
        <v>1274</v>
      </c>
    </row>
    <row r="244" spans="1:10" ht="21.75" customHeight="1">
      <c r="A244" s="482" t="s">
        <v>1275</v>
      </c>
      <c r="B244" s="482"/>
      <c r="C244" s="144">
        <v>140</v>
      </c>
      <c r="D244" s="144">
        <v>877</v>
      </c>
      <c r="E244" s="144">
        <v>140</v>
      </c>
      <c r="F244" s="144">
        <v>0</v>
      </c>
      <c r="G244" s="144">
        <v>140</v>
      </c>
      <c r="H244" s="144">
        <v>0</v>
      </c>
      <c r="I244" s="144">
        <v>140</v>
      </c>
      <c r="J244" s="85" t="s">
        <v>30</v>
      </c>
    </row>
    <row r="245" spans="1:10" ht="12.75">
      <c r="A245" s="480" t="s">
        <v>1276</v>
      </c>
      <c r="B245" s="480"/>
      <c r="C245" s="480"/>
      <c r="D245" s="480"/>
      <c r="E245" s="480"/>
      <c r="F245" s="480"/>
      <c r="G245" s="480"/>
      <c r="H245" s="480"/>
      <c r="I245" s="480"/>
      <c r="J245" s="480"/>
    </row>
    <row r="246" spans="1:10" ht="39.75" customHeight="1">
      <c r="A246" s="79" t="s">
        <v>30</v>
      </c>
      <c r="B246" s="80" t="s">
        <v>1277</v>
      </c>
      <c r="C246" s="81">
        <v>75133</v>
      </c>
      <c r="D246" s="81">
        <v>56348</v>
      </c>
      <c r="E246" s="278">
        <v>78750</v>
      </c>
      <c r="F246" s="307"/>
      <c r="G246" s="307">
        <v>78750</v>
      </c>
      <c r="H246" s="307"/>
      <c r="I246" s="307">
        <v>78750</v>
      </c>
      <c r="J246" s="83" t="s">
        <v>1051</v>
      </c>
    </row>
    <row r="247" spans="1:10" ht="12.75">
      <c r="A247" s="478" t="s">
        <v>1278</v>
      </c>
      <c r="B247" s="478"/>
      <c r="C247" s="478"/>
      <c r="D247" s="478"/>
      <c r="E247" s="478"/>
      <c r="F247" s="478"/>
      <c r="G247" s="478"/>
      <c r="H247" s="478"/>
      <c r="I247" s="478"/>
      <c r="J247" s="478"/>
    </row>
    <row r="248" spans="1:10" ht="31.5" customHeight="1">
      <c r="A248" s="79" t="s">
        <v>30</v>
      </c>
      <c r="B248" s="80" t="s">
        <v>1279</v>
      </c>
      <c r="C248" s="81">
        <v>264776</v>
      </c>
      <c r="D248" s="81">
        <v>50674</v>
      </c>
      <c r="E248" s="437">
        <v>265118</v>
      </c>
      <c r="F248" s="438"/>
      <c r="G248" s="438">
        <v>265118</v>
      </c>
      <c r="H248" s="438"/>
      <c r="I248" s="438">
        <v>265118</v>
      </c>
      <c r="J248" s="69" t="s">
        <v>1461</v>
      </c>
    </row>
    <row r="249" spans="1:10" ht="38.25" customHeight="1">
      <c r="A249" s="482" t="s">
        <v>1280</v>
      </c>
      <c r="B249" s="482"/>
      <c r="C249" s="144">
        <v>339909</v>
      </c>
      <c r="D249" s="144">
        <v>107056</v>
      </c>
      <c r="E249" s="144">
        <v>343868</v>
      </c>
      <c r="F249" s="144" t="e">
        <v>#REF!</v>
      </c>
      <c r="G249" s="144">
        <v>343868</v>
      </c>
      <c r="H249" s="137">
        <v>0</v>
      </c>
      <c r="I249" s="137">
        <v>343868</v>
      </c>
      <c r="J249" s="85" t="s">
        <v>30</v>
      </c>
    </row>
    <row r="250" spans="1:10" ht="22.5" customHeight="1">
      <c r="A250" s="483" t="s">
        <v>1281</v>
      </c>
      <c r="B250" s="483"/>
      <c r="C250" s="308">
        <v>415414</v>
      </c>
      <c r="D250" s="308">
        <v>187845</v>
      </c>
      <c r="E250" s="308">
        <v>344008</v>
      </c>
      <c r="F250" s="308">
        <v>0</v>
      </c>
      <c r="G250" s="308">
        <v>344008</v>
      </c>
      <c r="H250" s="416">
        <v>0</v>
      </c>
      <c r="I250" s="416">
        <v>344008</v>
      </c>
      <c r="J250" s="309" t="s">
        <v>30</v>
      </c>
    </row>
    <row r="251" spans="1:10" ht="12.75">
      <c r="A251" s="310"/>
      <c r="B251" s="310"/>
      <c r="C251" s="311"/>
      <c r="D251" s="311"/>
      <c r="E251" s="311"/>
      <c r="F251" s="311"/>
      <c r="G251" s="311"/>
      <c r="H251" s="311"/>
      <c r="I251" s="311"/>
      <c r="J251" s="310"/>
    </row>
    <row r="252" spans="1:10" ht="25.5" customHeight="1">
      <c r="A252" s="312"/>
      <c r="B252" s="313" t="s">
        <v>1311</v>
      </c>
      <c r="C252" s="314">
        <v>2036201</v>
      </c>
      <c r="D252" s="314">
        <v>1347147</v>
      </c>
      <c r="E252" s="314">
        <v>2094982</v>
      </c>
      <c r="F252" s="314">
        <v>-4000</v>
      </c>
      <c r="G252" s="314">
        <v>2090982</v>
      </c>
      <c r="H252" s="314">
        <v>5500</v>
      </c>
      <c r="I252" s="314">
        <v>2091482</v>
      </c>
      <c r="J252" s="312"/>
    </row>
  </sheetData>
  <sheetProtection/>
  <mergeCells count="82">
    <mergeCell ref="A250:B250"/>
    <mergeCell ref="A222:B222"/>
    <mergeCell ref="A223:J223"/>
    <mergeCell ref="A234:B234"/>
    <mergeCell ref="A235:J235"/>
    <mergeCell ref="A244:B244"/>
    <mergeCell ref="A245:J245"/>
    <mergeCell ref="A247:J247"/>
    <mergeCell ref="A249:B249"/>
    <mergeCell ref="A179:J179"/>
    <mergeCell ref="A184:J184"/>
    <mergeCell ref="A186:B186"/>
    <mergeCell ref="A190:B190"/>
    <mergeCell ref="A191:J191"/>
    <mergeCell ref="A187:J187"/>
    <mergeCell ref="A189:B189"/>
    <mergeCell ref="A183:J183"/>
    <mergeCell ref="A165:J165"/>
    <mergeCell ref="A166:J166"/>
    <mergeCell ref="A133:J133"/>
    <mergeCell ref="A135:B135"/>
    <mergeCell ref="A136:J136"/>
    <mergeCell ref="A137:J137"/>
    <mergeCell ref="A168:J168"/>
    <mergeCell ref="A170:J170"/>
    <mergeCell ref="A172:J172"/>
    <mergeCell ref="A144:J144"/>
    <mergeCell ref="A146:J146"/>
    <mergeCell ref="A148:J148"/>
    <mergeCell ref="A150:J150"/>
    <mergeCell ref="A152:J152"/>
    <mergeCell ref="A182:B182"/>
    <mergeCell ref="A174:B174"/>
    <mergeCell ref="A175:J175"/>
    <mergeCell ref="A176:J176"/>
    <mergeCell ref="A178:B178"/>
    <mergeCell ref="A99:J99"/>
    <mergeCell ref="A103:J103"/>
    <mergeCell ref="A154:J154"/>
    <mergeCell ref="A164:B164"/>
    <mergeCell ref="A125:J125"/>
    <mergeCell ref="A127:J127"/>
    <mergeCell ref="A129:B129"/>
    <mergeCell ref="A130:J130"/>
    <mergeCell ref="A131:J131"/>
    <mergeCell ref="A142:J142"/>
    <mergeCell ref="A122:J122"/>
    <mergeCell ref="A123:J123"/>
    <mergeCell ref="A88:J88"/>
    <mergeCell ref="A90:B90"/>
    <mergeCell ref="A91:J91"/>
    <mergeCell ref="A92:J92"/>
    <mergeCell ref="A113:J113"/>
    <mergeCell ref="A121:B121"/>
    <mergeCell ref="A107:J107"/>
    <mergeCell ref="A111:J111"/>
    <mergeCell ref="A86:B86"/>
    <mergeCell ref="A87:J87"/>
    <mergeCell ref="A77:J77"/>
    <mergeCell ref="A78:J78"/>
    <mergeCell ref="A74:J74"/>
    <mergeCell ref="A76:B76"/>
    <mergeCell ref="A80:B80"/>
    <mergeCell ref="A81:J81"/>
    <mergeCell ref="A82:J82"/>
    <mergeCell ref="A84:J84"/>
    <mergeCell ref="A56:J56"/>
    <mergeCell ref="A58:J58"/>
    <mergeCell ref="A62:J62"/>
    <mergeCell ref="A64:J64"/>
    <mergeCell ref="A72:B72"/>
    <mergeCell ref="A73:J73"/>
    <mergeCell ref="A66:J66"/>
    <mergeCell ref="A68:J68"/>
    <mergeCell ref="A47:B47"/>
    <mergeCell ref="A48:J48"/>
    <mergeCell ref="A2:J2"/>
    <mergeCell ref="A10:B10"/>
    <mergeCell ref="A11:J11"/>
    <mergeCell ref="A46:B46"/>
    <mergeCell ref="A49:J49"/>
    <mergeCell ref="A51:J51"/>
  </mergeCells>
  <printOptions/>
  <pageMargins left="0.9055118110236221" right="0.31496062992125984" top="0.984251968503937" bottom="0.984251968503937" header="0.7086614173228347" footer="0.5905511811023623"/>
  <pageSetup firstPageNumber="3" useFirstPageNumber="1" horizontalDpi="600" verticalDpi="600" orientation="portrait" paperSize="9" scale="75" r:id="rId1"/>
  <headerFooter>
    <oddHeader>&amp;L&amp;"Arial,Tučné"v tis. Kč&amp;C&amp;"Arial,Tučné"&amp;12Schválený rozpočet SMOl na rok 2017 - příjmy podrobně</oddHeader>
    <oddFooter>&amp;C&amp;P</oddFooter>
  </headerFooter>
  <rowBreaks count="3" manualBreakCount="3">
    <brk id="35" max="9" man="1"/>
    <brk id="98" max="9" man="1"/>
    <brk id="234" max="9" man="1"/>
  </rowBreaks>
</worksheet>
</file>

<file path=xl/worksheets/sheet5.xml><?xml version="1.0" encoding="utf-8"?>
<worksheet xmlns="http://schemas.openxmlformats.org/spreadsheetml/2006/main" xmlns:r="http://schemas.openxmlformats.org/officeDocument/2006/relationships">
  <sheetPr>
    <tabColor rgb="FF92D050"/>
  </sheetPr>
  <dimension ref="A1:N44"/>
  <sheetViews>
    <sheetView tabSelected="1" zoomScalePageLayoutView="0" workbookViewId="0" topLeftCell="F1">
      <selection activeCell="P17" sqref="P17"/>
    </sheetView>
  </sheetViews>
  <sheetFormatPr defaultColWidth="9.140625" defaultRowHeight="12.75"/>
  <cols>
    <col min="1" max="1" width="38.7109375" style="0" hidden="1" customWidth="1"/>
    <col min="2" max="2" width="11.8515625" style="0" hidden="1" customWidth="1"/>
    <col min="3" max="4" width="0" style="0" hidden="1" customWidth="1"/>
    <col min="5" max="5" width="12.421875" style="0" hidden="1" customWidth="1"/>
    <col min="6" max="6" width="50.8515625" style="0" customWidth="1"/>
    <col min="7" max="7" width="19.57421875" style="0" customWidth="1"/>
    <col min="8" max="9" width="0" style="0" hidden="1" customWidth="1"/>
    <col min="10" max="10" width="19.421875" style="0" customWidth="1"/>
  </cols>
  <sheetData>
    <row r="1" spans="1:10" ht="64.5" thickBot="1">
      <c r="A1" s="285" t="s">
        <v>1282</v>
      </c>
      <c r="B1" s="286" t="s">
        <v>906</v>
      </c>
      <c r="C1" s="287" t="s">
        <v>1283</v>
      </c>
      <c r="D1" s="287" t="s">
        <v>1284</v>
      </c>
      <c r="E1" s="288" t="s">
        <v>1285</v>
      </c>
      <c r="F1" s="285" t="s">
        <v>1523</v>
      </c>
      <c r="G1" s="286" t="s">
        <v>906</v>
      </c>
      <c r="H1" s="287" t="s">
        <v>1308</v>
      </c>
      <c r="I1" s="287" t="s">
        <v>1309</v>
      </c>
      <c r="J1" s="288" t="s">
        <v>1285</v>
      </c>
    </row>
    <row r="2" spans="1:10" s="289" customFormat="1" ht="36" customHeight="1">
      <c r="A2" s="359" t="s">
        <v>1286</v>
      </c>
      <c r="B2" s="281"/>
      <c r="C2" s="281">
        <v>13642</v>
      </c>
      <c r="D2" s="281">
        <v>58158</v>
      </c>
      <c r="E2" s="454">
        <v>71800</v>
      </c>
      <c r="F2" s="460" t="s">
        <v>1091</v>
      </c>
      <c r="G2" s="461"/>
      <c r="H2" s="281"/>
      <c r="I2" s="281"/>
      <c r="J2" s="290">
        <v>76800</v>
      </c>
    </row>
    <row r="3" spans="1:10" s="289" customFormat="1" ht="19.5" customHeight="1">
      <c r="A3" s="359" t="s">
        <v>1310</v>
      </c>
      <c r="B3" s="292">
        <v>20000</v>
      </c>
      <c r="C3" s="293"/>
      <c r="D3" s="294"/>
      <c r="E3" s="455"/>
      <c r="F3" s="462" t="s">
        <v>1287</v>
      </c>
      <c r="G3" s="463">
        <v>20000</v>
      </c>
      <c r="H3" s="293"/>
      <c r="I3" s="294"/>
      <c r="J3" s="296"/>
    </row>
    <row r="4" spans="1:10" s="289" customFormat="1" ht="19.5" customHeight="1">
      <c r="A4" s="359" t="s">
        <v>1288</v>
      </c>
      <c r="B4" s="297">
        <v>71800</v>
      </c>
      <c r="C4" s="293"/>
      <c r="D4" s="294"/>
      <c r="E4" s="455"/>
      <c r="F4" s="464" t="s">
        <v>1288</v>
      </c>
      <c r="G4" s="465">
        <v>76800</v>
      </c>
      <c r="H4" s="293"/>
      <c r="I4" s="294"/>
      <c r="J4" s="296"/>
    </row>
    <row r="5" spans="1:10" s="289" customFormat="1" ht="19.5" customHeight="1">
      <c r="A5" s="360" t="s">
        <v>1289</v>
      </c>
      <c r="B5" s="293">
        <v>15800</v>
      </c>
      <c r="C5" s="281"/>
      <c r="D5" s="293"/>
      <c r="E5" s="456"/>
      <c r="F5" s="462" t="s">
        <v>1289</v>
      </c>
      <c r="G5" s="463">
        <v>15800</v>
      </c>
      <c r="H5" s="281"/>
      <c r="I5" s="293"/>
      <c r="J5" s="298"/>
    </row>
    <row r="6" spans="1:10" s="289" customFormat="1" ht="19.5" customHeight="1">
      <c r="A6" s="360" t="s">
        <v>1290</v>
      </c>
      <c r="B6" s="293">
        <v>15</v>
      </c>
      <c r="C6" s="281"/>
      <c r="D6" s="293"/>
      <c r="E6" s="456"/>
      <c r="F6" s="462" t="s">
        <v>1290</v>
      </c>
      <c r="G6" s="463"/>
      <c r="H6" s="281"/>
      <c r="I6" s="293"/>
      <c r="J6" s="298"/>
    </row>
    <row r="7" spans="1:10" s="289" customFormat="1" ht="19.5" customHeight="1">
      <c r="A7" s="360" t="s">
        <v>1291</v>
      </c>
      <c r="B7" s="293">
        <v>23001</v>
      </c>
      <c r="C7" s="281"/>
      <c r="D7" s="293"/>
      <c r="E7" s="456"/>
      <c r="F7" s="462" t="s">
        <v>1291</v>
      </c>
      <c r="G7" s="463">
        <v>18370</v>
      </c>
      <c r="H7" s="281"/>
      <c r="I7" s="293"/>
      <c r="J7" s="298"/>
    </row>
    <row r="8" spans="1:10" s="289" customFormat="1" ht="19.5" customHeight="1">
      <c r="A8" s="360" t="s">
        <v>1292</v>
      </c>
      <c r="B8" s="293">
        <v>32984</v>
      </c>
      <c r="C8" s="281"/>
      <c r="D8" s="293"/>
      <c r="E8" s="456"/>
      <c r="F8" s="462" t="s">
        <v>1292</v>
      </c>
      <c r="G8" s="463">
        <f>G4-G5-G7</f>
        <v>42630</v>
      </c>
      <c r="H8" s="281"/>
      <c r="I8" s="293"/>
      <c r="J8" s="298"/>
    </row>
    <row r="9" spans="1:10" s="289" customFormat="1" ht="19.5" customHeight="1">
      <c r="A9" s="360"/>
      <c r="B9" s="293"/>
      <c r="C9" s="281"/>
      <c r="D9" s="293"/>
      <c r="E9" s="456"/>
      <c r="F9" s="462"/>
      <c r="G9" s="463"/>
      <c r="H9" s="281"/>
      <c r="I9" s="293"/>
      <c r="J9" s="298"/>
    </row>
    <row r="10" spans="1:10" s="289" customFormat="1" ht="19.5" customHeight="1">
      <c r="A10" s="359"/>
      <c r="B10" s="299"/>
      <c r="C10" s="299"/>
      <c r="D10" s="294"/>
      <c r="E10" s="456"/>
      <c r="F10" s="464"/>
      <c r="G10" s="466"/>
      <c r="H10" s="299"/>
      <c r="I10" s="294"/>
      <c r="J10" s="298"/>
    </row>
    <row r="11" spans="1:10" s="289" customFormat="1" ht="19.5" customHeight="1">
      <c r="A11" s="361"/>
      <c r="B11" s="300"/>
      <c r="C11" s="300"/>
      <c r="D11" s="300"/>
      <c r="E11" s="361"/>
      <c r="F11" s="467"/>
      <c r="G11" s="468"/>
      <c r="H11" s="300"/>
      <c r="I11" s="300"/>
      <c r="J11" s="301"/>
    </row>
    <row r="12" spans="1:10" s="289" customFormat="1" ht="19.5" customHeight="1">
      <c r="A12" s="359" t="s">
        <v>1293</v>
      </c>
      <c r="B12" s="294"/>
      <c r="C12" s="293">
        <v>24978</v>
      </c>
      <c r="D12" s="293">
        <v>106484</v>
      </c>
      <c r="E12" s="454">
        <v>131462</v>
      </c>
      <c r="F12" s="464" t="s">
        <v>1293</v>
      </c>
      <c r="G12" s="463">
        <v>133000</v>
      </c>
      <c r="H12" s="293"/>
      <c r="I12" s="293"/>
      <c r="J12" s="290">
        <v>133000</v>
      </c>
    </row>
    <row r="13" spans="1:10" s="289" customFormat="1" ht="19.5" customHeight="1">
      <c r="A13" s="360" t="s">
        <v>1294</v>
      </c>
      <c r="B13" s="293">
        <v>1500</v>
      </c>
      <c r="C13" s="293"/>
      <c r="D13" s="293"/>
      <c r="E13" s="360"/>
      <c r="F13" s="462" t="s">
        <v>1294</v>
      </c>
      <c r="G13" s="463">
        <v>1500</v>
      </c>
      <c r="H13" s="293"/>
      <c r="I13" s="293"/>
      <c r="J13" s="302"/>
    </row>
    <row r="14" spans="1:10" s="289" customFormat="1" ht="19.5" customHeight="1">
      <c r="A14" s="360" t="s">
        <v>1295</v>
      </c>
      <c r="B14" s="293"/>
      <c r="C14" s="295"/>
      <c r="D14" s="293"/>
      <c r="E14" s="360"/>
      <c r="F14" s="462" t="s">
        <v>1295</v>
      </c>
      <c r="G14" s="463">
        <v>69971</v>
      </c>
      <c r="H14" s="295"/>
      <c r="I14" s="293"/>
      <c r="J14" s="302"/>
    </row>
    <row r="15" spans="1:10" s="289" customFormat="1" ht="19.5" customHeight="1">
      <c r="A15" s="360"/>
      <c r="B15" s="293"/>
      <c r="C15" s="295"/>
      <c r="D15" s="293"/>
      <c r="E15" s="360"/>
      <c r="F15" s="462" t="s">
        <v>1296</v>
      </c>
      <c r="G15" s="463">
        <f>G12-G13-G14</f>
        <v>61529</v>
      </c>
      <c r="H15" s="295"/>
      <c r="I15" s="293"/>
      <c r="J15" s="302"/>
    </row>
    <row r="16" spans="1:10" s="289" customFormat="1" ht="19.5" customHeight="1">
      <c r="A16" s="361"/>
      <c r="B16" s="300"/>
      <c r="C16" s="303"/>
      <c r="D16" s="303"/>
      <c r="E16" s="361"/>
      <c r="F16" s="467"/>
      <c r="G16" s="468"/>
      <c r="H16" s="303"/>
      <c r="I16" s="303"/>
      <c r="J16" s="301"/>
    </row>
    <row r="17" spans="1:10" s="289" customFormat="1" ht="19.5" customHeight="1">
      <c r="A17" s="359" t="s">
        <v>1297</v>
      </c>
      <c r="B17" s="293"/>
      <c r="C17" s="293">
        <v>19246</v>
      </c>
      <c r="D17" s="293">
        <v>82051</v>
      </c>
      <c r="E17" s="454">
        <v>101297</v>
      </c>
      <c r="F17" s="464" t="s">
        <v>1297</v>
      </c>
      <c r="G17" s="463"/>
      <c r="H17" s="293">
        <v>0</v>
      </c>
      <c r="I17" s="293">
        <v>0</v>
      </c>
      <c r="J17" s="290">
        <v>89107</v>
      </c>
    </row>
    <row r="18" spans="1:10" s="289" customFormat="1" ht="19.5" customHeight="1">
      <c r="A18" s="360" t="s">
        <v>1298</v>
      </c>
      <c r="B18" s="293">
        <v>44900</v>
      </c>
      <c r="C18" s="293">
        <v>8531</v>
      </c>
      <c r="D18" s="293">
        <v>36369</v>
      </c>
      <c r="E18" s="457"/>
      <c r="F18" s="462" t="s">
        <v>1298</v>
      </c>
      <c r="G18" s="463">
        <v>32847</v>
      </c>
      <c r="H18" s="293"/>
      <c r="I18" s="293"/>
      <c r="J18" s="304"/>
    </row>
    <row r="19" spans="1:10" s="289" customFormat="1" ht="19.5" customHeight="1">
      <c r="A19" s="360" t="s">
        <v>1299</v>
      </c>
      <c r="B19" s="293">
        <v>21000</v>
      </c>
      <c r="C19" s="293">
        <v>3990</v>
      </c>
      <c r="D19" s="293">
        <v>17010</v>
      </c>
      <c r="E19" s="457"/>
      <c r="F19" s="462" t="s">
        <v>1299</v>
      </c>
      <c r="G19" s="463">
        <v>20500</v>
      </c>
      <c r="H19" s="293"/>
      <c r="I19" s="293"/>
      <c r="J19" s="304"/>
    </row>
    <row r="20" spans="1:10" s="289" customFormat="1" ht="19.5" customHeight="1">
      <c r="A20" s="359" t="s">
        <v>1300</v>
      </c>
      <c r="B20" s="297">
        <v>65900</v>
      </c>
      <c r="C20" s="297">
        <v>12521</v>
      </c>
      <c r="D20" s="297">
        <v>53379</v>
      </c>
      <c r="E20" s="457"/>
      <c r="F20" s="464" t="s">
        <v>1300</v>
      </c>
      <c r="G20" s="465">
        <v>53347</v>
      </c>
      <c r="H20" s="297"/>
      <c r="I20" s="297"/>
      <c r="J20" s="304"/>
    </row>
    <row r="21" spans="1:10" s="289" customFormat="1" ht="19.5" customHeight="1">
      <c r="A21" s="360" t="s">
        <v>1301</v>
      </c>
      <c r="B21" s="281">
        <v>15000</v>
      </c>
      <c r="C21" s="293">
        <v>2850</v>
      </c>
      <c r="D21" s="293">
        <v>12150</v>
      </c>
      <c r="E21" s="457"/>
      <c r="F21" s="462" t="s">
        <v>1301</v>
      </c>
      <c r="G21" s="469">
        <v>13100</v>
      </c>
      <c r="H21" s="293"/>
      <c r="I21" s="293"/>
      <c r="J21" s="304"/>
    </row>
    <row r="22" spans="1:10" s="289" customFormat="1" ht="19.5" customHeight="1">
      <c r="A22" s="360" t="s">
        <v>1302</v>
      </c>
      <c r="B22" s="281">
        <v>1500</v>
      </c>
      <c r="C22" s="293">
        <v>285</v>
      </c>
      <c r="D22" s="293">
        <v>1215</v>
      </c>
      <c r="E22" s="457"/>
      <c r="F22" s="462" t="s">
        <v>1302</v>
      </c>
      <c r="G22" s="469">
        <v>1253</v>
      </c>
      <c r="H22" s="293"/>
      <c r="I22" s="293"/>
      <c r="J22" s="304"/>
    </row>
    <row r="23" spans="1:10" s="289" customFormat="1" ht="19.5" customHeight="1">
      <c r="A23" s="360" t="s">
        <v>470</v>
      </c>
      <c r="B23" s="281">
        <v>5000</v>
      </c>
      <c r="C23" s="293">
        <v>950</v>
      </c>
      <c r="D23" s="293">
        <v>4050</v>
      </c>
      <c r="E23" s="457"/>
      <c r="F23" s="462" t="s">
        <v>470</v>
      </c>
      <c r="G23" s="469">
        <v>6000</v>
      </c>
      <c r="H23" s="293"/>
      <c r="I23" s="293"/>
      <c r="J23" s="304"/>
    </row>
    <row r="24" spans="1:10" s="289" customFormat="1" ht="19.5" customHeight="1">
      <c r="A24" s="360" t="s">
        <v>1303</v>
      </c>
      <c r="B24" s="281">
        <v>13897</v>
      </c>
      <c r="C24" s="293">
        <v>2640</v>
      </c>
      <c r="D24" s="293">
        <v>11257</v>
      </c>
      <c r="E24" s="457"/>
      <c r="F24" s="462" t="s">
        <v>1303</v>
      </c>
      <c r="G24" s="469">
        <v>15407</v>
      </c>
      <c r="H24" s="293"/>
      <c r="I24" s="293"/>
      <c r="J24" s="304"/>
    </row>
    <row r="25" spans="1:10" s="289" customFormat="1" ht="19.5" customHeight="1">
      <c r="A25" s="359" t="s">
        <v>1304</v>
      </c>
      <c r="B25" s="305">
        <v>35397</v>
      </c>
      <c r="C25" s="305">
        <v>6725</v>
      </c>
      <c r="D25" s="305">
        <v>28672</v>
      </c>
      <c r="E25" s="457"/>
      <c r="F25" s="464" t="s">
        <v>1304</v>
      </c>
      <c r="G25" s="470">
        <v>35760</v>
      </c>
      <c r="H25" s="305"/>
      <c r="I25" s="305"/>
      <c r="J25" s="304"/>
    </row>
    <row r="26" spans="1:10" s="289" customFormat="1" ht="19.5" customHeight="1">
      <c r="A26" s="362"/>
      <c r="B26" s="303"/>
      <c r="C26" s="303"/>
      <c r="D26" s="303"/>
      <c r="E26" s="362"/>
      <c r="F26" s="471"/>
      <c r="G26" s="472"/>
      <c r="H26" s="303"/>
      <c r="I26" s="303"/>
      <c r="J26" s="306"/>
    </row>
    <row r="27" spans="1:10" s="289" customFormat="1" ht="19.5" customHeight="1">
      <c r="A27" s="359" t="s">
        <v>1305</v>
      </c>
      <c r="B27" s="294"/>
      <c r="C27" s="293">
        <v>95</v>
      </c>
      <c r="D27" s="293">
        <v>405</v>
      </c>
      <c r="E27" s="454">
        <v>500</v>
      </c>
      <c r="F27" s="464" t="s">
        <v>1305</v>
      </c>
      <c r="G27" s="473"/>
      <c r="H27" s="293"/>
      <c r="I27" s="293"/>
      <c r="J27" s="290">
        <v>500</v>
      </c>
    </row>
    <row r="28" spans="1:14" s="289" customFormat="1" ht="19.5" customHeight="1">
      <c r="A28" s="361"/>
      <c r="B28" s="300"/>
      <c r="C28" s="303"/>
      <c r="D28" s="303"/>
      <c r="E28" s="361"/>
      <c r="F28" s="467"/>
      <c r="G28" s="468"/>
      <c r="H28" s="303"/>
      <c r="I28" s="303"/>
      <c r="J28" s="301"/>
      <c r="N28" s="447"/>
    </row>
    <row r="29" spans="1:10" s="289" customFormat="1" ht="19.5" customHeight="1">
      <c r="A29" s="359" t="s">
        <v>782</v>
      </c>
      <c r="B29" s="291"/>
      <c r="C29" s="281">
        <v>3448</v>
      </c>
      <c r="D29" s="281">
        <v>14702</v>
      </c>
      <c r="E29" s="454">
        <v>18150</v>
      </c>
      <c r="F29" s="464" t="s">
        <v>782</v>
      </c>
      <c r="G29" s="469"/>
      <c r="H29" s="281"/>
      <c r="I29" s="281"/>
      <c r="J29" s="290">
        <v>25000</v>
      </c>
    </row>
    <row r="30" spans="1:10" s="289" customFormat="1" ht="19.5" customHeight="1">
      <c r="A30" s="359"/>
      <c r="B30" s="291"/>
      <c r="C30" s="281"/>
      <c r="D30" s="281"/>
      <c r="E30" s="454"/>
      <c r="F30" s="462" t="s">
        <v>1049</v>
      </c>
      <c r="G30" s="469">
        <v>5000</v>
      </c>
      <c r="H30" s="281"/>
      <c r="I30" s="281"/>
      <c r="J30" s="290"/>
    </row>
    <row r="31" spans="1:10" s="289" customFormat="1" ht="19.5" customHeight="1">
      <c r="A31" s="359"/>
      <c r="B31" s="291"/>
      <c r="C31" s="281"/>
      <c r="D31" s="281"/>
      <c r="E31" s="454"/>
      <c r="F31" s="462" t="s">
        <v>1296</v>
      </c>
      <c r="G31" s="469">
        <v>20000</v>
      </c>
      <c r="H31" s="281"/>
      <c r="I31" s="281"/>
      <c r="J31" s="290"/>
    </row>
    <row r="32" spans="1:10" s="289" customFormat="1" ht="19.5" customHeight="1">
      <c r="A32" s="361"/>
      <c r="B32" s="300"/>
      <c r="C32" s="303"/>
      <c r="D32" s="303"/>
      <c r="E32" s="361"/>
      <c r="F32" s="467"/>
      <c r="G32" s="468"/>
      <c r="H32" s="303"/>
      <c r="I32" s="303"/>
      <c r="J32" s="301"/>
    </row>
    <row r="33" spans="1:10" s="289" customFormat="1" ht="19.5" customHeight="1">
      <c r="A33" s="359" t="s">
        <v>1306</v>
      </c>
      <c r="B33" s="291"/>
      <c r="C33" s="281">
        <v>551</v>
      </c>
      <c r="D33" s="281">
        <v>2349</v>
      </c>
      <c r="E33" s="458">
        <v>2900</v>
      </c>
      <c r="F33" s="464" t="s">
        <v>1306</v>
      </c>
      <c r="G33" s="469">
        <v>2900</v>
      </c>
      <c r="H33" s="281"/>
      <c r="I33" s="281"/>
      <c r="J33" s="290">
        <v>2900</v>
      </c>
    </row>
    <row r="34" spans="1:10" s="289" customFormat="1" ht="19.5" customHeight="1" thickBot="1">
      <c r="A34" s="360"/>
      <c r="B34" s="291"/>
      <c r="C34" s="281"/>
      <c r="D34" s="281"/>
      <c r="E34" s="360"/>
      <c r="F34" s="462"/>
      <c r="G34" s="474"/>
      <c r="H34" s="281"/>
      <c r="I34" s="281"/>
      <c r="J34" s="302"/>
    </row>
    <row r="35" spans="1:12" s="289" customFormat="1" ht="19.5" customHeight="1" thickBot="1">
      <c r="A35" s="282" t="s">
        <v>1307</v>
      </c>
      <c r="B35" s="283"/>
      <c r="C35" s="283">
        <v>61960</v>
      </c>
      <c r="D35" s="283">
        <v>264148</v>
      </c>
      <c r="E35" s="459">
        <v>326108</v>
      </c>
      <c r="F35" s="475" t="s">
        <v>1307</v>
      </c>
      <c r="G35" s="283"/>
      <c r="H35" s="283">
        <v>0</v>
      </c>
      <c r="I35" s="283">
        <v>0</v>
      </c>
      <c r="J35" s="284">
        <v>327307</v>
      </c>
      <c r="L35" s="432"/>
    </row>
    <row r="36" spans="1:10" ht="12.75">
      <c r="A36" s="97"/>
      <c r="B36" s="97"/>
      <c r="C36" s="97"/>
      <c r="D36" s="97"/>
      <c r="E36" s="97"/>
      <c r="F36" s="97"/>
      <c r="G36" s="97"/>
      <c r="H36" s="97"/>
      <c r="I36" s="97"/>
      <c r="J36" s="97"/>
    </row>
    <row r="37" spans="1:10" ht="12.75">
      <c r="A37" s="97"/>
      <c r="B37" s="97"/>
      <c r="C37" s="97"/>
      <c r="D37" s="97"/>
      <c r="E37" s="97"/>
      <c r="F37" s="97"/>
      <c r="G37" s="97"/>
      <c r="H37" s="97"/>
      <c r="I37" s="97"/>
      <c r="J37" s="97"/>
    </row>
    <row r="38" spans="1:10" ht="12.75">
      <c r="A38" s="97"/>
      <c r="B38" s="97"/>
      <c r="C38" s="97"/>
      <c r="D38" s="97"/>
      <c r="E38" s="97"/>
      <c r="F38" s="97"/>
      <c r="G38" s="97"/>
      <c r="H38" s="97"/>
      <c r="I38" s="97"/>
      <c r="J38" s="97"/>
    </row>
    <row r="39" spans="1:10" ht="12.75">
      <c r="A39" s="97"/>
      <c r="B39" s="97"/>
      <c r="C39" s="97"/>
      <c r="D39" s="97"/>
      <c r="E39" s="97"/>
      <c r="F39" s="345"/>
      <c r="G39" s="346"/>
      <c r="H39" s="345"/>
      <c r="I39" s="345"/>
      <c r="J39" s="347"/>
    </row>
    <row r="40" spans="1:10" ht="12.75">
      <c r="A40" s="97"/>
      <c r="B40" s="97"/>
      <c r="C40" s="97"/>
      <c r="D40" s="97"/>
      <c r="E40" s="97"/>
      <c r="F40" s="345"/>
      <c r="G40" s="346"/>
      <c r="H40" s="345"/>
      <c r="I40" s="345"/>
      <c r="J40" s="347"/>
    </row>
    <row r="43" ht="12.75">
      <c r="J43" s="341"/>
    </row>
    <row r="44" ht="12.75">
      <c r="J44" s="341"/>
    </row>
  </sheetData>
  <sheetProtection/>
  <printOptions/>
  <pageMargins left="0.9055118110236221" right="0.7086614173228347" top="0.984251968503937" bottom="0.7874015748031497" header="0.5118110236220472" footer="0.31496062992125984"/>
  <pageSetup firstPageNumber="7" useFirstPageNumber="1" horizontalDpi="600" verticalDpi="600" orientation="portrait" paperSize="9" scale="85" r:id="rId1"/>
  <headerFooter>
    <oddHeader>&amp;C&amp;"Arial,Tučné"&amp;12Návrh rozpočtu SMOl na rok 2017 - hospodářská činnost</oddHeader>
    <oddFooter>&amp;C&amp;P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S45"/>
  <sheetViews>
    <sheetView zoomScaleSheetLayoutView="100" workbookViewId="0" topLeftCell="A1">
      <selection activeCell="T8" sqref="T8"/>
    </sheetView>
  </sheetViews>
  <sheetFormatPr defaultColWidth="9.140625" defaultRowHeight="12.75"/>
  <cols>
    <col min="1" max="1" width="9.57421875" style="0" customWidth="1"/>
    <col min="2" max="2" width="33.140625" style="0" customWidth="1"/>
    <col min="3" max="3" width="10.140625" style="0" hidden="1" customWidth="1"/>
    <col min="4" max="4" width="10.421875" style="0" hidden="1" customWidth="1"/>
    <col min="5" max="5" width="8.8515625" style="0" hidden="1" customWidth="1"/>
    <col min="6" max="6" width="7.8515625" style="0" hidden="1" customWidth="1"/>
    <col min="7" max="9" width="8.00390625" style="0" hidden="1" customWidth="1"/>
    <col min="10" max="10" width="6.7109375" style="0" hidden="1" customWidth="1"/>
    <col min="11" max="11" width="14.57421875" style="0" customWidth="1"/>
    <col min="12" max="12" width="56.8515625" style="0" customWidth="1"/>
    <col min="13" max="14" width="9.57421875" style="0" customWidth="1"/>
  </cols>
  <sheetData>
    <row r="1" spans="1:12" ht="30.75" customHeight="1" thickBot="1">
      <c r="A1" s="492" t="s">
        <v>1524</v>
      </c>
      <c r="B1" s="493"/>
      <c r="C1" s="493"/>
      <c r="D1" s="493"/>
      <c r="E1" s="493"/>
      <c r="F1" s="493"/>
      <c r="G1" s="493"/>
      <c r="H1" s="493"/>
      <c r="I1" s="493"/>
      <c r="J1" s="493"/>
      <c r="K1" s="493"/>
      <c r="L1" s="493"/>
    </row>
    <row r="2" spans="1:12" ht="63" customHeight="1" thickBot="1">
      <c r="A2" s="76" t="s">
        <v>21</v>
      </c>
      <c r="B2" s="77" t="s">
        <v>22</v>
      </c>
      <c r="C2" s="77" t="s">
        <v>23</v>
      </c>
      <c r="D2" s="77" t="s">
        <v>24</v>
      </c>
      <c r="E2" s="77" t="s">
        <v>25</v>
      </c>
      <c r="F2" s="135" t="s">
        <v>590</v>
      </c>
      <c r="G2" s="135" t="s">
        <v>895</v>
      </c>
      <c r="H2" s="135" t="s">
        <v>772</v>
      </c>
      <c r="I2" s="135" t="s">
        <v>771</v>
      </c>
      <c r="J2" s="135" t="s">
        <v>543</v>
      </c>
      <c r="K2" s="3" t="s">
        <v>1522</v>
      </c>
      <c r="L2" s="63" t="s">
        <v>26</v>
      </c>
    </row>
    <row r="3" spans="1:12" ht="24" customHeight="1">
      <c r="A3" s="494" t="s">
        <v>906</v>
      </c>
      <c r="B3" s="494"/>
      <c r="C3" s="78"/>
      <c r="D3" s="78"/>
      <c r="E3" s="78"/>
      <c r="F3" s="78"/>
      <c r="G3" s="78"/>
      <c r="H3" s="78"/>
      <c r="I3" s="78"/>
      <c r="J3" s="78"/>
      <c r="K3" s="78"/>
      <c r="L3" s="147"/>
    </row>
    <row r="4" spans="1:12" ht="15" customHeight="1">
      <c r="A4" s="484" t="s">
        <v>1315</v>
      </c>
      <c r="B4" s="485"/>
      <c r="C4" s="485"/>
      <c r="D4" s="485"/>
      <c r="E4" s="485"/>
      <c r="F4" s="485"/>
      <c r="G4" s="485"/>
      <c r="H4" s="485"/>
      <c r="I4" s="485"/>
      <c r="J4" s="485"/>
      <c r="K4" s="485"/>
      <c r="L4" s="486"/>
    </row>
    <row r="5" spans="1:12" ht="15" customHeight="1">
      <c r="A5" s="487" t="s">
        <v>295</v>
      </c>
      <c r="B5" s="488"/>
      <c r="C5" s="488"/>
      <c r="D5" s="488"/>
      <c r="E5" s="488"/>
      <c r="F5" s="488"/>
      <c r="G5" s="488"/>
      <c r="H5" s="488"/>
      <c r="I5" s="488"/>
      <c r="J5" s="488"/>
      <c r="K5" s="488"/>
      <c r="L5" s="489"/>
    </row>
    <row r="6" spans="1:12" ht="15" customHeight="1">
      <c r="A6" s="79" t="s">
        <v>30</v>
      </c>
      <c r="B6" s="80" t="s">
        <v>1316</v>
      </c>
      <c r="C6" s="81">
        <v>320</v>
      </c>
      <c r="D6" s="82">
        <v>150.7705</v>
      </c>
      <c r="E6" s="81">
        <v>320</v>
      </c>
      <c r="F6" s="87"/>
      <c r="G6" s="87">
        <v>320</v>
      </c>
      <c r="H6" s="87"/>
      <c r="I6" s="87">
        <v>320</v>
      </c>
      <c r="J6" s="87"/>
      <c r="K6" s="87">
        <v>320</v>
      </c>
      <c r="L6" s="83" t="s">
        <v>1317</v>
      </c>
    </row>
    <row r="7" spans="1:12" ht="18.75" customHeight="1">
      <c r="A7" s="79" t="s">
        <v>30</v>
      </c>
      <c r="B7" s="80" t="s">
        <v>1318</v>
      </c>
      <c r="C7" s="81">
        <v>4307</v>
      </c>
      <c r="D7" s="82">
        <v>1917.107</v>
      </c>
      <c r="E7" s="81">
        <v>4320</v>
      </c>
      <c r="F7" s="87"/>
      <c r="G7" s="87">
        <v>4320</v>
      </c>
      <c r="H7" s="87"/>
      <c r="I7" s="87">
        <v>4320</v>
      </c>
      <c r="J7" s="87"/>
      <c r="K7" s="87">
        <v>4320</v>
      </c>
      <c r="L7" s="83" t="s">
        <v>1319</v>
      </c>
    </row>
    <row r="8" spans="1:12" ht="21.75" customHeight="1">
      <c r="A8" s="79" t="s">
        <v>30</v>
      </c>
      <c r="B8" s="80" t="s">
        <v>1320</v>
      </c>
      <c r="C8" s="81">
        <v>6000</v>
      </c>
      <c r="D8" s="82">
        <v>3629.545</v>
      </c>
      <c r="E8" s="81">
        <v>6000</v>
      </c>
      <c r="F8" s="87"/>
      <c r="G8" s="87">
        <v>6000</v>
      </c>
      <c r="H8" s="87"/>
      <c r="I8" s="87">
        <v>6000</v>
      </c>
      <c r="J8" s="87"/>
      <c r="K8" s="87">
        <v>6000</v>
      </c>
      <c r="L8" s="83" t="s">
        <v>1321</v>
      </c>
    </row>
    <row r="9" spans="1:12" ht="33.75" customHeight="1">
      <c r="A9" s="79" t="s">
        <v>30</v>
      </c>
      <c r="B9" s="80" t="s">
        <v>1322</v>
      </c>
      <c r="C9" s="81">
        <v>1925</v>
      </c>
      <c r="D9" s="82">
        <v>934.361</v>
      </c>
      <c r="E9" s="81">
        <v>1925</v>
      </c>
      <c r="F9" s="87"/>
      <c r="G9" s="87">
        <v>1925</v>
      </c>
      <c r="H9" s="87"/>
      <c r="I9" s="87">
        <v>1925</v>
      </c>
      <c r="J9" s="87"/>
      <c r="K9" s="87">
        <v>1925</v>
      </c>
      <c r="L9" s="83" t="s">
        <v>1323</v>
      </c>
    </row>
    <row r="10" spans="1:12" ht="22.5" customHeight="1">
      <c r="A10" s="79" t="s">
        <v>30</v>
      </c>
      <c r="B10" s="80" t="s">
        <v>1324</v>
      </c>
      <c r="C10" s="81">
        <v>929</v>
      </c>
      <c r="D10" s="82">
        <v>504.79</v>
      </c>
      <c r="E10" s="81">
        <v>929</v>
      </c>
      <c r="F10" s="87"/>
      <c r="G10" s="87">
        <v>929</v>
      </c>
      <c r="H10" s="87"/>
      <c r="I10" s="87">
        <v>929</v>
      </c>
      <c r="J10" s="87"/>
      <c r="K10" s="87">
        <v>929</v>
      </c>
      <c r="L10" s="83" t="s">
        <v>1325</v>
      </c>
    </row>
    <row r="11" spans="1:12" ht="21" customHeight="1">
      <c r="A11" s="79" t="s">
        <v>30</v>
      </c>
      <c r="B11" s="80" t="s">
        <v>1326</v>
      </c>
      <c r="C11" s="81">
        <v>27</v>
      </c>
      <c r="D11" s="82">
        <v>0</v>
      </c>
      <c r="E11" s="81">
        <v>27</v>
      </c>
      <c r="F11" s="87"/>
      <c r="G11" s="87">
        <v>27</v>
      </c>
      <c r="H11" s="87"/>
      <c r="I11" s="87">
        <v>27</v>
      </c>
      <c r="J11" s="87"/>
      <c r="K11" s="87">
        <v>27</v>
      </c>
      <c r="L11" s="83" t="s">
        <v>1327</v>
      </c>
    </row>
    <row r="12" spans="1:12" ht="16.5" customHeight="1">
      <c r="A12" s="79" t="s">
        <v>30</v>
      </c>
      <c r="B12" s="80" t="s">
        <v>1328</v>
      </c>
      <c r="C12" s="81">
        <v>12</v>
      </c>
      <c r="D12" s="82">
        <v>0</v>
      </c>
      <c r="E12" s="81">
        <v>12</v>
      </c>
      <c r="F12" s="87"/>
      <c r="G12" s="87">
        <v>12</v>
      </c>
      <c r="H12" s="87"/>
      <c r="I12" s="87">
        <v>12</v>
      </c>
      <c r="J12" s="87"/>
      <c r="K12" s="87">
        <v>12</v>
      </c>
      <c r="L12" s="83" t="s">
        <v>1329</v>
      </c>
    </row>
    <row r="13" spans="1:12" ht="15" customHeight="1">
      <c r="A13" s="487" t="s">
        <v>1330</v>
      </c>
      <c r="B13" s="491"/>
      <c r="C13" s="81">
        <v>13520</v>
      </c>
      <c r="D13" s="82">
        <v>7136.5735</v>
      </c>
      <c r="E13" s="81">
        <v>13533</v>
      </c>
      <c r="F13" s="81">
        <v>0</v>
      </c>
      <c r="G13" s="81">
        <v>13533</v>
      </c>
      <c r="H13" s="81">
        <v>0</v>
      </c>
      <c r="I13" s="81">
        <v>13533</v>
      </c>
      <c r="J13" s="81">
        <v>0</v>
      </c>
      <c r="K13" s="81">
        <v>13533</v>
      </c>
      <c r="L13" s="316" t="s">
        <v>30</v>
      </c>
    </row>
    <row r="14" spans="1:12" ht="15" customHeight="1">
      <c r="A14" s="487" t="s">
        <v>29</v>
      </c>
      <c r="B14" s="488"/>
      <c r="C14" s="488"/>
      <c r="D14" s="488"/>
      <c r="E14" s="488"/>
      <c r="F14" s="488"/>
      <c r="G14" s="488"/>
      <c r="H14" s="488"/>
      <c r="I14" s="488"/>
      <c r="J14" s="488"/>
      <c r="K14" s="488"/>
      <c r="L14" s="489"/>
    </row>
    <row r="15" spans="1:12" ht="15" customHeight="1">
      <c r="A15" s="79" t="s">
        <v>30</v>
      </c>
      <c r="B15" s="80" t="s">
        <v>1316</v>
      </c>
      <c r="C15" s="81">
        <v>150</v>
      </c>
      <c r="D15" s="82">
        <v>13.604</v>
      </c>
      <c r="E15" s="81">
        <v>150</v>
      </c>
      <c r="F15" s="87"/>
      <c r="G15" s="87">
        <v>150</v>
      </c>
      <c r="H15" s="87"/>
      <c r="I15" s="87">
        <v>150</v>
      </c>
      <c r="J15" s="87"/>
      <c r="K15" s="87">
        <v>150</v>
      </c>
      <c r="L15" s="83" t="s">
        <v>1331</v>
      </c>
    </row>
    <row r="16" spans="1:12" ht="36.75" customHeight="1">
      <c r="A16" s="79" t="s">
        <v>30</v>
      </c>
      <c r="B16" s="80" t="s">
        <v>1318</v>
      </c>
      <c r="C16" s="81">
        <v>5998</v>
      </c>
      <c r="D16" s="82">
        <v>3375.726</v>
      </c>
      <c r="E16" s="81">
        <v>5998</v>
      </c>
      <c r="F16" s="87"/>
      <c r="G16" s="87">
        <v>5998</v>
      </c>
      <c r="H16" s="87"/>
      <c r="I16" s="87">
        <v>5998</v>
      </c>
      <c r="J16" s="87"/>
      <c r="K16" s="87">
        <v>5998</v>
      </c>
      <c r="L16" s="83" t="s">
        <v>1332</v>
      </c>
    </row>
    <row r="17" spans="1:12" ht="18.75" customHeight="1">
      <c r="A17" s="79" t="s">
        <v>30</v>
      </c>
      <c r="B17" s="80" t="s">
        <v>1333</v>
      </c>
      <c r="C17" s="81">
        <v>1500</v>
      </c>
      <c r="D17" s="82">
        <v>429</v>
      </c>
      <c r="E17" s="81">
        <v>1500</v>
      </c>
      <c r="F17" s="87"/>
      <c r="G17" s="317">
        <v>1500</v>
      </c>
      <c r="H17" s="317"/>
      <c r="I17" s="317">
        <v>1500</v>
      </c>
      <c r="J17" s="317"/>
      <c r="K17" s="87">
        <v>1500</v>
      </c>
      <c r="L17" s="448" t="s">
        <v>30</v>
      </c>
    </row>
    <row r="18" spans="1:14" ht="70.5" customHeight="1">
      <c r="A18" s="79" t="s">
        <v>30</v>
      </c>
      <c r="B18" s="80" t="s">
        <v>1334</v>
      </c>
      <c r="C18" s="81">
        <v>217263</v>
      </c>
      <c r="D18" s="82">
        <v>131106.428</v>
      </c>
      <c r="E18" s="81">
        <v>241841</v>
      </c>
      <c r="F18" s="87"/>
      <c r="G18" s="141">
        <v>241841</v>
      </c>
      <c r="H18" s="141">
        <v>-3751</v>
      </c>
      <c r="I18" s="141">
        <v>238090</v>
      </c>
      <c r="J18" s="141"/>
      <c r="K18" s="87">
        <v>238090</v>
      </c>
      <c r="L18" s="449" t="s">
        <v>1517</v>
      </c>
      <c r="M18" s="319"/>
      <c r="N18" s="75"/>
    </row>
    <row r="19" spans="1:12" ht="31.5" customHeight="1">
      <c r="A19" s="79" t="s">
        <v>30</v>
      </c>
      <c r="B19" s="80" t="s">
        <v>1322</v>
      </c>
      <c r="C19" s="81">
        <v>55815</v>
      </c>
      <c r="D19" s="82">
        <v>33320.183</v>
      </c>
      <c r="E19" s="81">
        <v>61959</v>
      </c>
      <c r="F19" s="87"/>
      <c r="G19" s="318">
        <v>61959</v>
      </c>
      <c r="H19" s="318">
        <v>-938</v>
      </c>
      <c r="I19" s="318">
        <v>61021</v>
      </c>
      <c r="J19" s="318"/>
      <c r="K19" s="87">
        <v>61021</v>
      </c>
      <c r="L19" s="450"/>
    </row>
    <row r="20" spans="1:12" ht="22.5" customHeight="1">
      <c r="A20" s="79" t="s">
        <v>30</v>
      </c>
      <c r="B20" s="80" t="s">
        <v>1324</v>
      </c>
      <c r="C20" s="81">
        <v>20094</v>
      </c>
      <c r="D20" s="82">
        <v>11989.53338</v>
      </c>
      <c r="E20" s="81">
        <v>22306</v>
      </c>
      <c r="F20" s="87"/>
      <c r="G20" s="87">
        <v>22306</v>
      </c>
      <c r="H20" s="87">
        <v>-338</v>
      </c>
      <c r="I20" s="87">
        <v>21968</v>
      </c>
      <c r="J20" s="87"/>
      <c r="K20" s="87">
        <v>21968</v>
      </c>
      <c r="L20" s="365" t="s">
        <v>1325</v>
      </c>
    </row>
    <row r="21" spans="1:12" ht="21" customHeight="1">
      <c r="A21" s="79" t="s">
        <v>30</v>
      </c>
      <c r="B21" s="80" t="s">
        <v>1326</v>
      </c>
      <c r="C21" s="81">
        <v>1170</v>
      </c>
      <c r="D21" s="82">
        <v>936.724</v>
      </c>
      <c r="E21" s="81">
        <v>1273</v>
      </c>
      <c r="F21" s="87"/>
      <c r="G21" s="87">
        <v>1273</v>
      </c>
      <c r="H21" s="87">
        <v>-16</v>
      </c>
      <c r="I21" s="87">
        <v>1257</v>
      </c>
      <c r="J21" s="87"/>
      <c r="K21" s="87">
        <v>1257</v>
      </c>
      <c r="L21" s="83" t="s">
        <v>1335</v>
      </c>
    </row>
    <row r="22" spans="1:12" ht="22.5" customHeight="1">
      <c r="A22" s="79" t="s">
        <v>30</v>
      </c>
      <c r="B22" s="80" t="s">
        <v>1336</v>
      </c>
      <c r="C22" s="81">
        <v>300</v>
      </c>
      <c r="D22" s="82">
        <v>0</v>
      </c>
      <c r="E22" s="81">
        <v>400</v>
      </c>
      <c r="F22" s="87"/>
      <c r="G22" s="87">
        <v>400</v>
      </c>
      <c r="H22" s="87"/>
      <c r="I22" s="87">
        <v>400</v>
      </c>
      <c r="J22" s="87"/>
      <c r="K22" s="87">
        <v>400</v>
      </c>
      <c r="L22" s="83" t="s">
        <v>1337</v>
      </c>
    </row>
    <row r="23" spans="1:12" ht="18" customHeight="1">
      <c r="A23" s="79" t="s">
        <v>30</v>
      </c>
      <c r="B23" s="80" t="s">
        <v>1328</v>
      </c>
      <c r="C23" s="81">
        <v>900</v>
      </c>
      <c r="D23" s="82">
        <v>593.14</v>
      </c>
      <c r="E23" s="81">
        <v>950</v>
      </c>
      <c r="F23" s="87"/>
      <c r="G23" s="87">
        <v>950</v>
      </c>
      <c r="H23" s="87"/>
      <c r="I23" s="87">
        <v>950</v>
      </c>
      <c r="J23" s="87"/>
      <c r="K23" s="87">
        <v>950</v>
      </c>
      <c r="L23" s="83" t="s">
        <v>1329</v>
      </c>
    </row>
    <row r="24" spans="1:16" ht="15" customHeight="1">
      <c r="A24" s="487" t="s">
        <v>1338</v>
      </c>
      <c r="B24" s="491"/>
      <c r="C24" s="81">
        <v>303190</v>
      </c>
      <c r="D24" s="82">
        <v>181764.33838</v>
      </c>
      <c r="E24" s="81">
        <v>336377</v>
      </c>
      <c r="F24" s="81">
        <v>0</v>
      </c>
      <c r="G24" s="81">
        <v>336377</v>
      </c>
      <c r="H24" s="81">
        <v>-5043</v>
      </c>
      <c r="I24" s="81">
        <v>331334</v>
      </c>
      <c r="J24" s="81">
        <v>0</v>
      </c>
      <c r="K24" s="81">
        <v>331334</v>
      </c>
      <c r="L24" s="316" t="s">
        <v>30</v>
      </c>
      <c r="N24" s="1"/>
      <c r="O24" s="1"/>
      <c r="P24" s="1"/>
    </row>
    <row r="25" spans="1:12" ht="15" customHeight="1">
      <c r="A25" s="484" t="s">
        <v>1339</v>
      </c>
      <c r="B25" s="490"/>
      <c r="C25" s="144">
        <v>316979.972</v>
      </c>
      <c r="D25" s="144">
        <v>189893.7475</v>
      </c>
      <c r="E25" s="144">
        <v>349910</v>
      </c>
      <c r="F25" s="144">
        <v>0</v>
      </c>
      <c r="G25" s="144">
        <v>349910</v>
      </c>
      <c r="H25" s="144">
        <v>-5043</v>
      </c>
      <c r="I25" s="144">
        <v>344867</v>
      </c>
      <c r="J25" s="144">
        <v>0</v>
      </c>
      <c r="K25" s="144">
        <v>344867</v>
      </c>
      <c r="L25" s="85" t="s">
        <v>30</v>
      </c>
    </row>
    <row r="26" spans="1:12" ht="15" customHeight="1">
      <c r="A26" s="484" t="s">
        <v>1340</v>
      </c>
      <c r="B26" s="485"/>
      <c r="C26" s="485"/>
      <c r="D26" s="485"/>
      <c r="E26" s="485"/>
      <c r="F26" s="485"/>
      <c r="G26" s="485"/>
      <c r="H26" s="485"/>
      <c r="I26" s="485"/>
      <c r="J26" s="485"/>
      <c r="K26" s="485"/>
      <c r="L26" s="486"/>
    </row>
    <row r="27" spans="1:12" ht="15" customHeight="1">
      <c r="A27" s="487" t="s">
        <v>86</v>
      </c>
      <c r="B27" s="488"/>
      <c r="C27" s="488"/>
      <c r="D27" s="488"/>
      <c r="E27" s="488"/>
      <c r="F27" s="488"/>
      <c r="G27" s="488"/>
      <c r="H27" s="488"/>
      <c r="I27" s="488"/>
      <c r="J27" s="488"/>
      <c r="K27" s="488"/>
      <c r="L27" s="489"/>
    </row>
    <row r="28" spans="1:12" ht="30.75" customHeight="1">
      <c r="A28" s="79" t="s">
        <v>30</v>
      </c>
      <c r="B28" s="80" t="s">
        <v>1334</v>
      </c>
      <c r="C28" s="81">
        <v>39250</v>
      </c>
      <c r="D28" s="82">
        <v>22539.957</v>
      </c>
      <c r="E28" s="81">
        <v>39250</v>
      </c>
      <c r="F28" s="87"/>
      <c r="G28" s="87">
        <v>39250</v>
      </c>
      <c r="H28" s="87"/>
      <c r="I28" s="87">
        <v>39250</v>
      </c>
      <c r="J28" s="87">
        <v>746</v>
      </c>
      <c r="K28" s="87">
        <v>39996</v>
      </c>
      <c r="L28" s="83" t="s">
        <v>1341</v>
      </c>
    </row>
    <row r="29" spans="1:12" ht="24" customHeight="1">
      <c r="A29" s="79" t="s">
        <v>30</v>
      </c>
      <c r="B29" s="80" t="s">
        <v>1318</v>
      </c>
      <c r="C29" s="81">
        <v>150</v>
      </c>
      <c r="D29" s="82">
        <v>93</v>
      </c>
      <c r="E29" s="81">
        <v>150</v>
      </c>
      <c r="F29" s="87"/>
      <c r="G29" s="87">
        <v>150</v>
      </c>
      <c r="H29" s="87"/>
      <c r="I29" s="87">
        <v>150</v>
      </c>
      <c r="J29" s="87"/>
      <c r="K29" s="87">
        <v>150</v>
      </c>
      <c r="L29" s="83" t="s">
        <v>1342</v>
      </c>
    </row>
    <row r="30" spans="1:12" ht="34.5" customHeight="1">
      <c r="A30" s="79" t="s">
        <v>30</v>
      </c>
      <c r="B30" s="80" t="s">
        <v>1322</v>
      </c>
      <c r="C30" s="81">
        <v>9860</v>
      </c>
      <c r="D30" s="82">
        <v>5689.205</v>
      </c>
      <c r="E30" s="81">
        <v>9860</v>
      </c>
      <c r="F30" s="87"/>
      <c r="G30" s="87">
        <v>9860</v>
      </c>
      <c r="H30" s="87"/>
      <c r="I30" s="87">
        <v>9860</v>
      </c>
      <c r="J30" s="87">
        <v>187</v>
      </c>
      <c r="K30" s="87">
        <v>10047</v>
      </c>
      <c r="L30" s="83" t="s">
        <v>1343</v>
      </c>
    </row>
    <row r="31" spans="1:12" ht="25.5" customHeight="1">
      <c r="A31" s="79" t="s">
        <v>30</v>
      </c>
      <c r="B31" s="80" t="s">
        <v>1324</v>
      </c>
      <c r="C31" s="81">
        <v>3550</v>
      </c>
      <c r="D31" s="82">
        <v>2048.117</v>
      </c>
      <c r="E31" s="81">
        <v>3550</v>
      </c>
      <c r="F31" s="87"/>
      <c r="G31" s="87">
        <v>3550</v>
      </c>
      <c r="H31" s="87"/>
      <c r="I31" s="87">
        <v>3550</v>
      </c>
      <c r="J31" s="87">
        <v>67</v>
      </c>
      <c r="K31" s="87">
        <v>3617</v>
      </c>
      <c r="L31" s="83" t="s">
        <v>1344</v>
      </c>
    </row>
    <row r="32" spans="1:12" ht="20.25" customHeight="1">
      <c r="A32" s="79" t="s">
        <v>30</v>
      </c>
      <c r="B32" s="80" t="s">
        <v>1328</v>
      </c>
      <c r="C32" s="81">
        <v>300</v>
      </c>
      <c r="D32" s="82">
        <v>101.012</v>
      </c>
      <c r="E32" s="81">
        <v>300</v>
      </c>
      <c r="F32" s="87"/>
      <c r="G32" s="87">
        <v>300</v>
      </c>
      <c r="H32" s="87"/>
      <c r="I32" s="87">
        <v>300</v>
      </c>
      <c r="J32" s="87"/>
      <c r="K32" s="87">
        <v>300</v>
      </c>
      <c r="L32" s="83" t="s">
        <v>30</v>
      </c>
    </row>
    <row r="33" spans="1:12" ht="15" customHeight="1">
      <c r="A33" s="484" t="s">
        <v>1345</v>
      </c>
      <c r="B33" s="490"/>
      <c r="C33" s="144">
        <v>53110</v>
      </c>
      <c r="D33" s="144">
        <v>30476.029</v>
      </c>
      <c r="E33" s="144">
        <v>53110</v>
      </c>
      <c r="F33" s="144">
        <v>0</v>
      </c>
      <c r="G33" s="144">
        <v>53110</v>
      </c>
      <c r="H33" s="144">
        <v>0</v>
      </c>
      <c r="I33" s="144">
        <v>53110</v>
      </c>
      <c r="J33" s="144">
        <v>1000</v>
      </c>
      <c r="K33" s="144">
        <v>54110</v>
      </c>
      <c r="L33" s="85" t="s">
        <v>30</v>
      </c>
    </row>
    <row r="34" spans="1:12" ht="15" customHeight="1">
      <c r="A34" s="484" t="s">
        <v>1346</v>
      </c>
      <c r="B34" s="485"/>
      <c r="C34" s="485"/>
      <c r="D34" s="485"/>
      <c r="E34" s="485"/>
      <c r="F34" s="485"/>
      <c r="G34" s="485"/>
      <c r="H34" s="485"/>
      <c r="I34" s="485"/>
      <c r="J34" s="485"/>
      <c r="K34" s="485"/>
      <c r="L34" s="486"/>
    </row>
    <row r="35" spans="1:12" ht="15" customHeight="1">
      <c r="A35" s="487" t="s">
        <v>489</v>
      </c>
      <c r="B35" s="488"/>
      <c r="C35" s="488"/>
      <c r="D35" s="488"/>
      <c r="E35" s="488"/>
      <c r="F35" s="488"/>
      <c r="G35" s="488"/>
      <c r="H35" s="488"/>
      <c r="I35" s="488"/>
      <c r="J35" s="488"/>
      <c r="K35" s="488"/>
      <c r="L35" s="489"/>
    </row>
    <row r="36" spans="1:12" ht="18.75" customHeight="1">
      <c r="A36" s="79" t="s">
        <v>30</v>
      </c>
      <c r="B36" s="80" t="s">
        <v>1347</v>
      </c>
      <c r="C36" s="81">
        <v>2</v>
      </c>
      <c r="D36" s="82">
        <v>0</v>
      </c>
      <c r="E36" s="81">
        <v>3</v>
      </c>
      <c r="F36" s="87"/>
      <c r="G36" s="87">
        <v>3</v>
      </c>
      <c r="H36" s="87"/>
      <c r="I36" s="87">
        <v>3</v>
      </c>
      <c r="J36" s="87"/>
      <c r="K36" s="87">
        <v>3</v>
      </c>
      <c r="L36" s="83" t="s">
        <v>1348</v>
      </c>
    </row>
    <row r="37" spans="1:12" ht="15" customHeight="1">
      <c r="A37" s="487" t="s">
        <v>216</v>
      </c>
      <c r="B37" s="488"/>
      <c r="C37" s="488"/>
      <c r="D37" s="488"/>
      <c r="E37" s="488"/>
      <c r="F37" s="488"/>
      <c r="G37" s="488"/>
      <c r="H37" s="488"/>
      <c r="I37" s="488"/>
      <c r="J37" s="488"/>
      <c r="K37" s="488"/>
      <c r="L37" s="489"/>
    </row>
    <row r="38" spans="1:12" ht="19.5" customHeight="1">
      <c r="A38" s="79" t="s">
        <v>30</v>
      </c>
      <c r="B38" s="80" t="s">
        <v>1347</v>
      </c>
      <c r="C38" s="81">
        <v>72</v>
      </c>
      <c r="D38" s="82">
        <v>0</v>
      </c>
      <c r="E38" s="81">
        <v>144</v>
      </c>
      <c r="F38" s="87"/>
      <c r="G38" s="87">
        <v>144</v>
      </c>
      <c r="H38" s="87"/>
      <c r="I38" s="87">
        <v>144</v>
      </c>
      <c r="J38" s="87"/>
      <c r="K38" s="87">
        <v>144</v>
      </c>
      <c r="L38" s="83" t="s">
        <v>1349</v>
      </c>
    </row>
    <row r="39" spans="1:12" ht="21" customHeight="1">
      <c r="A39" s="79" t="s">
        <v>30</v>
      </c>
      <c r="B39" s="80" t="s">
        <v>1347</v>
      </c>
      <c r="C39" s="81">
        <v>745</v>
      </c>
      <c r="D39" s="82">
        <v>588.632</v>
      </c>
      <c r="E39" s="81">
        <v>745</v>
      </c>
      <c r="F39" s="87"/>
      <c r="G39" s="87">
        <v>745</v>
      </c>
      <c r="H39" s="87"/>
      <c r="I39" s="87">
        <v>745</v>
      </c>
      <c r="J39" s="87"/>
      <c r="K39" s="87">
        <v>745</v>
      </c>
      <c r="L39" s="83" t="s">
        <v>1350</v>
      </c>
    </row>
    <row r="40" spans="1:12" ht="15" customHeight="1">
      <c r="A40" s="487" t="s">
        <v>29</v>
      </c>
      <c r="B40" s="488"/>
      <c r="C40" s="488"/>
      <c r="D40" s="488"/>
      <c r="E40" s="488"/>
      <c r="F40" s="488"/>
      <c r="G40" s="488"/>
      <c r="H40" s="488"/>
      <c r="I40" s="488"/>
      <c r="J40" s="488"/>
      <c r="K40" s="488"/>
      <c r="L40" s="489"/>
    </row>
    <row r="41" spans="1:12" ht="19.5" customHeight="1">
      <c r="A41" s="79" t="s">
        <v>30</v>
      </c>
      <c r="B41" s="80" t="s">
        <v>1347</v>
      </c>
      <c r="C41" s="81">
        <v>280</v>
      </c>
      <c r="D41" s="82">
        <v>37.381</v>
      </c>
      <c r="E41" s="81">
        <v>250</v>
      </c>
      <c r="F41" s="87"/>
      <c r="G41" s="87">
        <v>250</v>
      </c>
      <c r="H41" s="87"/>
      <c r="I41" s="87">
        <v>250</v>
      </c>
      <c r="J41" s="87"/>
      <c r="K41" s="87">
        <v>250</v>
      </c>
      <c r="L41" s="83" t="s">
        <v>1351</v>
      </c>
    </row>
    <row r="42" spans="1:12" ht="15" customHeight="1">
      <c r="A42" s="487" t="s">
        <v>302</v>
      </c>
      <c r="B42" s="488"/>
      <c r="C42" s="488"/>
      <c r="D42" s="488"/>
      <c r="E42" s="488"/>
      <c r="F42" s="488"/>
      <c r="G42" s="488"/>
      <c r="H42" s="488"/>
      <c r="I42" s="488"/>
      <c r="J42" s="488"/>
      <c r="K42" s="488"/>
      <c r="L42" s="489"/>
    </row>
    <row r="43" spans="1:12" ht="24" customHeight="1">
      <c r="A43" s="79" t="s">
        <v>30</v>
      </c>
      <c r="B43" s="80" t="s">
        <v>1347</v>
      </c>
      <c r="C43" s="81">
        <v>110</v>
      </c>
      <c r="D43" s="82">
        <v>66.376</v>
      </c>
      <c r="E43" s="81">
        <v>110</v>
      </c>
      <c r="F43" s="87"/>
      <c r="G43" s="87">
        <v>110</v>
      </c>
      <c r="H43" s="87"/>
      <c r="I43" s="87">
        <v>110</v>
      </c>
      <c r="J43" s="87"/>
      <c r="K43" s="87">
        <v>110</v>
      </c>
      <c r="L43" s="83" t="s">
        <v>1352</v>
      </c>
    </row>
    <row r="44" spans="1:12" ht="25.5" customHeight="1">
      <c r="A44" s="484" t="s">
        <v>1353</v>
      </c>
      <c r="B44" s="490"/>
      <c r="C44" s="144">
        <v>1209</v>
      </c>
      <c r="D44" s="144">
        <v>692.389</v>
      </c>
      <c r="E44" s="144">
        <v>1252</v>
      </c>
      <c r="F44" s="144">
        <v>0</v>
      </c>
      <c r="G44" s="144">
        <v>1252</v>
      </c>
      <c r="H44" s="144">
        <v>0</v>
      </c>
      <c r="I44" s="144">
        <v>1252</v>
      </c>
      <c r="J44" s="144">
        <v>0</v>
      </c>
      <c r="K44" s="144">
        <v>1252</v>
      </c>
      <c r="L44" s="85" t="s">
        <v>30</v>
      </c>
    </row>
    <row r="45" spans="1:19" ht="30" customHeight="1">
      <c r="A45" s="484" t="s">
        <v>1354</v>
      </c>
      <c r="B45" s="490"/>
      <c r="C45" s="84">
        <v>390000.095</v>
      </c>
      <c r="D45" s="84">
        <v>231607.8935</v>
      </c>
      <c r="E45" s="84">
        <v>404272</v>
      </c>
      <c r="F45" s="84">
        <v>0</v>
      </c>
      <c r="G45" s="84">
        <v>404272</v>
      </c>
      <c r="H45" s="84">
        <v>-5043</v>
      </c>
      <c r="I45" s="84">
        <v>399229</v>
      </c>
      <c r="J45" s="84">
        <v>1000</v>
      </c>
      <c r="K45" s="84">
        <v>400229</v>
      </c>
      <c r="L45" s="85" t="s">
        <v>30</v>
      </c>
      <c r="P45" s="1"/>
      <c r="Q45" s="1"/>
      <c r="R45" s="1"/>
      <c r="S45" s="1"/>
    </row>
  </sheetData>
  <sheetProtection/>
  <mergeCells count="18">
    <mergeCell ref="A24:B24"/>
    <mergeCell ref="A25:B25"/>
    <mergeCell ref="A1:L1"/>
    <mergeCell ref="A3:B3"/>
    <mergeCell ref="A4:L4"/>
    <mergeCell ref="A5:L5"/>
    <mergeCell ref="A13:B13"/>
    <mergeCell ref="A14:L14"/>
    <mergeCell ref="A26:L26"/>
    <mergeCell ref="A27:L27"/>
    <mergeCell ref="A44:B44"/>
    <mergeCell ref="A45:B45"/>
    <mergeCell ref="A35:L35"/>
    <mergeCell ref="A37:L37"/>
    <mergeCell ref="A40:L40"/>
    <mergeCell ref="A42:L42"/>
    <mergeCell ref="A33:B33"/>
    <mergeCell ref="A34:L34"/>
  </mergeCells>
  <printOptions/>
  <pageMargins left="0.6299212598425197" right="0.4330708661417323" top="0.4724409448818898" bottom="0.4724409448818898" header="0.7086614173228347" footer="0.31496062992125984"/>
  <pageSetup firstPageNumber="8" useFirstPageNumber="1" fitToHeight="0" horizontalDpi="300" verticalDpi="300" orientation="portrait" pageOrder="overThenDown" paperSize="9" scale="80" r:id="rId1"/>
  <headerFooter alignWithMargins="0">
    <oddFooter>&amp;C&amp;P</oddFooter>
  </headerFooter>
  <rowBreaks count="1" manualBreakCount="1">
    <brk id="33" max="12" man="1"/>
  </rowBreaks>
</worksheet>
</file>

<file path=xl/worksheets/sheet7.xml><?xml version="1.0" encoding="utf-8"?>
<worksheet xmlns="http://schemas.openxmlformats.org/spreadsheetml/2006/main" xmlns:r="http://schemas.openxmlformats.org/officeDocument/2006/relationships">
  <sheetPr>
    <tabColor rgb="FFFFFF00"/>
  </sheetPr>
  <dimension ref="A1:N63"/>
  <sheetViews>
    <sheetView zoomScaleSheetLayoutView="100" zoomScalePageLayoutView="0" workbookViewId="0" topLeftCell="A1">
      <selection activeCell="M27" sqref="M27"/>
    </sheetView>
  </sheetViews>
  <sheetFormatPr defaultColWidth="9.140625" defaultRowHeight="12.75"/>
  <cols>
    <col min="1" max="1" width="7.57421875" style="0" customWidth="1"/>
    <col min="2" max="2" width="40.57421875" style="0" customWidth="1"/>
    <col min="3" max="3" width="9.7109375" style="0" hidden="1" customWidth="1"/>
    <col min="4" max="4" width="9.8515625" style="0" hidden="1" customWidth="1"/>
    <col min="5" max="5" width="9.00390625" style="0" hidden="1" customWidth="1"/>
    <col min="6" max="6" width="6.8515625" style="0" hidden="1" customWidth="1"/>
    <col min="7" max="7" width="8.140625" style="0" hidden="1" customWidth="1"/>
    <col min="8" max="8" width="7.140625" style="0" hidden="1" customWidth="1"/>
    <col min="9" max="9" width="13.421875" style="0" customWidth="1"/>
    <col min="10" max="10" width="59.140625" style="0" customWidth="1"/>
  </cols>
  <sheetData>
    <row r="1" spans="1:10" ht="30.75" customHeight="1" thickBot="1">
      <c r="A1" s="492" t="s">
        <v>1525</v>
      </c>
      <c r="B1" s="493"/>
      <c r="C1" s="493"/>
      <c r="D1" s="493"/>
      <c r="E1" s="493"/>
      <c r="F1" s="493"/>
      <c r="G1" s="493"/>
      <c r="H1" s="493"/>
      <c r="I1" s="493"/>
      <c r="J1" s="493"/>
    </row>
    <row r="2" spans="1:10" ht="63" customHeight="1" thickBot="1">
      <c r="A2" s="76" t="s">
        <v>21</v>
      </c>
      <c r="B2" s="77" t="s">
        <v>22</v>
      </c>
      <c r="C2" s="77" t="s">
        <v>23</v>
      </c>
      <c r="D2" s="77" t="s">
        <v>24</v>
      </c>
      <c r="E2" s="77" t="s">
        <v>25</v>
      </c>
      <c r="F2" s="135" t="s">
        <v>772</v>
      </c>
      <c r="G2" s="135" t="s">
        <v>771</v>
      </c>
      <c r="H2" s="135" t="s">
        <v>543</v>
      </c>
      <c r="I2" s="3" t="s">
        <v>1522</v>
      </c>
      <c r="J2" s="63" t="s">
        <v>26</v>
      </c>
    </row>
    <row r="3" spans="1:10" ht="24" customHeight="1">
      <c r="A3" s="494" t="s">
        <v>906</v>
      </c>
      <c r="B3" s="494"/>
      <c r="C3" s="78"/>
      <c r="D3" s="78"/>
      <c r="E3" s="78"/>
      <c r="F3" s="78"/>
      <c r="G3" s="78"/>
      <c r="H3" s="78"/>
      <c r="I3" s="78"/>
      <c r="J3" s="147"/>
    </row>
    <row r="4" spans="1:10" ht="15" customHeight="1">
      <c r="A4" s="484" t="s">
        <v>210</v>
      </c>
      <c r="B4" s="485"/>
      <c r="C4" s="485"/>
      <c r="D4" s="485"/>
      <c r="E4" s="485"/>
      <c r="F4" s="485"/>
      <c r="G4" s="485"/>
      <c r="H4" s="485"/>
      <c r="I4" s="485"/>
      <c r="J4" s="486"/>
    </row>
    <row r="5" spans="1:10" ht="15" customHeight="1">
      <c r="A5" s="506" t="s">
        <v>1364</v>
      </c>
      <c r="B5" s="507"/>
      <c r="C5" s="507"/>
      <c r="D5" s="507"/>
      <c r="E5" s="507"/>
      <c r="F5" s="507"/>
      <c r="G5" s="507"/>
      <c r="H5" s="507"/>
      <c r="I5" s="507"/>
      <c r="J5" s="508"/>
    </row>
    <row r="6" spans="1:10" ht="15" customHeight="1">
      <c r="A6" s="321">
        <v>3419</v>
      </c>
      <c r="B6" s="133" t="s">
        <v>1365</v>
      </c>
      <c r="C6" s="512">
        <v>40029</v>
      </c>
      <c r="D6" s="509">
        <v>29337</v>
      </c>
      <c r="E6" s="119">
        <v>26500</v>
      </c>
      <c r="F6" s="122"/>
      <c r="G6" s="122">
        <v>26500</v>
      </c>
      <c r="H6" s="122">
        <v>-400</v>
      </c>
      <c r="I6" s="122">
        <v>26100</v>
      </c>
      <c r="J6" s="92" t="s">
        <v>1366</v>
      </c>
    </row>
    <row r="7" spans="1:10" ht="15" customHeight="1">
      <c r="A7" s="321">
        <v>3319</v>
      </c>
      <c r="B7" s="133" t="s">
        <v>1367</v>
      </c>
      <c r="C7" s="513"/>
      <c r="D7" s="510"/>
      <c r="E7" s="119">
        <v>9655</v>
      </c>
      <c r="F7" s="122"/>
      <c r="G7" s="122">
        <v>9655</v>
      </c>
      <c r="H7" s="122"/>
      <c r="I7" s="122">
        <v>9655</v>
      </c>
      <c r="J7" s="92" t="s">
        <v>1368</v>
      </c>
    </row>
    <row r="8" spans="1:10" ht="13.5" customHeight="1">
      <c r="A8" s="321">
        <v>3319</v>
      </c>
      <c r="B8" s="133" t="s">
        <v>1464</v>
      </c>
      <c r="C8" s="514"/>
      <c r="D8" s="511"/>
      <c r="E8" s="119">
        <v>4100</v>
      </c>
      <c r="F8" s="122"/>
      <c r="G8" s="122">
        <v>4100</v>
      </c>
      <c r="H8" s="122"/>
      <c r="I8" s="122">
        <v>4100</v>
      </c>
      <c r="J8" s="92" t="s">
        <v>1054</v>
      </c>
    </row>
    <row r="9" spans="1:12" ht="15" customHeight="1">
      <c r="A9" s="506" t="s">
        <v>241</v>
      </c>
      <c r="B9" s="507"/>
      <c r="C9" s="507"/>
      <c r="D9" s="507"/>
      <c r="E9" s="507"/>
      <c r="F9" s="507"/>
      <c r="G9" s="507"/>
      <c r="H9" s="507"/>
      <c r="I9" s="507"/>
      <c r="J9" s="508"/>
      <c r="L9" s="23"/>
    </row>
    <row r="10" spans="1:10" ht="24.75" customHeight="1">
      <c r="A10" s="320" t="s">
        <v>30</v>
      </c>
      <c r="B10" s="133" t="s">
        <v>1369</v>
      </c>
      <c r="C10" s="119">
        <v>500</v>
      </c>
      <c r="D10" s="134">
        <v>406</v>
      </c>
      <c r="E10" s="119">
        <v>550</v>
      </c>
      <c r="F10" s="122"/>
      <c r="G10" s="122">
        <v>550</v>
      </c>
      <c r="H10" s="122">
        <v>100</v>
      </c>
      <c r="I10" s="122">
        <v>650</v>
      </c>
      <c r="J10" s="92" t="s">
        <v>1370</v>
      </c>
    </row>
    <row r="11" spans="1:10" ht="15" customHeight="1">
      <c r="A11" s="506" t="s">
        <v>259</v>
      </c>
      <c r="B11" s="507"/>
      <c r="C11" s="507"/>
      <c r="D11" s="507"/>
      <c r="E11" s="507"/>
      <c r="F11" s="507"/>
      <c r="G11" s="507"/>
      <c r="H11" s="507"/>
      <c r="I11" s="507"/>
      <c r="J11" s="508"/>
    </row>
    <row r="12" spans="1:12" ht="14.25" customHeight="1">
      <c r="A12" s="320" t="s">
        <v>30</v>
      </c>
      <c r="B12" s="133" t="s">
        <v>1367</v>
      </c>
      <c r="C12" s="119">
        <v>1229</v>
      </c>
      <c r="D12" s="134">
        <v>1022</v>
      </c>
      <c r="E12" s="119">
        <v>2000</v>
      </c>
      <c r="F12" s="122"/>
      <c r="G12" s="122">
        <v>2000</v>
      </c>
      <c r="H12" s="122"/>
      <c r="I12" s="122">
        <v>2000</v>
      </c>
      <c r="J12" s="92" t="s">
        <v>1371</v>
      </c>
      <c r="L12" s="1"/>
    </row>
    <row r="13" spans="1:10" ht="15" customHeight="1">
      <c r="A13" s="506" t="s">
        <v>241</v>
      </c>
      <c r="B13" s="507"/>
      <c r="C13" s="507"/>
      <c r="D13" s="507"/>
      <c r="E13" s="507"/>
      <c r="F13" s="507"/>
      <c r="G13" s="507"/>
      <c r="H13" s="507"/>
      <c r="I13" s="507"/>
      <c r="J13" s="508"/>
    </row>
    <row r="14" spans="1:10" ht="24.75" customHeight="1">
      <c r="A14" s="320" t="s">
        <v>30</v>
      </c>
      <c r="B14" s="133" t="s">
        <v>1372</v>
      </c>
      <c r="C14" s="119">
        <v>280</v>
      </c>
      <c r="D14" s="134">
        <v>200.2</v>
      </c>
      <c r="E14" s="119">
        <v>500</v>
      </c>
      <c r="F14" s="122"/>
      <c r="G14" s="122">
        <v>500</v>
      </c>
      <c r="H14" s="122"/>
      <c r="I14" s="122">
        <v>500</v>
      </c>
      <c r="J14" s="348" t="s">
        <v>1452</v>
      </c>
    </row>
    <row r="15" spans="1:10" ht="15" customHeight="1">
      <c r="A15" s="484" t="s">
        <v>1373</v>
      </c>
      <c r="B15" s="490"/>
      <c r="C15" s="144">
        <v>42038</v>
      </c>
      <c r="D15" s="144">
        <v>30965.2</v>
      </c>
      <c r="E15" s="144">
        <v>43305</v>
      </c>
      <c r="F15" s="144">
        <v>0</v>
      </c>
      <c r="G15" s="144">
        <v>43305</v>
      </c>
      <c r="H15" s="144">
        <v>-300</v>
      </c>
      <c r="I15" s="144">
        <v>43005</v>
      </c>
      <c r="J15" s="384"/>
    </row>
    <row r="16" spans="1:14" ht="15" customHeight="1">
      <c r="A16" s="484" t="s">
        <v>416</v>
      </c>
      <c r="B16" s="485"/>
      <c r="C16" s="485"/>
      <c r="D16" s="485"/>
      <c r="E16" s="485"/>
      <c r="F16" s="485"/>
      <c r="G16" s="485"/>
      <c r="H16" s="485"/>
      <c r="I16" s="485"/>
      <c r="J16" s="486"/>
      <c r="M16" s="1"/>
      <c r="N16" s="1"/>
    </row>
    <row r="17" spans="1:10" ht="15" customHeight="1">
      <c r="A17" s="487" t="s">
        <v>1109</v>
      </c>
      <c r="B17" s="488"/>
      <c r="C17" s="488"/>
      <c r="D17" s="488"/>
      <c r="E17" s="488"/>
      <c r="F17" s="488"/>
      <c r="G17" s="488"/>
      <c r="H17" s="488"/>
      <c r="I17" s="488"/>
      <c r="J17" s="489"/>
    </row>
    <row r="18" spans="1:13" ht="15.75" customHeight="1">
      <c r="A18" s="320" t="s">
        <v>30</v>
      </c>
      <c r="B18" s="133" t="s">
        <v>1374</v>
      </c>
      <c r="C18" s="119">
        <v>638</v>
      </c>
      <c r="D18" s="134">
        <v>548</v>
      </c>
      <c r="E18" s="119">
        <v>500</v>
      </c>
      <c r="F18" s="122"/>
      <c r="G18" s="122">
        <v>500</v>
      </c>
      <c r="H18" s="122"/>
      <c r="I18" s="122">
        <v>500</v>
      </c>
      <c r="J18" s="92" t="s">
        <v>1056</v>
      </c>
      <c r="M18" s="1"/>
    </row>
    <row r="19" spans="1:10" ht="15" customHeight="1">
      <c r="A19" s="506" t="s">
        <v>555</v>
      </c>
      <c r="B19" s="507"/>
      <c r="C19" s="507"/>
      <c r="D19" s="507"/>
      <c r="E19" s="507"/>
      <c r="F19" s="507"/>
      <c r="G19" s="507"/>
      <c r="H19" s="507"/>
      <c r="I19" s="507"/>
      <c r="J19" s="508"/>
    </row>
    <row r="20" spans="1:14" ht="15.75" customHeight="1">
      <c r="A20" s="321">
        <v>3421</v>
      </c>
      <c r="B20" s="133" t="s">
        <v>1367</v>
      </c>
      <c r="C20" s="119">
        <v>0</v>
      </c>
      <c r="D20" s="509">
        <v>3103</v>
      </c>
      <c r="E20" s="119">
        <v>2680</v>
      </c>
      <c r="F20" s="122"/>
      <c r="G20" s="122">
        <v>2680</v>
      </c>
      <c r="H20" s="122"/>
      <c r="I20" s="122">
        <v>2680</v>
      </c>
      <c r="J20" s="92" t="s">
        <v>1375</v>
      </c>
      <c r="M20" s="1"/>
      <c r="N20" s="1"/>
    </row>
    <row r="21" spans="1:14" ht="14.25" customHeight="1">
      <c r="A21" s="321">
        <v>3421</v>
      </c>
      <c r="B21" s="133" t="s">
        <v>1376</v>
      </c>
      <c r="C21" s="119">
        <v>400</v>
      </c>
      <c r="D21" s="510"/>
      <c r="E21" s="119">
        <v>400</v>
      </c>
      <c r="F21" s="122"/>
      <c r="G21" s="122">
        <v>400</v>
      </c>
      <c r="H21" s="122"/>
      <c r="I21" s="122">
        <v>400</v>
      </c>
      <c r="J21" s="92" t="s">
        <v>1377</v>
      </c>
      <c r="M21" s="1"/>
      <c r="N21" s="1"/>
    </row>
    <row r="22" spans="1:10" ht="15.75" customHeight="1">
      <c r="A22" s="321">
        <v>6409</v>
      </c>
      <c r="B22" s="133" t="s">
        <v>1367</v>
      </c>
      <c r="C22" s="119">
        <v>3460</v>
      </c>
      <c r="D22" s="511"/>
      <c r="E22" s="119">
        <v>300</v>
      </c>
      <c r="F22" s="122"/>
      <c r="G22" s="122">
        <v>300</v>
      </c>
      <c r="H22" s="122"/>
      <c r="I22" s="122">
        <v>300</v>
      </c>
      <c r="J22" s="92" t="s">
        <v>1378</v>
      </c>
    </row>
    <row r="23" spans="1:10" ht="15.75" customHeight="1">
      <c r="A23" s="321">
        <v>3299</v>
      </c>
      <c r="B23" s="344" t="s">
        <v>1055</v>
      </c>
      <c r="C23" s="119"/>
      <c r="D23" s="343"/>
      <c r="E23" s="119">
        <v>2950</v>
      </c>
      <c r="F23" s="122"/>
      <c r="G23" s="122">
        <v>2950</v>
      </c>
      <c r="H23" s="122"/>
      <c r="I23" s="122">
        <v>2950</v>
      </c>
      <c r="J23" s="92" t="s">
        <v>3</v>
      </c>
    </row>
    <row r="24" spans="1:10" ht="15" customHeight="1">
      <c r="A24" s="484" t="s">
        <v>1358</v>
      </c>
      <c r="B24" s="490"/>
      <c r="C24" s="144">
        <v>4498</v>
      </c>
      <c r="D24" s="144">
        <v>3651.2</v>
      </c>
      <c r="E24" s="144">
        <v>6830</v>
      </c>
      <c r="F24" s="144">
        <v>0</v>
      </c>
      <c r="G24" s="144">
        <v>6830</v>
      </c>
      <c r="H24" s="144">
        <v>0</v>
      </c>
      <c r="I24" s="144">
        <v>6830</v>
      </c>
      <c r="J24" s="384"/>
    </row>
    <row r="25" spans="1:10" ht="15" customHeight="1">
      <c r="A25" s="484" t="s">
        <v>1359</v>
      </c>
      <c r="B25" s="485"/>
      <c r="C25" s="485"/>
      <c r="D25" s="485"/>
      <c r="E25" s="485"/>
      <c r="F25" s="485"/>
      <c r="G25" s="485"/>
      <c r="H25" s="485"/>
      <c r="I25" s="485"/>
      <c r="J25" s="486"/>
    </row>
    <row r="26" spans="1:10" ht="15" customHeight="1">
      <c r="A26" s="487" t="s">
        <v>1379</v>
      </c>
      <c r="B26" s="488"/>
      <c r="C26" s="488"/>
      <c r="D26" s="488"/>
      <c r="E26" s="488"/>
      <c r="F26" s="488"/>
      <c r="G26" s="488"/>
      <c r="H26" s="488"/>
      <c r="I26" s="488"/>
      <c r="J26" s="489"/>
    </row>
    <row r="27" spans="1:10" ht="14.25" customHeight="1">
      <c r="A27" s="79" t="s">
        <v>30</v>
      </c>
      <c r="B27" s="80" t="s">
        <v>229</v>
      </c>
      <c r="C27" s="81">
        <v>2245</v>
      </c>
      <c r="D27" s="82">
        <v>1730</v>
      </c>
      <c r="E27" s="81">
        <v>2700</v>
      </c>
      <c r="F27" s="87"/>
      <c r="G27" s="87">
        <v>2700</v>
      </c>
      <c r="H27" s="87"/>
      <c r="I27" s="122">
        <v>2700</v>
      </c>
      <c r="J27" s="83" t="s">
        <v>1380</v>
      </c>
    </row>
    <row r="28" spans="1:10" ht="15" customHeight="1">
      <c r="A28" s="487" t="s">
        <v>353</v>
      </c>
      <c r="B28" s="488"/>
      <c r="C28" s="488"/>
      <c r="D28" s="488"/>
      <c r="E28" s="488"/>
      <c r="F28" s="488"/>
      <c r="G28" s="488"/>
      <c r="H28" s="488"/>
      <c r="I28" s="488"/>
      <c r="J28" s="489"/>
    </row>
    <row r="29" spans="1:10" ht="22.5" customHeight="1">
      <c r="A29" s="79" t="s">
        <v>30</v>
      </c>
      <c r="B29" s="80" t="s">
        <v>1381</v>
      </c>
      <c r="C29" s="502">
        <v>13826</v>
      </c>
      <c r="D29" s="504">
        <v>9436</v>
      </c>
      <c r="E29" s="81">
        <v>12900</v>
      </c>
      <c r="F29" s="87">
        <v>1000</v>
      </c>
      <c r="G29" s="87">
        <v>13900</v>
      </c>
      <c r="H29" s="87"/>
      <c r="I29" s="122">
        <v>13900</v>
      </c>
      <c r="J29" s="69" t="s">
        <v>1453</v>
      </c>
    </row>
    <row r="30" spans="1:10" ht="24" customHeight="1">
      <c r="A30" s="79" t="s">
        <v>30</v>
      </c>
      <c r="B30" s="80" t="s">
        <v>1381</v>
      </c>
      <c r="C30" s="503"/>
      <c r="D30" s="505"/>
      <c r="E30" s="81">
        <v>2250</v>
      </c>
      <c r="F30" s="87"/>
      <c r="G30" s="87">
        <v>2250</v>
      </c>
      <c r="H30" s="87"/>
      <c r="I30" s="122">
        <v>2250</v>
      </c>
      <c r="J30" s="83" t="s">
        <v>1382</v>
      </c>
    </row>
    <row r="31" spans="1:10" ht="15" customHeight="1">
      <c r="A31" s="484" t="s">
        <v>1360</v>
      </c>
      <c r="B31" s="490"/>
      <c r="C31" s="144">
        <v>16071</v>
      </c>
      <c r="D31" s="144">
        <v>11166.2</v>
      </c>
      <c r="E31" s="144">
        <v>17850</v>
      </c>
      <c r="F31" s="144">
        <v>1000</v>
      </c>
      <c r="G31" s="144">
        <v>18850</v>
      </c>
      <c r="H31" s="144">
        <v>0</v>
      </c>
      <c r="I31" s="144">
        <v>18850</v>
      </c>
      <c r="J31" s="384"/>
    </row>
    <row r="32" spans="1:10" ht="15" customHeight="1">
      <c r="A32" s="484" t="s">
        <v>54</v>
      </c>
      <c r="B32" s="485"/>
      <c r="C32" s="485"/>
      <c r="D32" s="485"/>
      <c r="E32" s="485"/>
      <c r="F32" s="485"/>
      <c r="G32" s="485"/>
      <c r="H32" s="485"/>
      <c r="I32" s="485"/>
      <c r="J32" s="486"/>
    </row>
    <row r="33" spans="1:10" ht="15" customHeight="1">
      <c r="A33" s="487" t="s">
        <v>1383</v>
      </c>
      <c r="B33" s="488"/>
      <c r="C33" s="488"/>
      <c r="D33" s="488"/>
      <c r="E33" s="488"/>
      <c r="F33" s="488"/>
      <c r="G33" s="488"/>
      <c r="H33" s="488"/>
      <c r="I33" s="488"/>
      <c r="J33" s="489"/>
    </row>
    <row r="34" spans="1:10" ht="27.75" customHeight="1">
      <c r="A34" s="79" t="s">
        <v>30</v>
      </c>
      <c r="B34" s="80" t="s">
        <v>1372</v>
      </c>
      <c r="C34" s="81">
        <v>800</v>
      </c>
      <c r="D34" s="82">
        <v>0</v>
      </c>
      <c r="E34" s="119">
        <v>800</v>
      </c>
      <c r="F34" s="122"/>
      <c r="G34" s="122">
        <v>800</v>
      </c>
      <c r="H34" s="122"/>
      <c r="I34" s="122">
        <v>800</v>
      </c>
      <c r="J34" s="83" t="s">
        <v>1384</v>
      </c>
    </row>
    <row r="35" spans="1:10" ht="15" customHeight="1">
      <c r="A35" s="484" t="s">
        <v>1385</v>
      </c>
      <c r="B35" s="490"/>
      <c r="C35" s="144">
        <v>800</v>
      </c>
      <c r="D35" s="144">
        <v>0</v>
      </c>
      <c r="E35" s="144">
        <v>800</v>
      </c>
      <c r="F35" s="144">
        <v>0</v>
      </c>
      <c r="G35" s="144">
        <v>800</v>
      </c>
      <c r="H35" s="144">
        <v>0</v>
      </c>
      <c r="I35" s="144">
        <v>800</v>
      </c>
      <c r="J35" s="85" t="s">
        <v>30</v>
      </c>
    </row>
    <row r="36" spans="1:10" ht="15" customHeight="1">
      <c r="A36" s="484" t="s">
        <v>367</v>
      </c>
      <c r="B36" s="485"/>
      <c r="C36" s="485"/>
      <c r="D36" s="485"/>
      <c r="E36" s="485"/>
      <c r="F36" s="485"/>
      <c r="G36" s="485"/>
      <c r="H36" s="485"/>
      <c r="I36" s="485"/>
      <c r="J36" s="486"/>
    </row>
    <row r="37" spans="1:10" ht="15" customHeight="1">
      <c r="A37" s="487" t="s">
        <v>1386</v>
      </c>
      <c r="B37" s="488"/>
      <c r="C37" s="488"/>
      <c r="D37" s="488"/>
      <c r="E37" s="488"/>
      <c r="F37" s="488"/>
      <c r="G37" s="488"/>
      <c r="H37" s="488"/>
      <c r="I37" s="488"/>
      <c r="J37" s="489"/>
    </row>
    <row r="38" spans="1:10" ht="24.75" customHeight="1">
      <c r="A38" s="79" t="s">
        <v>30</v>
      </c>
      <c r="B38" s="80" t="s">
        <v>1365</v>
      </c>
      <c r="C38" s="81">
        <v>15923</v>
      </c>
      <c r="D38" s="82">
        <v>8313</v>
      </c>
      <c r="E38" s="81">
        <v>450</v>
      </c>
      <c r="F38" s="87"/>
      <c r="G38" s="87">
        <v>450</v>
      </c>
      <c r="H38" s="87"/>
      <c r="I38" s="122">
        <v>450</v>
      </c>
      <c r="J38" s="69" t="s">
        <v>1454</v>
      </c>
    </row>
    <row r="39" spans="1:10" ht="15" customHeight="1">
      <c r="A39" s="487" t="s">
        <v>1387</v>
      </c>
      <c r="B39" s="488"/>
      <c r="C39" s="488"/>
      <c r="D39" s="488"/>
      <c r="E39" s="488"/>
      <c r="F39" s="488"/>
      <c r="G39" s="488"/>
      <c r="H39" s="488"/>
      <c r="I39" s="488"/>
      <c r="J39" s="489"/>
    </row>
    <row r="40" spans="1:10" ht="24" customHeight="1">
      <c r="A40" s="79"/>
      <c r="B40" s="80" t="s">
        <v>1381</v>
      </c>
      <c r="C40" s="81">
        <v>2950</v>
      </c>
      <c r="D40" s="82">
        <v>2950</v>
      </c>
      <c r="E40" s="81">
        <v>2950</v>
      </c>
      <c r="F40" s="87"/>
      <c r="G40" s="87">
        <v>2950</v>
      </c>
      <c r="H40" s="87"/>
      <c r="I40" s="122">
        <v>2950</v>
      </c>
      <c r="J40" s="69" t="s">
        <v>1465</v>
      </c>
    </row>
    <row r="41" spans="1:10" ht="15" customHeight="1">
      <c r="A41" s="484" t="s">
        <v>1361</v>
      </c>
      <c r="B41" s="490"/>
      <c r="C41" s="144">
        <v>18872.627</v>
      </c>
      <c r="D41" s="144">
        <v>11262.627</v>
      </c>
      <c r="E41" s="144">
        <v>3400</v>
      </c>
      <c r="F41" s="144">
        <v>0</v>
      </c>
      <c r="G41" s="144">
        <v>3400</v>
      </c>
      <c r="H41" s="144">
        <v>0</v>
      </c>
      <c r="I41" s="144">
        <v>3400</v>
      </c>
      <c r="J41" s="384"/>
    </row>
    <row r="42" spans="1:10" ht="15" customHeight="1">
      <c r="A42" s="484" t="s">
        <v>445</v>
      </c>
      <c r="B42" s="485"/>
      <c r="C42" s="485"/>
      <c r="D42" s="485"/>
      <c r="E42" s="485"/>
      <c r="F42" s="485"/>
      <c r="G42" s="485"/>
      <c r="H42" s="485"/>
      <c r="I42" s="485"/>
      <c r="J42" s="486"/>
    </row>
    <row r="43" spans="1:10" ht="15" customHeight="1">
      <c r="A43" s="487" t="s">
        <v>280</v>
      </c>
      <c r="B43" s="488"/>
      <c r="C43" s="488"/>
      <c r="D43" s="488"/>
      <c r="E43" s="488"/>
      <c r="F43" s="488"/>
      <c r="G43" s="488"/>
      <c r="H43" s="488"/>
      <c r="I43" s="488"/>
      <c r="J43" s="489"/>
    </row>
    <row r="44" spans="1:10" ht="18" customHeight="1">
      <c r="A44" s="79" t="s">
        <v>30</v>
      </c>
      <c r="B44" s="80" t="s">
        <v>1374</v>
      </c>
      <c r="C44" s="81">
        <v>335</v>
      </c>
      <c r="D44" s="82">
        <v>335</v>
      </c>
      <c r="E44" s="81">
        <v>335</v>
      </c>
      <c r="F44" s="87"/>
      <c r="G44" s="87">
        <v>335</v>
      </c>
      <c r="H44" s="87"/>
      <c r="I44" s="122">
        <v>335</v>
      </c>
      <c r="J44" s="83" t="s">
        <v>1388</v>
      </c>
    </row>
    <row r="45" spans="1:10" ht="15" customHeight="1">
      <c r="A45" s="484" t="s">
        <v>1389</v>
      </c>
      <c r="B45" s="490"/>
      <c r="C45" s="144">
        <v>335</v>
      </c>
      <c r="D45" s="144">
        <v>335</v>
      </c>
      <c r="E45" s="144">
        <v>335</v>
      </c>
      <c r="F45" s="144">
        <v>0</v>
      </c>
      <c r="G45" s="144">
        <v>335</v>
      </c>
      <c r="H45" s="144">
        <v>0</v>
      </c>
      <c r="I45" s="144">
        <v>335</v>
      </c>
      <c r="J45" s="85" t="s">
        <v>30</v>
      </c>
    </row>
    <row r="46" spans="1:10" ht="15" customHeight="1">
      <c r="A46" s="484" t="s">
        <v>118</v>
      </c>
      <c r="B46" s="485"/>
      <c r="C46" s="485"/>
      <c r="D46" s="485"/>
      <c r="E46" s="485"/>
      <c r="F46" s="485"/>
      <c r="G46" s="485"/>
      <c r="H46" s="485"/>
      <c r="I46" s="485"/>
      <c r="J46" s="486"/>
    </row>
    <row r="47" spans="1:10" ht="15" customHeight="1">
      <c r="A47" s="487" t="s">
        <v>151</v>
      </c>
      <c r="B47" s="488"/>
      <c r="C47" s="488"/>
      <c r="D47" s="488"/>
      <c r="E47" s="488"/>
      <c r="F47" s="488"/>
      <c r="G47" s="488"/>
      <c r="H47" s="488"/>
      <c r="I47" s="488"/>
      <c r="J47" s="489"/>
    </row>
    <row r="48" spans="1:10" ht="15" customHeight="1">
      <c r="A48" s="79" t="s">
        <v>30</v>
      </c>
      <c r="B48" s="80" t="s">
        <v>1365</v>
      </c>
      <c r="C48" s="81">
        <v>965</v>
      </c>
      <c r="D48" s="82">
        <v>965</v>
      </c>
      <c r="E48" s="81">
        <v>800</v>
      </c>
      <c r="F48" s="87"/>
      <c r="G48" s="87">
        <v>800</v>
      </c>
      <c r="H48" s="87"/>
      <c r="I48" s="122">
        <v>800</v>
      </c>
      <c r="J48" s="83" t="s">
        <v>1388</v>
      </c>
    </row>
    <row r="49" spans="1:10" ht="15" customHeight="1">
      <c r="A49" s="484" t="s">
        <v>1362</v>
      </c>
      <c r="B49" s="490"/>
      <c r="C49" s="144">
        <v>965</v>
      </c>
      <c r="D49" s="144">
        <v>965</v>
      </c>
      <c r="E49" s="144">
        <v>800</v>
      </c>
      <c r="F49" s="144">
        <v>0</v>
      </c>
      <c r="G49" s="144">
        <v>800</v>
      </c>
      <c r="H49" s="144">
        <v>0</v>
      </c>
      <c r="I49" s="144">
        <v>800</v>
      </c>
      <c r="J49" s="85" t="s">
        <v>30</v>
      </c>
    </row>
    <row r="50" spans="1:10" ht="26.25" customHeight="1">
      <c r="A50" s="495" t="s">
        <v>1390</v>
      </c>
      <c r="B50" s="496"/>
      <c r="C50" s="385">
        <v>83579.62700000001</v>
      </c>
      <c r="D50" s="385">
        <v>58345.227</v>
      </c>
      <c r="E50" s="386">
        <v>73320</v>
      </c>
      <c r="F50" s="385">
        <v>1000</v>
      </c>
      <c r="G50" s="385">
        <v>74320</v>
      </c>
      <c r="H50" s="385">
        <v>-300</v>
      </c>
      <c r="I50" s="385">
        <v>74020</v>
      </c>
      <c r="J50" s="387"/>
    </row>
    <row r="52" ht="12.75" customHeight="1" hidden="1">
      <c r="A52" s="23" t="s">
        <v>1391</v>
      </c>
    </row>
    <row r="53" spans="1:10" ht="15" customHeight="1" hidden="1">
      <c r="A53" s="497" t="s">
        <v>293</v>
      </c>
      <c r="B53" s="498"/>
      <c r="C53" s="498"/>
      <c r="D53" s="498"/>
      <c r="E53" s="498"/>
      <c r="F53" s="498"/>
      <c r="G53" s="498"/>
      <c r="H53" s="498"/>
      <c r="I53" s="498"/>
      <c r="J53" s="499"/>
    </row>
    <row r="54" spans="1:10" ht="14.25" customHeight="1" hidden="1">
      <c r="A54" s="79" t="s">
        <v>30</v>
      </c>
      <c r="B54" s="80" t="s">
        <v>553</v>
      </c>
      <c r="C54" s="81">
        <v>181</v>
      </c>
      <c r="D54" s="82">
        <v>0</v>
      </c>
      <c r="E54" s="81">
        <v>3300</v>
      </c>
      <c r="F54" s="81"/>
      <c r="G54" s="87">
        <v>3300</v>
      </c>
      <c r="H54" s="141"/>
      <c r="I54" s="122">
        <v>3300</v>
      </c>
      <c r="J54" s="500" t="s">
        <v>1392</v>
      </c>
    </row>
    <row r="55" spans="1:10" ht="16.5" customHeight="1" hidden="1">
      <c r="A55" s="79"/>
      <c r="B55" s="322" t="s">
        <v>552</v>
      </c>
      <c r="C55" s="81">
        <v>5</v>
      </c>
      <c r="D55" s="82">
        <v>0</v>
      </c>
      <c r="E55" s="81">
        <v>3800</v>
      </c>
      <c r="F55" s="81"/>
      <c r="G55" s="87">
        <v>3800</v>
      </c>
      <c r="H55" s="141"/>
      <c r="I55" s="122">
        <v>3800</v>
      </c>
      <c r="J55" s="501"/>
    </row>
    <row r="56" spans="1:10" ht="16.5" customHeight="1" hidden="1">
      <c r="A56" s="79"/>
      <c r="B56" s="116" t="s">
        <v>554</v>
      </c>
      <c r="C56" s="81"/>
      <c r="D56" s="82"/>
      <c r="E56" s="192">
        <v>300</v>
      </c>
      <c r="F56" s="81"/>
      <c r="G56" s="87">
        <v>300</v>
      </c>
      <c r="H56" s="141"/>
      <c r="I56" s="122">
        <v>300</v>
      </c>
      <c r="J56" s="192" t="s">
        <v>556</v>
      </c>
    </row>
    <row r="57" spans="1:10" ht="15" customHeight="1" hidden="1">
      <c r="A57" s="484" t="s">
        <v>1393</v>
      </c>
      <c r="B57" s="490"/>
      <c r="C57" s="84">
        <v>186</v>
      </c>
      <c r="D57" s="84">
        <v>0</v>
      </c>
      <c r="E57" s="84">
        <v>7400</v>
      </c>
      <c r="F57" s="84">
        <v>0</v>
      </c>
      <c r="G57" s="84">
        <v>7400</v>
      </c>
      <c r="H57" s="84">
        <v>0</v>
      </c>
      <c r="I57" s="84">
        <v>7400</v>
      </c>
      <c r="J57" s="85" t="s">
        <v>30</v>
      </c>
    </row>
    <row r="59" spans="1:10" ht="26.25" customHeight="1" hidden="1">
      <c r="A59" s="484" t="s">
        <v>1394</v>
      </c>
      <c r="B59" s="490"/>
      <c r="C59" s="84">
        <v>83765.62700000001</v>
      </c>
      <c r="D59" s="84">
        <v>58345.227</v>
      </c>
      <c r="E59" s="84">
        <v>80720</v>
      </c>
      <c r="F59" s="84">
        <v>1000</v>
      </c>
      <c r="G59" s="84">
        <v>81720</v>
      </c>
      <c r="H59" s="84">
        <v>-300</v>
      </c>
      <c r="I59" s="84">
        <v>81420</v>
      </c>
      <c r="J59" s="85" t="s">
        <v>30</v>
      </c>
    </row>
    <row r="62" spans="3:9" ht="12.75">
      <c r="C62" s="1"/>
      <c r="D62" s="1"/>
      <c r="E62" s="1"/>
      <c r="F62" s="1"/>
      <c r="G62" s="1"/>
      <c r="H62" s="1"/>
      <c r="I62" s="1"/>
    </row>
    <row r="63" spans="5:9" ht="12.75">
      <c r="E63" s="1"/>
      <c r="F63" s="1"/>
      <c r="G63" s="1"/>
      <c r="H63" s="1"/>
      <c r="I63" s="1"/>
    </row>
  </sheetData>
  <sheetProtection/>
  <mergeCells count="39">
    <mergeCell ref="A9:J9"/>
    <mergeCell ref="A11:J11"/>
    <mergeCell ref="A1:J1"/>
    <mergeCell ref="A3:B3"/>
    <mergeCell ref="A4:J4"/>
    <mergeCell ref="A5:J5"/>
    <mergeCell ref="C6:C8"/>
    <mergeCell ref="D6:D8"/>
    <mergeCell ref="A33:J33"/>
    <mergeCell ref="A35:B35"/>
    <mergeCell ref="A13:J13"/>
    <mergeCell ref="A15:B15"/>
    <mergeCell ref="A16:J16"/>
    <mergeCell ref="A17:J17"/>
    <mergeCell ref="A19:J19"/>
    <mergeCell ref="D20:D22"/>
    <mergeCell ref="A24:B24"/>
    <mergeCell ref="A25:J25"/>
    <mergeCell ref="A26:J26"/>
    <mergeCell ref="A28:J28"/>
    <mergeCell ref="C29:C30"/>
    <mergeCell ref="D29:D30"/>
    <mergeCell ref="A31:B31"/>
    <mergeCell ref="A32:J32"/>
    <mergeCell ref="A36:J36"/>
    <mergeCell ref="A37:J37"/>
    <mergeCell ref="A39:J39"/>
    <mergeCell ref="A41:B41"/>
    <mergeCell ref="A42:J42"/>
    <mergeCell ref="A43:J43"/>
    <mergeCell ref="A59:B59"/>
    <mergeCell ref="A45:B45"/>
    <mergeCell ref="A46:J46"/>
    <mergeCell ref="A47:J47"/>
    <mergeCell ref="A49:B49"/>
    <mergeCell ref="A50:B50"/>
    <mergeCell ref="A53:J53"/>
    <mergeCell ref="J54:J55"/>
    <mergeCell ref="A57:B57"/>
  </mergeCells>
  <printOptions/>
  <pageMargins left="0.6299212598425197" right="0.2362204724409449" top="0.4724409448818898" bottom="0.4724409448818898" header="0.7086614173228347" footer="0.31496062992125984"/>
  <pageSetup firstPageNumber="10" useFirstPageNumber="1" fitToHeight="0" horizontalDpi="300" verticalDpi="300" orientation="portrait" pageOrder="overThenDown" paperSize="9" scale="75"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tabColor rgb="FFFFFF00"/>
  </sheetPr>
  <dimension ref="A1:N12"/>
  <sheetViews>
    <sheetView zoomScaleSheetLayoutView="100" zoomScalePageLayoutView="0" workbookViewId="0" topLeftCell="A1">
      <selection activeCell="B20" sqref="B20"/>
    </sheetView>
  </sheetViews>
  <sheetFormatPr defaultColWidth="9.140625" defaultRowHeight="12.75"/>
  <cols>
    <col min="1" max="1" width="8.57421875" style="0" customWidth="1"/>
    <col min="2" max="2" width="40.57421875" style="0" customWidth="1"/>
    <col min="3" max="3" width="10.140625" style="0" hidden="1" customWidth="1"/>
    <col min="4" max="4" width="10.421875" style="0" hidden="1" customWidth="1"/>
    <col min="5" max="5" width="10.140625" style="0" hidden="1" customWidth="1"/>
    <col min="6" max="6" width="7.7109375" style="0" hidden="1" customWidth="1"/>
    <col min="7" max="7" width="8.00390625" style="0" hidden="1" customWidth="1"/>
    <col min="8" max="8" width="7.140625" style="0" hidden="1" customWidth="1"/>
    <col min="9" max="9" width="8.00390625" style="0" hidden="1" customWidth="1"/>
    <col min="10" max="10" width="6.7109375" style="0" hidden="1" customWidth="1"/>
    <col min="11" max="11" width="13.28125" style="0" customWidth="1"/>
    <col min="12" max="12" width="44.57421875" style="0" customWidth="1"/>
  </cols>
  <sheetData>
    <row r="1" spans="1:12" ht="30.75" customHeight="1" thickBot="1">
      <c r="A1" s="492" t="s">
        <v>1526</v>
      </c>
      <c r="B1" s="493"/>
      <c r="C1" s="493"/>
      <c r="D1" s="493"/>
      <c r="E1" s="493"/>
      <c r="F1" s="493"/>
      <c r="G1" s="493"/>
      <c r="H1" s="493"/>
      <c r="I1" s="493"/>
      <c r="J1" s="493"/>
      <c r="K1" s="493"/>
      <c r="L1" s="493"/>
    </row>
    <row r="2" spans="1:12" ht="63" customHeight="1" thickBot="1">
      <c r="A2" s="76" t="s">
        <v>21</v>
      </c>
      <c r="B2" s="77" t="s">
        <v>22</v>
      </c>
      <c r="C2" s="77" t="s">
        <v>23</v>
      </c>
      <c r="D2" s="77" t="s">
        <v>24</v>
      </c>
      <c r="E2" s="77" t="s">
        <v>25</v>
      </c>
      <c r="F2" s="135" t="s">
        <v>590</v>
      </c>
      <c r="G2" s="135" t="s">
        <v>895</v>
      </c>
      <c r="H2" s="135" t="s">
        <v>772</v>
      </c>
      <c r="I2" s="135" t="s">
        <v>771</v>
      </c>
      <c r="J2" s="135" t="s">
        <v>543</v>
      </c>
      <c r="K2" s="3" t="s">
        <v>1522</v>
      </c>
      <c r="L2" s="63" t="s">
        <v>26</v>
      </c>
    </row>
    <row r="3" spans="1:12" ht="24" customHeight="1">
      <c r="A3" s="494" t="s">
        <v>906</v>
      </c>
      <c r="B3" s="494"/>
      <c r="C3" s="78"/>
      <c r="D3" s="78"/>
      <c r="E3" s="78"/>
      <c r="F3" s="78"/>
      <c r="G3" s="78"/>
      <c r="H3" s="78"/>
      <c r="I3" s="78"/>
      <c r="J3" s="78"/>
      <c r="K3" s="78"/>
      <c r="L3" s="147"/>
    </row>
    <row r="4" spans="1:12" ht="15" customHeight="1">
      <c r="A4" s="484" t="s">
        <v>210</v>
      </c>
      <c r="B4" s="485"/>
      <c r="C4" s="485"/>
      <c r="D4" s="485"/>
      <c r="E4" s="485"/>
      <c r="F4" s="485"/>
      <c r="G4" s="485"/>
      <c r="H4" s="485"/>
      <c r="I4" s="485"/>
      <c r="J4" s="485"/>
      <c r="K4" s="485"/>
      <c r="L4" s="486"/>
    </row>
    <row r="5" spans="1:12" ht="15" customHeight="1">
      <c r="A5" s="487" t="s">
        <v>228</v>
      </c>
      <c r="B5" s="488"/>
      <c r="C5" s="488"/>
      <c r="D5" s="488"/>
      <c r="E5" s="488"/>
      <c r="F5" s="488"/>
      <c r="G5" s="488"/>
      <c r="H5" s="488"/>
      <c r="I5" s="488"/>
      <c r="J5" s="488"/>
      <c r="K5" s="488"/>
      <c r="L5" s="489"/>
    </row>
    <row r="6" spans="1:14" ht="28.5" customHeight="1">
      <c r="A6" s="79" t="s">
        <v>30</v>
      </c>
      <c r="B6" s="133" t="s">
        <v>1395</v>
      </c>
      <c r="C6" s="119">
        <v>13800</v>
      </c>
      <c r="D6" s="134">
        <v>13800</v>
      </c>
      <c r="E6" s="119">
        <v>14000</v>
      </c>
      <c r="F6" s="122">
        <v>-200</v>
      </c>
      <c r="G6" s="122">
        <v>13800</v>
      </c>
      <c r="H6" s="122"/>
      <c r="I6" s="122">
        <v>13800</v>
      </c>
      <c r="J6" s="122"/>
      <c r="K6" s="122">
        <v>6900</v>
      </c>
      <c r="L6" s="92" t="s">
        <v>1484</v>
      </c>
      <c r="M6" s="75"/>
      <c r="N6" s="23"/>
    </row>
    <row r="7" spans="1:14" ht="28.5" customHeight="1">
      <c r="A7" s="79"/>
      <c r="B7" s="133" t="s">
        <v>1395</v>
      </c>
      <c r="C7" s="119"/>
      <c r="D7" s="134"/>
      <c r="E7" s="119"/>
      <c r="F7" s="122"/>
      <c r="G7" s="122"/>
      <c r="H7" s="122"/>
      <c r="I7" s="122"/>
      <c r="J7" s="122"/>
      <c r="K7" s="122">
        <v>6900</v>
      </c>
      <c r="L7" s="92" t="s">
        <v>1485</v>
      </c>
      <c r="M7" s="75"/>
      <c r="N7" s="23"/>
    </row>
    <row r="8" spans="1:12" ht="39" customHeight="1">
      <c r="A8" s="79" t="s">
        <v>30</v>
      </c>
      <c r="B8" s="80" t="s">
        <v>1395</v>
      </c>
      <c r="C8" s="81">
        <v>18000</v>
      </c>
      <c r="D8" s="82">
        <v>8000</v>
      </c>
      <c r="E8" s="81">
        <v>20000</v>
      </c>
      <c r="F8" s="87">
        <v>-2000</v>
      </c>
      <c r="G8" s="87">
        <v>18000</v>
      </c>
      <c r="H8" s="87"/>
      <c r="I8" s="87">
        <v>18000</v>
      </c>
      <c r="J8" s="87"/>
      <c r="K8" s="87">
        <v>18000</v>
      </c>
      <c r="L8" s="83" t="s">
        <v>551</v>
      </c>
    </row>
    <row r="9" spans="1:12" ht="27.75" customHeight="1">
      <c r="A9" s="79" t="s">
        <v>30</v>
      </c>
      <c r="B9" s="80" t="s">
        <v>1395</v>
      </c>
      <c r="C9" s="81">
        <v>1235</v>
      </c>
      <c r="D9" s="82">
        <v>1235</v>
      </c>
      <c r="E9" s="81">
        <v>1200</v>
      </c>
      <c r="F9" s="87"/>
      <c r="G9" s="87">
        <v>1200</v>
      </c>
      <c r="H9" s="87"/>
      <c r="I9" s="87">
        <v>1200</v>
      </c>
      <c r="J9" s="87"/>
      <c r="K9" s="87">
        <v>1200</v>
      </c>
      <c r="L9" s="83" t="s">
        <v>1396</v>
      </c>
    </row>
    <row r="10" spans="1:12" ht="15" customHeight="1">
      <c r="A10" s="487" t="s">
        <v>1397</v>
      </c>
      <c r="B10" s="488"/>
      <c r="C10" s="488"/>
      <c r="D10" s="488"/>
      <c r="E10" s="488"/>
      <c r="F10" s="488"/>
      <c r="G10" s="488"/>
      <c r="H10" s="488"/>
      <c r="I10" s="488"/>
      <c r="J10" s="488"/>
      <c r="K10" s="488"/>
      <c r="L10" s="489"/>
    </row>
    <row r="11" spans="1:12" ht="29.25" customHeight="1">
      <c r="A11" s="79" t="s">
        <v>30</v>
      </c>
      <c r="B11" s="80" t="s">
        <v>35</v>
      </c>
      <c r="C11" s="81">
        <v>43000</v>
      </c>
      <c r="D11" s="82">
        <v>34400</v>
      </c>
      <c r="E11" s="81">
        <v>46000</v>
      </c>
      <c r="F11" s="87"/>
      <c r="G11" s="87">
        <v>46000</v>
      </c>
      <c r="H11" s="87"/>
      <c r="I11" s="87">
        <v>46000</v>
      </c>
      <c r="J11" s="87"/>
      <c r="K11" s="87">
        <v>46000</v>
      </c>
      <c r="L11" s="83" t="s">
        <v>1398</v>
      </c>
    </row>
    <row r="12" spans="1:12" ht="30" customHeight="1">
      <c r="A12" s="484" t="s">
        <v>1399</v>
      </c>
      <c r="B12" s="490"/>
      <c r="C12" s="84">
        <v>76035</v>
      </c>
      <c r="D12" s="84">
        <v>57435</v>
      </c>
      <c r="E12" s="84">
        <v>81200</v>
      </c>
      <c r="F12" s="84">
        <v>-2200</v>
      </c>
      <c r="G12" s="84">
        <v>79000</v>
      </c>
      <c r="H12" s="84">
        <v>0</v>
      </c>
      <c r="I12" s="84">
        <v>79000</v>
      </c>
      <c r="J12" s="84">
        <v>0</v>
      </c>
      <c r="K12" s="84">
        <v>79000</v>
      </c>
      <c r="L12" s="85" t="s">
        <v>30</v>
      </c>
    </row>
  </sheetData>
  <sheetProtection/>
  <mergeCells count="6">
    <mergeCell ref="A10:L10"/>
    <mergeCell ref="A12:B12"/>
    <mergeCell ref="A1:L1"/>
    <mergeCell ref="A3:B3"/>
    <mergeCell ref="A4:L4"/>
    <mergeCell ref="A5:L5"/>
  </mergeCells>
  <printOptions/>
  <pageMargins left="0.8267716535433072" right="0.4330708661417323" top="0.8661417322834646" bottom="0.4724409448818898" header="0.7086614173228347" footer="0.31496062992125984"/>
  <pageSetup firstPageNumber="11" useFirstPageNumber="1" fitToHeight="0" horizontalDpi="300" verticalDpi="300" orientation="portrait" pageOrder="overThenDown" paperSize="9" scale="7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1:L52"/>
  <sheetViews>
    <sheetView zoomScaleSheetLayoutView="100" zoomScalePageLayoutView="0" workbookViewId="0" topLeftCell="A37">
      <selection activeCell="P5" sqref="P5"/>
    </sheetView>
  </sheetViews>
  <sheetFormatPr defaultColWidth="9.140625" defaultRowHeight="12.75"/>
  <cols>
    <col min="1" max="1" width="9.57421875" style="0" customWidth="1"/>
    <col min="2" max="2" width="23.7109375" style="0" customWidth="1"/>
    <col min="3" max="10" width="13.57421875" style="0" hidden="1" customWidth="1"/>
    <col min="11" max="11" width="13.8515625" style="0" customWidth="1"/>
    <col min="12" max="12" width="60.421875" style="0" customWidth="1"/>
  </cols>
  <sheetData>
    <row r="1" spans="1:12" ht="30.75" customHeight="1" thickBot="1">
      <c r="A1" s="515" t="s">
        <v>1527</v>
      </c>
      <c r="B1" s="516"/>
      <c r="C1" s="516"/>
      <c r="D1" s="516"/>
      <c r="E1" s="516"/>
      <c r="F1" s="516"/>
      <c r="G1" s="516"/>
      <c r="H1" s="516"/>
      <c r="I1" s="516"/>
      <c r="J1" s="516"/>
      <c r="K1" s="516"/>
      <c r="L1" s="516"/>
    </row>
    <row r="2" spans="1:12" ht="63" customHeight="1" thickBot="1">
      <c r="A2" s="76" t="s">
        <v>21</v>
      </c>
      <c r="B2" s="77" t="s">
        <v>22</v>
      </c>
      <c r="C2" s="77" t="s">
        <v>23</v>
      </c>
      <c r="D2" s="77" t="s">
        <v>24</v>
      </c>
      <c r="E2" s="77" t="s">
        <v>25</v>
      </c>
      <c r="F2" s="135" t="s">
        <v>590</v>
      </c>
      <c r="G2" s="135" t="s">
        <v>895</v>
      </c>
      <c r="H2" s="135" t="s">
        <v>772</v>
      </c>
      <c r="I2" s="135" t="s">
        <v>771</v>
      </c>
      <c r="J2" s="135" t="s">
        <v>543</v>
      </c>
      <c r="K2" s="3" t="s">
        <v>1522</v>
      </c>
      <c r="L2" s="63" t="s">
        <v>26</v>
      </c>
    </row>
    <row r="3" spans="1:12" ht="24" customHeight="1">
      <c r="A3" s="517" t="s">
        <v>906</v>
      </c>
      <c r="B3" s="517"/>
      <c r="C3" s="78"/>
      <c r="D3" s="78"/>
      <c r="E3" s="78"/>
      <c r="F3" s="78"/>
      <c r="G3" s="78"/>
      <c r="H3" s="78"/>
      <c r="I3" s="78"/>
      <c r="J3" s="78"/>
      <c r="K3" s="78"/>
      <c r="L3" s="147"/>
    </row>
    <row r="4" spans="1:12" ht="15" customHeight="1">
      <c r="A4" s="480" t="s">
        <v>460</v>
      </c>
      <c r="B4" s="480"/>
      <c r="C4" s="480"/>
      <c r="D4" s="480"/>
      <c r="E4" s="480"/>
      <c r="F4" s="480"/>
      <c r="G4" s="480"/>
      <c r="H4" s="480"/>
      <c r="I4" s="480"/>
      <c r="J4" s="480"/>
      <c r="K4" s="480"/>
      <c r="L4" s="480"/>
    </row>
    <row r="5" spans="1:12" ht="15" customHeight="1">
      <c r="A5" s="478" t="s">
        <v>29</v>
      </c>
      <c r="B5" s="478"/>
      <c r="C5" s="478"/>
      <c r="D5" s="478"/>
      <c r="E5" s="478"/>
      <c r="F5" s="478"/>
      <c r="G5" s="478"/>
      <c r="H5" s="478"/>
      <c r="I5" s="478"/>
      <c r="J5" s="478"/>
      <c r="K5" s="478"/>
      <c r="L5" s="478"/>
    </row>
    <row r="6" spans="1:12" ht="18" customHeight="1">
      <c r="A6" s="79" t="s">
        <v>30</v>
      </c>
      <c r="B6" s="80" t="s">
        <v>1400</v>
      </c>
      <c r="C6" s="81">
        <v>28</v>
      </c>
      <c r="D6" s="82">
        <v>28</v>
      </c>
      <c r="E6" s="81">
        <v>28</v>
      </c>
      <c r="F6" s="87"/>
      <c r="G6" s="87">
        <v>28</v>
      </c>
      <c r="H6" s="87"/>
      <c r="I6" s="87">
        <v>28</v>
      </c>
      <c r="J6" s="87"/>
      <c r="K6" s="87">
        <v>28</v>
      </c>
      <c r="L6" s="83" t="s">
        <v>1401</v>
      </c>
    </row>
    <row r="7" spans="1:12" ht="15" customHeight="1">
      <c r="A7" s="482" t="s">
        <v>1356</v>
      </c>
      <c r="B7" s="482"/>
      <c r="C7" s="144">
        <v>28</v>
      </c>
      <c r="D7" s="144">
        <v>28</v>
      </c>
      <c r="E7" s="144">
        <v>28</v>
      </c>
      <c r="F7" s="144">
        <v>0</v>
      </c>
      <c r="G7" s="144">
        <v>28</v>
      </c>
      <c r="H7" s="144">
        <v>0</v>
      </c>
      <c r="I7" s="144">
        <v>28</v>
      </c>
      <c r="J7" s="144">
        <v>0</v>
      </c>
      <c r="K7" s="144">
        <v>28</v>
      </c>
      <c r="L7" s="85" t="s">
        <v>30</v>
      </c>
    </row>
    <row r="8" spans="1:12" ht="15" customHeight="1">
      <c r="A8" s="480" t="s">
        <v>178</v>
      </c>
      <c r="B8" s="480"/>
      <c r="C8" s="480"/>
      <c r="D8" s="480"/>
      <c r="E8" s="480"/>
      <c r="F8" s="480"/>
      <c r="G8" s="480"/>
      <c r="H8" s="480"/>
      <c r="I8" s="480"/>
      <c r="J8" s="480"/>
      <c r="K8" s="480"/>
      <c r="L8" s="480"/>
    </row>
    <row r="9" spans="1:12" ht="15" customHeight="1">
      <c r="A9" s="478" t="s">
        <v>374</v>
      </c>
      <c r="B9" s="478"/>
      <c r="C9" s="478"/>
      <c r="D9" s="478"/>
      <c r="E9" s="478"/>
      <c r="F9" s="478"/>
      <c r="G9" s="478"/>
      <c r="H9" s="478"/>
      <c r="I9" s="478"/>
      <c r="J9" s="478"/>
      <c r="K9" s="478"/>
      <c r="L9" s="478"/>
    </row>
    <row r="10" spans="1:12" ht="17.25" customHeight="1">
      <c r="A10" s="79" t="s">
        <v>30</v>
      </c>
      <c r="B10" s="80" t="s">
        <v>1400</v>
      </c>
      <c r="C10" s="81">
        <v>20</v>
      </c>
      <c r="D10" s="82">
        <v>20</v>
      </c>
      <c r="E10" s="81">
        <v>20</v>
      </c>
      <c r="F10" s="87"/>
      <c r="G10" s="87">
        <v>20</v>
      </c>
      <c r="H10" s="87"/>
      <c r="I10" s="87">
        <v>20</v>
      </c>
      <c r="J10" s="87"/>
      <c r="K10" s="87">
        <v>20</v>
      </c>
      <c r="L10" s="83" t="s">
        <v>1402</v>
      </c>
    </row>
    <row r="11" spans="1:12" ht="15" customHeight="1">
      <c r="A11" s="478" t="s">
        <v>179</v>
      </c>
      <c r="B11" s="478"/>
      <c r="C11" s="478"/>
      <c r="D11" s="478"/>
      <c r="E11" s="478"/>
      <c r="F11" s="478"/>
      <c r="G11" s="478"/>
      <c r="H11" s="478"/>
      <c r="I11" s="478"/>
      <c r="J11" s="478"/>
      <c r="K11" s="478"/>
      <c r="L11" s="478"/>
    </row>
    <row r="12" spans="1:12" ht="86.25" customHeight="1">
      <c r="A12" s="79" t="s">
        <v>30</v>
      </c>
      <c r="B12" s="80" t="s">
        <v>1400</v>
      </c>
      <c r="C12" s="81">
        <v>250</v>
      </c>
      <c r="D12" s="82">
        <v>250</v>
      </c>
      <c r="E12" s="119">
        <v>250</v>
      </c>
      <c r="F12" s="122"/>
      <c r="G12" s="87">
        <v>250</v>
      </c>
      <c r="H12" s="87"/>
      <c r="I12" s="87">
        <v>250</v>
      </c>
      <c r="J12" s="87"/>
      <c r="K12" s="87">
        <v>250</v>
      </c>
      <c r="L12" s="69" t="s">
        <v>1403</v>
      </c>
    </row>
    <row r="13" spans="1:12" ht="95.25" customHeight="1">
      <c r="A13" s="79" t="s">
        <v>30</v>
      </c>
      <c r="B13" s="80" t="s">
        <v>1052</v>
      </c>
      <c r="C13" s="81">
        <v>300</v>
      </c>
      <c r="D13" s="82">
        <v>300</v>
      </c>
      <c r="E13" s="119">
        <v>300</v>
      </c>
      <c r="F13" s="122"/>
      <c r="G13" s="87">
        <v>300</v>
      </c>
      <c r="H13" s="87"/>
      <c r="I13" s="87">
        <v>300</v>
      </c>
      <c r="J13" s="87"/>
      <c r="K13" s="87">
        <v>300</v>
      </c>
      <c r="L13" s="69" t="s">
        <v>1455</v>
      </c>
    </row>
    <row r="14" spans="1:12" ht="67.5" customHeight="1">
      <c r="A14" s="79" t="s">
        <v>30</v>
      </c>
      <c r="B14" s="80" t="s">
        <v>1053</v>
      </c>
      <c r="C14" s="81">
        <v>402</v>
      </c>
      <c r="D14" s="82">
        <v>399.236</v>
      </c>
      <c r="E14" s="119">
        <v>402</v>
      </c>
      <c r="F14" s="122"/>
      <c r="G14" s="87">
        <v>402</v>
      </c>
      <c r="H14" s="87"/>
      <c r="I14" s="87">
        <v>402</v>
      </c>
      <c r="J14" s="87"/>
      <c r="K14" s="87">
        <v>402</v>
      </c>
      <c r="L14" s="83" t="s">
        <v>1404</v>
      </c>
    </row>
    <row r="15" spans="1:12" ht="15" customHeight="1">
      <c r="A15" s="478" t="s">
        <v>29</v>
      </c>
      <c r="B15" s="478"/>
      <c r="C15" s="478"/>
      <c r="D15" s="478"/>
      <c r="E15" s="478"/>
      <c r="F15" s="478"/>
      <c r="G15" s="478"/>
      <c r="H15" s="478"/>
      <c r="I15" s="478"/>
      <c r="J15" s="478"/>
      <c r="K15" s="478"/>
      <c r="L15" s="478"/>
    </row>
    <row r="16" spans="1:12" ht="37.5" customHeight="1">
      <c r="A16" s="79" t="s">
        <v>30</v>
      </c>
      <c r="B16" s="80" t="s">
        <v>1052</v>
      </c>
      <c r="C16" s="81">
        <v>9</v>
      </c>
      <c r="D16" s="82">
        <v>6</v>
      </c>
      <c r="E16" s="81">
        <v>9</v>
      </c>
      <c r="F16" s="87"/>
      <c r="G16" s="87">
        <v>9</v>
      </c>
      <c r="H16" s="87"/>
      <c r="I16" s="87">
        <v>9</v>
      </c>
      <c r="J16" s="87"/>
      <c r="K16" s="87">
        <v>9</v>
      </c>
      <c r="L16" s="83" t="s">
        <v>1405</v>
      </c>
    </row>
    <row r="17" spans="1:12" ht="36" customHeight="1">
      <c r="A17" s="79" t="s">
        <v>30</v>
      </c>
      <c r="B17" s="80" t="s">
        <v>1053</v>
      </c>
      <c r="C17" s="81">
        <v>133</v>
      </c>
      <c r="D17" s="82">
        <v>132.8</v>
      </c>
      <c r="E17" s="81">
        <v>135</v>
      </c>
      <c r="F17" s="87"/>
      <c r="G17" s="87">
        <v>135</v>
      </c>
      <c r="H17" s="87"/>
      <c r="I17" s="87">
        <v>135</v>
      </c>
      <c r="J17" s="87"/>
      <c r="K17" s="87">
        <v>135</v>
      </c>
      <c r="L17" s="83" t="s">
        <v>1406</v>
      </c>
    </row>
    <row r="18" spans="1:12" ht="48.75" customHeight="1">
      <c r="A18" s="79"/>
      <c r="B18" s="80" t="s">
        <v>162</v>
      </c>
      <c r="C18" s="81">
        <v>0</v>
      </c>
      <c r="D18" s="82">
        <v>0</v>
      </c>
      <c r="E18" s="81">
        <v>30</v>
      </c>
      <c r="F18" s="87"/>
      <c r="G18" s="87">
        <v>30</v>
      </c>
      <c r="H18" s="87"/>
      <c r="I18" s="87">
        <v>30</v>
      </c>
      <c r="J18" s="87"/>
      <c r="K18" s="87">
        <v>30</v>
      </c>
      <c r="L18" s="83" t="s">
        <v>1407</v>
      </c>
    </row>
    <row r="19" spans="1:12" ht="15" customHeight="1">
      <c r="A19" s="482" t="s">
        <v>1408</v>
      </c>
      <c r="B19" s="482"/>
      <c r="C19" s="144">
        <v>1114</v>
      </c>
      <c r="D19" s="144">
        <v>1108.036</v>
      </c>
      <c r="E19" s="144">
        <v>1146</v>
      </c>
      <c r="F19" s="144">
        <v>0</v>
      </c>
      <c r="G19" s="120">
        <v>1146</v>
      </c>
      <c r="H19" s="120">
        <v>0</v>
      </c>
      <c r="I19" s="120">
        <v>1146</v>
      </c>
      <c r="J19" s="120">
        <v>0</v>
      </c>
      <c r="K19" s="120">
        <v>1146</v>
      </c>
      <c r="L19" s="85" t="s">
        <v>30</v>
      </c>
    </row>
    <row r="20" spans="1:12" ht="15" customHeight="1">
      <c r="A20" s="480" t="s">
        <v>1357</v>
      </c>
      <c r="B20" s="480"/>
      <c r="C20" s="480"/>
      <c r="D20" s="480"/>
      <c r="E20" s="480"/>
      <c r="F20" s="480"/>
      <c r="G20" s="480"/>
      <c r="H20" s="480"/>
      <c r="I20" s="480"/>
      <c r="J20" s="480"/>
      <c r="K20" s="480"/>
      <c r="L20" s="480"/>
    </row>
    <row r="21" spans="1:12" ht="15" customHeight="1">
      <c r="A21" s="478" t="s">
        <v>468</v>
      </c>
      <c r="B21" s="478"/>
      <c r="C21" s="478"/>
      <c r="D21" s="478"/>
      <c r="E21" s="478"/>
      <c r="F21" s="478"/>
      <c r="G21" s="478"/>
      <c r="H21" s="478"/>
      <c r="I21" s="478"/>
      <c r="J21" s="478"/>
      <c r="K21" s="478"/>
      <c r="L21" s="478"/>
    </row>
    <row r="22" spans="1:12" ht="36" customHeight="1">
      <c r="A22" s="79" t="s">
        <v>30</v>
      </c>
      <c r="B22" s="80" t="s">
        <v>1052</v>
      </c>
      <c r="C22" s="81">
        <v>30</v>
      </c>
      <c r="D22" s="82">
        <v>30</v>
      </c>
      <c r="E22" s="81">
        <v>30</v>
      </c>
      <c r="F22" s="87"/>
      <c r="G22" s="87">
        <v>30</v>
      </c>
      <c r="H22" s="87"/>
      <c r="I22" s="87">
        <v>30</v>
      </c>
      <c r="J22" s="87"/>
      <c r="K22" s="87">
        <v>30</v>
      </c>
      <c r="L22" s="83" t="s">
        <v>1409</v>
      </c>
    </row>
    <row r="23" spans="1:12" ht="36.75" customHeight="1">
      <c r="A23" s="482" t="s">
        <v>1410</v>
      </c>
      <c r="B23" s="482"/>
      <c r="C23" s="144">
        <v>30</v>
      </c>
      <c r="D23" s="144">
        <v>30</v>
      </c>
      <c r="E23" s="144">
        <v>30</v>
      </c>
      <c r="F23" s="144">
        <v>0</v>
      </c>
      <c r="G23" s="144">
        <v>30</v>
      </c>
      <c r="H23" s="144">
        <v>0</v>
      </c>
      <c r="I23" s="144">
        <v>30</v>
      </c>
      <c r="J23" s="144">
        <v>0</v>
      </c>
      <c r="K23" s="144">
        <v>30</v>
      </c>
      <c r="L23" s="85" t="s">
        <v>30</v>
      </c>
    </row>
    <row r="24" spans="1:12" ht="15" customHeight="1">
      <c r="A24" s="480" t="s">
        <v>210</v>
      </c>
      <c r="B24" s="480"/>
      <c r="C24" s="480"/>
      <c r="D24" s="480"/>
      <c r="E24" s="480"/>
      <c r="F24" s="480"/>
      <c r="G24" s="480"/>
      <c r="H24" s="480"/>
      <c r="I24" s="480"/>
      <c r="J24" s="480"/>
      <c r="K24" s="480"/>
      <c r="L24" s="480"/>
    </row>
    <row r="25" spans="1:12" ht="15" customHeight="1">
      <c r="A25" s="478" t="s">
        <v>241</v>
      </c>
      <c r="B25" s="478"/>
      <c r="C25" s="478"/>
      <c r="D25" s="478"/>
      <c r="E25" s="478"/>
      <c r="F25" s="478"/>
      <c r="G25" s="478"/>
      <c r="H25" s="478"/>
      <c r="I25" s="478"/>
      <c r="J25" s="478"/>
      <c r="K25" s="478"/>
      <c r="L25" s="478"/>
    </row>
    <row r="26" spans="1:12" ht="27.75" customHeight="1">
      <c r="A26" s="79" t="s">
        <v>30</v>
      </c>
      <c r="B26" s="80" t="s">
        <v>550</v>
      </c>
      <c r="C26" s="81">
        <v>5</v>
      </c>
      <c r="D26" s="82">
        <v>4</v>
      </c>
      <c r="E26" s="81">
        <v>4</v>
      </c>
      <c r="F26" s="87"/>
      <c r="G26" s="87">
        <v>4</v>
      </c>
      <c r="H26" s="87"/>
      <c r="I26" s="87">
        <v>4</v>
      </c>
      <c r="J26" s="87"/>
      <c r="K26" s="87">
        <v>4</v>
      </c>
      <c r="L26" s="83" t="s">
        <v>1411</v>
      </c>
    </row>
    <row r="27" spans="1:12" ht="15" customHeight="1">
      <c r="A27" s="478" t="s">
        <v>259</v>
      </c>
      <c r="B27" s="478"/>
      <c r="C27" s="478"/>
      <c r="D27" s="478"/>
      <c r="E27" s="478"/>
      <c r="F27" s="478"/>
      <c r="G27" s="478"/>
      <c r="H27" s="478"/>
      <c r="I27" s="478"/>
      <c r="J27" s="478"/>
      <c r="K27" s="478"/>
      <c r="L27" s="478"/>
    </row>
    <row r="28" spans="1:12" ht="30" customHeight="1">
      <c r="A28" s="79" t="s">
        <v>30</v>
      </c>
      <c r="B28" s="80" t="s">
        <v>550</v>
      </c>
      <c r="C28" s="81">
        <v>302</v>
      </c>
      <c r="D28" s="82">
        <v>179</v>
      </c>
      <c r="E28" s="81">
        <v>302</v>
      </c>
      <c r="F28" s="87"/>
      <c r="G28" s="87">
        <v>302</v>
      </c>
      <c r="H28" s="87"/>
      <c r="I28" s="87">
        <v>302</v>
      </c>
      <c r="J28" s="87"/>
      <c r="K28" s="87">
        <v>302</v>
      </c>
      <c r="L28" s="83" t="s">
        <v>1412</v>
      </c>
    </row>
    <row r="29" spans="1:12" ht="15" customHeight="1">
      <c r="A29" s="478" t="s">
        <v>29</v>
      </c>
      <c r="B29" s="478"/>
      <c r="C29" s="478"/>
      <c r="D29" s="478"/>
      <c r="E29" s="478"/>
      <c r="F29" s="478"/>
      <c r="G29" s="478"/>
      <c r="H29" s="478"/>
      <c r="I29" s="478"/>
      <c r="J29" s="478"/>
      <c r="K29" s="478"/>
      <c r="L29" s="478"/>
    </row>
    <row r="30" spans="1:12" ht="31.5" customHeight="1">
      <c r="A30" s="79" t="s">
        <v>30</v>
      </c>
      <c r="B30" s="80" t="s">
        <v>550</v>
      </c>
      <c r="C30" s="81">
        <v>119.771</v>
      </c>
      <c r="D30" s="82">
        <v>119.771</v>
      </c>
      <c r="E30" s="81">
        <v>120</v>
      </c>
      <c r="F30" s="87"/>
      <c r="G30" s="87">
        <v>120</v>
      </c>
      <c r="H30" s="87"/>
      <c r="I30" s="87">
        <v>120</v>
      </c>
      <c r="J30" s="87"/>
      <c r="K30" s="87">
        <v>120</v>
      </c>
      <c r="L30" s="83" t="s">
        <v>1413</v>
      </c>
    </row>
    <row r="31" spans="1:12" ht="32.25" customHeight="1">
      <c r="A31" s="79" t="s">
        <v>30</v>
      </c>
      <c r="B31" s="80" t="s">
        <v>550</v>
      </c>
      <c r="C31" s="81">
        <v>150</v>
      </c>
      <c r="D31" s="82">
        <v>150</v>
      </c>
      <c r="E31" s="81">
        <v>150</v>
      </c>
      <c r="F31" s="87"/>
      <c r="G31" s="87">
        <v>150</v>
      </c>
      <c r="H31" s="87"/>
      <c r="I31" s="87">
        <v>150</v>
      </c>
      <c r="J31" s="87"/>
      <c r="K31" s="87">
        <v>150</v>
      </c>
      <c r="L31" s="83" t="s">
        <v>1414</v>
      </c>
    </row>
    <row r="32" spans="1:12" ht="15" customHeight="1">
      <c r="A32" s="79" t="s">
        <v>30</v>
      </c>
      <c r="B32" s="80" t="s">
        <v>1400</v>
      </c>
      <c r="C32" s="81">
        <v>191</v>
      </c>
      <c r="D32" s="82">
        <v>189.6562</v>
      </c>
      <c r="E32" s="81">
        <v>191</v>
      </c>
      <c r="F32" s="87"/>
      <c r="G32" s="87">
        <v>191</v>
      </c>
      <c r="H32" s="87"/>
      <c r="I32" s="87">
        <v>191</v>
      </c>
      <c r="J32" s="87"/>
      <c r="K32" s="87">
        <v>191</v>
      </c>
      <c r="L32" s="83" t="s">
        <v>1415</v>
      </c>
    </row>
    <row r="33" spans="1:12" ht="23.25" customHeight="1">
      <c r="A33" s="482" t="s">
        <v>1373</v>
      </c>
      <c r="B33" s="482"/>
      <c r="C33" s="144">
        <v>767.771</v>
      </c>
      <c r="D33" s="144">
        <v>643.0832</v>
      </c>
      <c r="E33" s="144">
        <v>767</v>
      </c>
      <c r="F33" s="144">
        <v>0</v>
      </c>
      <c r="G33" s="144">
        <v>767</v>
      </c>
      <c r="H33" s="144">
        <v>0</v>
      </c>
      <c r="I33" s="144">
        <v>767</v>
      </c>
      <c r="J33" s="144">
        <v>0</v>
      </c>
      <c r="K33" s="144">
        <v>767</v>
      </c>
      <c r="L33" s="85" t="s">
        <v>30</v>
      </c>
    </row>
    <row r="34" spans="1:12" ht="15" customHeight="1">
      <c r="A34" s="480" t="s">
        <v>1359</v>
      </c>
      <c r="B34" s="480"/>
      <c r="C34" s="480"/>
      <c r="D34" s="480"/>
      <c r="E34" s="480"/>
      <c r="F34" s="480"/>
      <c r="G34" s="480"/>
      <c r="H34" s="480"/>
      <c r="I34" s="480"/>
      <c r="J34" s="480"/>
      <c r="K34" s="480"/>
      <c r="L34" s="480"/>
    </row>
    <row r="35" spans="1:12" ht="15" customHeight="1">
      <c r="A35" s="478" t="s">
        <v>340</v>
      </c>
      <c r="B35" s="478"/>
      <c r="C35" s="478"/>
      <c r="D35" s="478"/>
      <c r="E35" s="478"/>
      <c r="F35" s="478"/>
      <c r="G35" s="478"/>
      <c r="H35" s="478"/>
      <c r="I35" s="478"/>
      <c r="J35" s="478"/>
      <c r="K35" s="478"/>
      <c r="L35" s="478"/>
    </row>
    <row r="36" spans="1:12" ht="14.25" customHeight="1">
      <c r="A36" s="79" t="s">
        <v>30</v>
      </c>
      <c r="B36" s="80" t="s">
        <v>1400</v>
      </c>
      <c r="C36" s="81">
        <v>3.2</v>
      </c>
      <c r="D36" s="82">
        <v>3.14</v>
      </c>
      <c r="E36" s="81">
        <v>4</v>
      </c>
      <c r="F36" s="87"/>
      <c r="G36" s="87">
        <v>4</v>
      </c>
      <c r="H36" s="87"/>
      <c r="I36" s="87">
        <v>4</v>
      </c>
      <c r="J36" s="87"/>
      <c r="K36" s="87">
        <v>4</v>
      </c>
      <c r="L36" s="83" t="s">
        <v>1416</v>
      </c>
    </row>
    <row r="37" spans="1:12" ht="15" customHeight="1">
      <c r="A37" s="478" t="s">
        <v>348</v>
      </c>
      <c r="B37" s="478"/>
      <c r="C37" s="478"/>
      <c r="D37" s="478"/>
      <c r="E37" s="478"/>
      <c r="F37" s="478"/>
      <c r="G37" s="478"/>
      <c r="H37" s="478"/>
      <c r="I37" s="478"/>
      <c r="J37" s="478"/>
      <c r="K37" s="478"/>
      <c r="L37" s="478"/>
    </row>
    <row r="38" spans="1:12" ht="25.5" customHeight="1">
      <c r="A38" s="79" t="s">
        <v>30</v>
      </c>
      <c r="B38" s="80" t="s">
        <v>550</v>
      </c>
      <c r="C38" s="81">
        <v>4</v>
      </c>
      <c r="D38" s="82">
        <v>0</v>
      </c>
      <c r="E38" s="81">
        <v>4</v>
      </c>
      <c r="F38" s="87"/>
      <c r="G38" s="87">
        <v>4</v>
      </c>
      <c r="H38" s="87"/>
      <c r="I38" s="87">
        <v>4</v>
      </c>
      <c r="J38" s="87"/>
      <c r="K38" s="87">
        <v>4</v>
      </c>
      <c r="L38" s="83" t="s">
        <v>1417</v>
      </c>
    </row>
    <row r="39" spans="1:12" ht="15" customHeight="1">
      <c r="A39" s="482" t="s">
        <v>1360</v>
      </c>
      <c r="B39" s="482"/>
      <c r="C39" s="144">
        <v>7.2</v>
      </c>
      <c r="D39" s="144">
        <v>3.14</v>
      </c>
      <c r="E39" s="144">
        <v>8</v>
      </c>
      <c r="F39" s="144">
        <v>0</v>
      </c>
      <c r="G39" s="144">
        <v>8</v>
      </c>
      <c r="H39" s="144">
        <v>0</v>
      </c>
      <c r="I39" s="144">
        <v>8</v>
      </c>
      <c r="J39" s="144">
        <v>0</v>
      </c>
      <c r="K39" s="144">
        <v>8</v>
      </c>
      <c r="L39" s="85" t="s">
        <v>30</v>
      </c>
    </row>
    <row r="40" spans="1:12" ht="15" customHeight="1">
      <c r="A40" s="480" t="s">
        <v>367</v>
      </c>
      <c r="B40" s="480"/>
      <c r="C40" s="480"/>
      <c r="D40" s="480"/>
      <c r="E40" s="480"/>
      <c r="F40" s="480"/>
      <c r="G40" s="480"/>
      <c r="H40" s="480"/>
      <c r="I40" s="480"/>
      <c r="J40" s="480"/>
      <c r="K40" s="480"/>
      <c r="L40" s="480"/>
    </row>
    <row r="41" spans="1:12" ht="15" customHeight="1">
      <c r="A41" s="478" t="s">
        <v>1173</v>
      </c>
      <c r="B41" s="478"/>
      <c r="C41" s="478"/>
      <c r="D41" s="478"/>
      <c r="E41" s="478"/>
      <c r="F41" s="478"/>
      <c r="G41" s="478"/>
      <c r="H41" s="478"/>
      <c r="I41" s="478"/>
      <c r="J41" s="478"/>
      <c r="K41" s="478"/>
      <c r="L41" s="478"/>
    </row>
    <row r="42" spans="1:12" ht="18" customHeight="1">
      <c r="A42" s="79" t="s">
        <v>30</v>
      </c>
      <c r="B42" s="80" t="s">
        <v>1400</v>
      </c>
      <c r="C42" s="81">
        <v>300</v>
      </c>
      <c r="D42" s="82">
        <v>296.535</v>
      </c>
      <c r="E42" s="81">
        <v>350</v>
      </c>
      <c r="F42" s="87"/>
      <c r="G42" s="87">
        <v>350</v>
      </c>
      <c r="H42" s="87"/>
      <c r="I42" s="87">
        <v>350</v>
      </c>
      <c r="J42" s="87"/>
      <c r="K42" s="87">
        <v>350</v>
      </c>
      <c r="L42" s="83" t="s">
        <v>1418</v>
      </c>
    </row>
    <row r="43" spans="1:12" ht="15" customHeight="1">
      <c r="A43" s="482" t="s">
        <v>1361</v>
      </c>
      <c r="B43" s="482"/>
      <c r="C43" s="144">
        <v>300</v>
      </c>
      <c r="D43" s="144">
        <v>296.535</v>
      </c>
      <c r="E43" s="144">
        <v>350</v>
      </c>
      <c r="F43" s="144">
        <v>0</v>
      </c>
      <c r="G43" s="144">
        <v>350</v>
      </c>
      <c r="H43" s="144">
        <v>0</v>
      </c>
      <c r="I43" s="144">
        <v>350</v>
      </c>
      <c r="J43" s="144">
        <v>0</v>
      </c>
      <c r="K43" s="144">
        <v>350</v>
      </c>
      <c r="L43" s="85" t="s">
        <v>30</v>
      </c>
    </row>
    <row r="44" spans="1:12" ht="15" customHeight="1">
      <c r="A44" s="480" t="s">
        <v>1446</v>
      </c>
      <c r="B44" s="480"/>
      <c r="C44" s="480"/>
      <c r="D44" s="480"/>
      <c r="E44" s="480"/>
      <c r="F44" s="480"/>
      <c r="G44" s="480"/>
      <c r="H44" s="480"/>
      <c r="I44" s="480"/>
      <c r="J44" s="480"/>
      <c r="K44" s="480"/>
      <c r="L44" s="480"/>
    </row>
    <row r="45" spans="1:12" ht="15" customHeight="1">
      <c r="A45" s="478" t="s">
        <v>473</v>
      </c>
      <c r="B45" s="478"/>
      <c r="C45" s="478"/>
      <c r="D45" s="478"/>
      <c r="E45" s="478"/>
      <c r="F45" s="478"/>
      <c r="G45" s="478"/>
      <c r="H45" s="478"/>
      <c r="I45" s="478"/>
      <c r="J45" s="478"/>
      <c r="K45" s="478"/>
      <c r="L45" s="478"/>
    </row>
    <row r="46" spans="1:12" ht="36" customHeight="1">
      <c r="A46" s="79" t="s">
        <v>30</v>
      </c>
      <c r="B46" s="80" t="s">
        <v>1052</v>
      </c>
      <c r="C46" s="81">
        <v>70</v>
      </c>
      <c r="D46" s="82">
        <v>70</v>
      </c>
      <c r="E46" s="81">
        <v>70</v>
      </c>
      <c r="F46" s="87"/>
      <c r="G46" s="87">
        <v>70</v>
      </c>
      <c r="H46" s="87"/>
      <c r="I46" s="87">
        <v>70</v>
      </c>
      <c r="J46" s="87"/>
      <c r="K46" s="87">
        <v>70</v>
      </c>
      <c r="L46" s="83" t="s">
        <v>1419</v>
      </c>
    </row>
    <row r="47" spans="1:12" ht="26.25" customHeight="1">
      <c r="A47" s="482" t="s">
        <v>1420</v>
      </c>
      <c r="B47" s="482"/>
      <c r="C47" s="144">
        <v>70</v>
      </c>
      <c r="D47" s="144">
        <v>70</v>
      </c>
      <c r="E47" s="144">
        <v>70</v>
      </c>
      <c r="F47" s="144">
        <v>0</v>
      </c>
      <c r="G47" s="144">
        <v>70</v>
      </c>
      <c r="H47" s="144">
        <v>0</v>
      </c>
      <c r="I47" s="144">
        <v>70</v>
      </c>
      <c r="J47" s="144">
        <v>0</v>
      </c>
      <c r="K47" s="144">
        <v>70</v>
      </c>
      <c r="L47" s="85" t="s">
        <v>30</v>
      </c>
    </row>
    <row r="48" spans="1:12" ht="30" customHeight="1">
      <c r="A48" s="482" t="s">
        <v>1421</v>
      </c>
      <c r="B48" s="482"/>
      <c r="C48" s="84">
        <v>2316.971</v>
      </c>
      <c r="D48" s="84">
        <v>2178.7942</v>
      </c>
      <c r="E48" s="84">
        <v>2399</v>
      </c>
      <c r="F48" s="84">
        <v>0</v>
      </c>
      <c r="G48" s="84">
        <v>2399</v>
      </c>
      <c r="H48" s="84">
        <v>0</v>
      </c>
      <c r="I48" s="84">
        <v>2399</v>
      </c>
      <c r="J48" s="84">
        <v>0</v>
      </c>
      <c r="K48" s="84">
        <v>2399</v>
      </c>
      <c r="L48" s="85" t="s">
        <v>30</v>
      </c>
    </row>
    <row r="52" ht="12.75">
      <c r="D52" s="23"/>
    </row>
  </sheetData>
  <sheetProtection/>
  <mergeCells count="29">
    <mergeCell ref="A47:B47"/>
    <mergeCell ref="A25:L25"/>
    <mergeCell ref="A27:L27"/>
    <mergeCell ref="A29:L29"/>
    <mergeCell ref="A33:B33"/>
    <mergeCell ref="A48:B48"/>
    <mergeCell ref="A34:L34"/>
    <mergeCell ref="A35:L35"/>
    <mergeCell ref="A37:L37"/>
    <mergeCell ref="A39:B39"/>
    <mergeCell ref="A43:B43"/>
    <mergeCell ref="A44:L44"/>
    <mergeCell ref="A45:L45"/>
    <mergeCell ref="A20:L20"/>
    <mergeCell ref="A21:L21"/>
    <mergeCell ref="A23:B23"/>
    <mergeCell ref="A24:L24"/>
    <mergeCell ref="A15:L15"/>
    <mergeCell ref="A19:B19"/>
    <mergeCell ref="A7:B7"/>
    <mergeCell ref="A8:L8"/>
    <mergeCell ref="A40:L40"/>
    <mergeCell ref="A41:L41"/>
    <mergeCell ref="A1:L1"/>
    <mergeCell ref="A3:B3"/>
    <mergeCell ref="A4:L4"/>
    <mergeCell ref="A5:L5"/>
    <mergeCell ref="A9:L9"/>
    <mergeCell ref="A11:L11"/>
  </mergeCells>
  <printOptions/>
  <pageMargins left="0.8267716535433072" right="0.4330708661417323" top="0.4724409448818898" bottom="0.4724409448818898" header="0.7086614173228347" footer="0.31496062992125984"/>
  <pageSetup firstPageNumber="12" useFirstPageNumber="1" fitToHeight="0" horizontalDpi="300" verticalDpi="300" orientation="portrait" pageOrder="overThenDown" paperSize="9" scale="75" r:id="rId1"/>
  <headerFooter alignWithMargins="0">
    <oddFooter>&amp;C&amp;P</oddFooter>
  </headerFooter>
  <rowBreaks count="1" manualBreakCount="1">
    <brk id="33"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Kroutilova Zdenka</dc:creator>
  <cp:keywords/>
  <dc:description/>
  <cp:lastModifiedBy>Kotelenska Jaroslava</cp:lastModifiedBy>
  <cp:lastPrinted>2016-12-15T12:28:52Z</cp:lastPrinted>
  <dcterms:created xsi:type="dcterms:W3CDTF">2015-08-19T09:29:45Z</dcterms:created>
  <dcterms:modified xsi:type="dcterms:W3CDTF">2016-12-15T13:19:11Z</dcterms:modified>
  <cp:category/>
  <cp:version/>
  <cp:contentType/>
  <cp:contentStatus/>
</cp:coreProperties>
</file>