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oupis příloh" sheetId="1" r:id="rId1"/>
    <sheet name="ČÁST A-Příloha 1-Rekapitulace" sheetId="2" r:id="rId2"/>
    <sheet name="Příloha 2- PŘÍJMY" sheetId="3" r:id="rId3"/>
    <sheet name="Příloha 3-Sumář provoz.výdajů" sheetId="4" r:id="rId4"/>
    <sheet name=" Příloha 4-Sumář OVS" sheetId="5" r:id="rId5"/>
    <sheet name="Příloha 5-FRB klasika" sheetId="6" r:id="rId6"/>
    <sheet name="FRB povodeň" sheetId="7" r:id="rId7"/>
    <sheet name="Příloha 6a)-Sumář PO" sheetId="8" r:id="rId8"/>
    <sheet name="Příloha 6b)-PO-škol. zař." sheetId="9" r:id="rId9"/>
    <sheet name="Příloha 7-příspěvky 2008 " sheetId="10" r:id="rId10"/>
    <sheet name="Část B -A- stavební investice" sheetId="11" r:id="rId11"/>
    <sheet name="B-proj.dokumentace" sheetId="12" r:id="rId12"/>
    <sheet name="C-nestavební inv." sheetId="13" r:id="rId13"/>
    <sheet name="D-OEP projekty" sheetId="14" r:id="rId14"/>
    <sheet name="E-OKR projekty" sheetId="15" r:id="rId15"/>
    <sheet name="F-příspěvky" sheetId="16" r:id="rId16"/>
    <sheet name="G-SNO" sheetId="17" r:id="rId17"/>
    <sheet name="H-SMV" sheetId="18" r:id="rId18"/>
    <sheet name="Rekapitulace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xlnm.Print_Titles" localSheetId="4">' Příloha 4-Sumář OVS'!$1:$1</definedName>
    <definedName name="_xlnm.Print_Titles" localSheetId="11">'B-proj.dokumentace'!$1:$1</definedName>
    <definedName name="_xlnm.Print_Titles" localSheetId="12">'C-nestavební inv.'!$1:$1</definedName>
    <definedName name="_xlnm.Print_Titles" localSheetId="10">'Část B -A- stavební investice'!$1:$1</definedName>
    <definedName name="_xlnm.Print_Titles" localSheetId="2">'Příloha 2- PŘÍJMY'!$1:$1</definedName>
    <definedName name="_xlnm.Print_Titles" localSheetId="8">'Příloha 6b)-PO-škol. zař.'!$1:$1</definedName>
    <definedName name="_xlnm.Print_Titles" localSheetId="9">'Příloha 7-příspěvky 2008 '!$1:$1</definedName>
    <definedName name="_xlnm.Print_Titles" localSheetId="18">'Rekapitulace'!$2:$2</definedName>
    <definedName name="_xlnm.Print_Area" localSheetId="4">' Příloha 4-Sumář OVS'!$A$1:$G$60</definedName>
    <definedName name="_xlnm.Print_Area" localSheetId="11">'B-proj.dokumentace'!$A$1:$H$58</definedName>
    <definedName name="_xlnm.Print_Area" localSheetId="12">'C-nestavební inv.'!$A$1:$H$18</definedName>
    <definedName name="_xlnm.Print_Area" localSheetId="1">'ČÁST A-Příloha 1-Rekapitulace'!$A$1:$D$21</definedName>
    <definedName name="_xlnm.Print_Area" localSheetId="10">'Část B -A- stavební investice'!$A$1:$H$50</definedName>
    <definedName name="_xlnm.Print_Area" localSheetId="13">'D-OEP projekty'!$A$1:$G$15</definedName>
    <definedName name="_xlnm.Print_Area" localSheetId="14">'E-OKR projekty'!$A$1:$G$14</definedName>
    <definedName name="_xlnm.Print_Area" localSheetId="15">'F-příspěvky'!$A$1:$H$6</definedName>
    <definedName name="_xlnm.Print_Area" localSheetId="6">'FRB povodeň'!$A$1:$D$26</definedName>
    <definedName name="_xlnm.Print_Area" localSheetId="16">'G-SNO'!$A$1:$H$7</definedName>
    <definedName name="_xlnm.Print_Area" localSheetId="17">'H-SMV'!$A$1:$H$19</definedName>
    <definedName name="_xlnm.Print_Area" localSheetId="2">'Příloha 2- PŘÍJMY'!$A$1:$D$75</definedName>
    <definedName name="_xlnm.Print_Area" localSheetId="3">'Příloha 3-Sumář provoz.výdajů'!$A$1:$C$22</definedName>
    <definedName name="_xlnm.Print_Area" localSheetId="5">'Příloha 5-FRB klasika'!$A$1:$D$17</definedName>
    <definedName name="_xlnm.Print_Area" localSheetId="7">'Příloha 6a)-Sumář PO'!$A$1:$D$9</definedName>
    <definedName name="_xlnm.Print_Area" localSheetId="8">'Příloha 6b)-PO-škol. zař.'!$A$1:$E$42</definedName>
    <definedName name="_xlnm.Print_Area" localSheetId="9">'Příloha 7-příspěvky 2008 '!$A$1:$G$85</definedName>
    <definedName name="_xlnm.Print_Area" localSheetId="18">'Rekapitulace'!$A$2:$M$7</definedName>
    <definedName name="Odložené_zahájení" localSheetId="4">#REF!</definedName>
    <definedName name="Odložené_zahájení" localSheetId="2">#REF!</definedName>
    <definedName name="Odložené_zahájení" localSheetId="7">#REF!</definedName>
    <definedName name="Odložené_zahájení">#REF!</definedName>
    <definedName name="Rozestavěné_stavby" localSheetId="4">#REF!</definedName>
    <definedName name="Rozestavěné_stavby" localSheetId="2">#REF!</definedName>
    <definedName name="Rozestavěné_stavby" localSheetId="7">#REF!</definedName>
    <definedName name="Rozestavěné_stavby">#REF!</definedName>
    <definedName name="Soupis98" localSheetId="4">#REF!</definedName>
    <definedName name="Soupis98" localSheetId="2">#REF!</definedName>
    <definedName name="Soupis98" localSheetId="7">#REF!</definedName>
    <definedName name="Soupis98">#REF!</definedName>
    <definedName name="Sumář99_Dotaz_plán99" localSheetId="4">#REF!</definedName>
    <definedName name="Sumář99_Dotaz_plán99" localSheetId="2">#REF!</definedName>
    <definedName name="Sumář99_Dotaz_plán99" localSheetId="7">#REF!</definedName>
    <definedName name="Sumář99_Dotaz_plán99">#REF!</definedName>
    <definedName name="Sumář99_Dotaz98" localSheetId="4">#REF!</definedName>
    <definedName name="Sumář99_Dotaz98" localSheetId="2">#REF!</definedName>
    <definedName name="Sumář99_Dotaz98" localSheetId="7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<sst xmlns="http://schemas.openxmlformats.org/spreadsheetml/2006/main" count="960" uniqueCount="622">
  <si>
    <t>Soupis příloh:</t>
  </si>
  <si>
    <t>Příloha č. 1</t>
  </si>
  <si>
    <t>str. 1</t>
  </si>
  <si>
    <t xml:space="preserve">Příloha č. 2 </t>
  </si>
  <si>
    <t>str. 2 - 3</t>
  </si>
  <si>
    <t>Příloha č. 3</t>
  </si>
  <si>
    <t>str. 4</t>
  </si>
  <si>
    <t>Příloha č. 4</t>
  </si>
  <si>
    <t>str. 5 - 6</t>
  </si>
  <si>
    <t>Příloha č. 5</t>
  </si>
  <si>
    <t>str. 7 - 8</t>
  </si>
  <si>
    <t>Příloha č. 6 a)</t>
  </si>
  <si>
    <t>str. 9</t>
  </si>
  <si>
    <t>Příloha č. 6 b)</t>
  </si>
  <si>
    <t xml:space="preserve">Sumář příspěvkových organizací – školských právních subjektů </t>
  </si>
  <si>
    <t>str. 10</t>
  </si>
  <si>
    <t xml:space="preserve">Příloha č. 7 </t>
  </si>
  <si>
    <t>str. 11 - 13</t>
  </si>
  <si>
    <t>Část A:</t>
  </si>
  <si>
    <t>Rekapitulace rozpočtu na rok 2008</t>
  </si>
  <si>
    <t>Příjmy roku 2008</t>
  </si>
  <si>
    <t>Sumář provozních výdajů odborů MmOl v roce 2008</t>
  </si>
  <si>
    <t>Sumář objednávek veřejných služeb u akciových společností v roce 2008</t>
  </si>
  <si>
    <t>Účelové fondy v roce 2008</t>
  </si>
  <si>
    <t>Sumář příspěvkových organizací - provozní část rozpočtu roku 2008</t>
  </si>
  <si>
    <t xml:space="preserve"> - provozní část rozpočtu roku 2008</t>
  </si>
  <si>
    <t>Provozní transfery (dotace, příspěvky a granty) roku 2008</t>
  </si>
  <si>
    <t xml:space="preserve">Část B: </t>
  </si>
  <si>
    <t>Schválené investiční akce na rok 2008</t>
  </si>
  <si>
    <t>str. 1 - 11</t>
  </si>
  <si>
    <t>org.</t>
  </si>
  <si>
    <t>§</t>
  </si>
  <si>
    <t>pol.</t>
  </si>
  <si>
    <t>Název stavby</t>
  </si>
  <si>
    <t>Schválený rozpočet na rok 2008                                       v tis. Kč</t>
  </si>
  <si>
    <t>Poznámka</t>
  </si>
  <si>
    <t>A - stavební investice</t>
  </si>
  <si>
    <t>Aquapark - hrubé terénní úpravy</t>
  </si>
  <si>
    <t>realizuje odbor investic</t>
  </si>
  <si>
    <t>Bezbariérové úpravy komunikací - trasa E</t>
  </si>
  <si>
    <t>Bezbariérové úpravy komunikací - trasa H</t>
  </si>
  <si>
    <t>Bezbariérové úpravy komunikací - trasa CH</t>
  </si>
  <si>
    <t>Bezbariérové úpravy komunikací - trasa I</t>
  </si>
  <si>
    <t>Bratří Wolfů, Zikmundova - komunikace</t>
  </si>
  <si>
    <t>Bratří Wolfů, Zikmundova - výstavba inženýrských sítí</t>
  </si>
  <si>
    <t>Bystrovanská - rekonstrukce komunikace</t>
  </si>
  <si>
    <t>Centrum sportu a zdraví</t>
  </si>
  <si>
    <t>Cyklistické stezky</t>
  </si>
  <si>
    <t xml:space="preserve">Denisova, Pekařská - rekonstrukce komunikace a tramvajové trati </t>
  </si>
  <si>
    <t>Energetická opatření</t>
  </si>
  <si>
    <t>Hálkova 4  - půdní vestavba</t>
  </si>
  <si>
    <t>Horka - Chomoutov - přeložka plynovodu</t>
  </si>
  <si>
    <t>Horní lán - průchod, oplocení</t>
  </si>
  <si>
    <t>Hřbitov Neředín - rekonstrukce budovy</t>
  </si>
  <si>
    <t>Chodníky</t>
  </si>
  <si>
    <t>Chomoutov  -  hasičská zbrojnice</t>
  </si>
  <si>
    <t>Chválkovice - Samotišky, cyklostezka</t>
  </si>
  <si>
    <t>I.P.Pavlova - prodloužení vodovodu</t>
  </si>
  <si>
    <t>Informační a orientační systém města Olomouce</t>
  </si>
  <si>
    <t>Litovelská - lesní cesta</t>
  </si>
  <si>
    <t>Malá parkoviště</t>
  </si>
  <si>
    <t>Moravské divadlo Olomouc - část C</t>
  </si>
  <si>
    <t>Moravské divadlo Olomouc - vzduchotechnika</t>
  </si>
  <si>
    <t>Most u Kojeneckého ústavu</t>
  </si>
  <si>
    <t xml:space="preserve">Most u plynárny </t>
  </si>
  <si>
    <t>MŠ Nemilany</t>
  </si>
  <si>
    <t>Nedvězí vodovod</t>
  </si>
  <si>
    <t>Olomouc - rekonstrukce a dobudování stokové sítě II. část</t>
  </si>
  <si>
    <t>Pasteurova - přechod pro chodce</t>
  </si>
  <si>
    <t>Plavecký bazén - bezbariérové úpravy šaten</t>
  </si>
  <si>
    <t>Poděbrady - Chomoutov - lávka</t>
  </si>
  <si>
    <t>Prokopa Holého - rekonstrukce komunikace a inženýrských sítí</t>
  </si>
  <si>
    <t>Radíkov - kanalizace</t>
  </si>
  <si>
    <t xml:space="preserve">Realizace investičních akcí dle požadavků Komise městských částí </t>
  </si>
  <si>
    <t>Švermova, Bezručova  -  parkoviště</t>
  </si>
  <si>
    <t>U Výpadu - rekonstrukce komunikace</t>
  </si>
  <si>
    <t>ul. K Hájence - stavební úpravy komunikace a inženýrských sítí</t>
  </si>
  <si>
    <t>ul.Thomayerova  - rekonstrukce komunikace</t>
  </si>
  <si>
    <t>Výstaviště Flora Olomouc a. s. - rozvoj a rekonstrukce výstaviště</t>
  </si>
  <si>
    <t>ZŠ Holečkova – I. etapa odstranění poruch konstručního systému</t>
  </si>
  <si>
    <t>ZŠ Nedvědova - rekonstrukce ŠJ</t>
  </si>
  <si>
    <t>ZŠ Stupkova - školní hřiště</t>
  </si>
  <si>
    <t>ZŠ Tererova  - odvodnění hřiště</t>
  </si>
  <si>
    <t>Mezisoučet</t>
  </si>
  <si>
    <r>
      <t>vlastní zdroje</t>
    </r>
    <r>
      <rPr>
        <b/>
        <sz val="10"/>
        <rFont val="Arial"/>
        <family val="2"/>
      </rPr>
      <t xml:space="preserve">  </t>
    </r>
  </si>
  <si>
    <t xml:space="preserve">org. </t>
  </si>
  <si>
    <t>Schválený rozpočet na rok 2008                                                         v tis. Kč</t>
  </si>
  <si>
    <t xml:space="preserve"> B - projektová dokumentace</t>
  </si>
  <si>
    <t>Bezbariérové úpravy komunikací - trasa J</t>
  </si>
  <si>
    <t>Bezbariérové úpravy komunikací - trasa K</t>
  </si>
  <si>
    <t>Bystrovanská - rekonstr. komunikace</t>
  </si>
  <si>
    <t xml:space="preserve">Cyklostezky </t>
  </si>
  <si>
    <t>Černovír - hasičská zbrojnice</t>
  </si>
  <si>
    <t>Dolní náměstí - stavební úpravy</t>
  </si>
  <si>
    <t xml:space="preserve">DPS Slavonín </t>
  </si>
  <si>
    <t>Hráz Šantova ul.</t>
  </si>
  <si>
    <t>Hřbitov Neředín - kanalizace</t>
  </si>
  <si>
    <t>Inline stezky</t>
  </si>
  <si>
    <t>Jižní, Zolova - rekonstrukce komunikace</t>
  </si>
  <si>
    <t>Kanalizace - rekonstrukce odlehčovací komory OK2A</t>
  </si>
  <si>
    <t>Kanalizační přípojky - FS II</t>
  </si>
  <si>
    <t>Kasárna Neředín – II. etapa</t>
  </si>
  <si>
    <t xml:space="preserve">Komunikace  </t>
  </si>
  <si>
    <t>Mošnerova ul. - Okružní ul. propojení komunikace</t>
  </si>
  <si>
    <t>MŠ Herrmannova - energetická opatření</t>
  </si>
  <si>
    <t>MŠ Nemilany – stavební úpravy objektu Česká čtvrť pro MŠ</t>
  </si>
  <si>
    <t>MŠ Zeyerova - rekonstrukce ŠJ</t>
  </si>
  <si>
    <t>Multifunkční hala</t>
  </si>
  <si>
    <t>Neředínská - kanalizace</t>
  </si>
  <si>
    <t>Obnova mobiliáře a cestní sítě v olomouckých historických sadech</t>
  </si>
  <si>
    <t>Olomouc - komunikace Pražská - Křelovská</t>
  </si>
  <si>
    <t xml:space="preserve">Plavecký bazén - rekonstrukce sauny </t>
  </si>
  <si>
    <t>Protipovodňová opatření na Nemilance</t>
  </si>
  <si>
    <t>Přáslavická svodnice - přeložka</t>
  </si>
  <si>
    <t>Přeložka sběrače C</t>
  </si>
  <si>
    <t>Rekonstrukce a opravy místních komunikací</t>
  </si>
  <si>
    <t>Skupova - rozšíření parkovacích stání</t>
  </si>
  <si>
    <t>Sportovní areál při ZŠ Heyrovského</t>
  </si>
  <si>
    <t xml:space="preserve">Trnkova - rozšíření parkovacích stání </t>
  </si>
  <si>
    <t>U botanické zahrady - rekonstrukce parkovacích stání</t>
  </si>
  <si>
    <t>ul. 1.máje - stavební úpravy komunikace</t>
  </si>
  <si>
    <t>ul. 8.května - stavební úpravy komunikace</t>
  </si>
  <si>
    <t>ul. Na Zákopě - rekonstrukce komunikace a inženýrských sítí</t>
  </si>
  <si>
    <t>Úpravy ulice Zikova</t>
  </si>
  <si>
    <t xml:space="preserve">Veřejné osvětlení </t>
  </si>
  <si>
    <t>Vybudování záchytné nádrže na přívalové srážky u skládky Grygov</t>
  </si>
  <si>
    <t>Zabezpečení kanalizace - Novosadský Dvůr</t>
  </si>
  <si>
    <t>ZOO Olomouc Svatý Kopeček - pavilon lidoopů</t>
  </si>
  <si>
    <t>ZŠ Petřkova – rekonstrukce výdejny stravy</t>
  </si>
  <si>
    <t>ZŠ Rožňavská - energetická opatření</t>
  </si>
  <si>
    <t>ZŠ Stupkova - energetická opatření</t>
  </si>
  <si>
    <t>C - nestavební investice</t>
  </si>
  <si>
    <t>Aquapark</t>
  </si>
  <si>
    <t>realizuje majetkoprávní odbor</t>
  </si>
  <si>
    <t>Barevná kopírka</t>
  </si>
  <si>
    <t>DIL Czech Leasing Olomouc koncernová s.r.o.</t>
  </si>
  <si>
    <t>Kanalizační sběrač AII</t>
  </si>
  <si>
    <t>Kapitálový vstup SmOl do SK Sigma Olomouc</t>
  </si>
  <si>
    <t>realizuje odbor vnějších vztahů a informací</t>
  </si>
  <si>
    <t>Kopírka - Městská policie</t>
  </si>
  <si>
    <t>realizuje Městská policie</t>
  </si>
  <si>
    <t>Kopírka - odbor správy</t>
  </si>
  <si>
    <t>realizuje odbor správy</t>
  </si>
  <si>
    <t xml:space="preserve">Modernizace hlasových modulů v centru města </t>
  </si>
  <si>
    <t>realizuje odbor ochrany</t>
  </si>
  <si>
    <t>Nákup SW</t>
  </si>
  <si>
    <t>realizuje odbor informatiky</t>
  </si>
  <si>
    <t>Průkaz energetické náročnosti budov</t>
  </si>
  <si>
    <t>realizuje odbor školství</t>
  </si>
  <si>
    <t>Třídička a počítačka mincí - Městská policie</t>
  </si>
  <si>
    <t>Výkup pozemků</t>
  </si>
  <si>
    <t>D - ostatní nákup dlouhodobého nehmotného majetku - realizuje odbor evropských projektů</t>
  </si>
  <si>
    <t>Dolní náměstí</t>
  </si>
  <si>
    <t>InLine hřiště (InLine stezky)</t>
  </si>
  <si>
    <t>IPRM - centrum, doprava, vzdělávání</t>
  </si>
  <si>
    <t>Kasárna Neředín -  II.etapa</t>
  </si>
  <si>
    <t>Nákup vozidel MHD - autobusy</t>
  </si>
  <si>
    <t>Nákup vozidel MHD - tramvaje</t>
  </si>
  <si>
    <t>Obnova olomouckých historických parků</t>
  </si>
  <si>
    <t>Přednádražní prostor</t>
  </si>
  <si>
    <t>Rozvoj výstaviště Flora Olomouc</t>
  </si>
  <si>
    <t>Územní plán města Olomouce</t>
  </si>
  <si>
    <t>ZOO Sv. Kopeček Olomouc - pavilon lidoopů</t>
  </si>
  <si>
    <t>pol</t>
  </si>
  <si>
    <t>E - ostatní nákup dlouhodobého nehmotného majetku - realizuje odbor koncepce a rozvoje</t>
  </si>
  <si>
    <t>Aktualizace cenové mapy</t>
  </si>
  <si>
    <t>Model dopravy města Olomouce</t>
  </si>
  <si>
    <t>Nový areál DPMO</t>
  </si>
  <si>
    <t>Olomoucký hrad</t>
  </si>
  <si>
    <t>Opatření dle generelu dopravy</t>
  </si>
  <si>
    <t>Parkovací objekt v centru</t>
  </si>
  <si>
    <t>Pořízení nového územního plánu</t>
  </si>
  <si>
    <t>Pořízení změn reg. plánu MPR</t>
  </si>
  <si>
    <t>Pořízení změn ÚPnSÚ</t>
  </si>
  <si>
    <t>Studie silniční sítě</t>
  </si>
  <si>
    <t>Územně analytické podklady</t>
  </si>
  <si>
    <t>Návrh rozpočtu                      RMO 27.11.2007</t>
  </si>
  <si>
    <t>F - příspěvky a platby města jiným subjektům</t>
  </si>
  <si>
    <t>Bezbariérové úpravy</t>
  </si>
  <si>
    <t>realizuje odbor sociálních služeb                           a zdravotnictví</t>
  </si>
  <si>
    <t>Moravská filharmonie Olomouc - pořízení hudebních nástrojů</t>
  </si>
  <si>
    <t>realizuje ekonomický odbor</t>
  </si>
  <si>
    <t>Vodovod Pomoraví - členský investiční podíl svazku obcí</t>
  </si>
  <si>
    <t>realizuje odbor investic - z.p. 026 - ZBÚ</t>
  </si>
  <si>
    <t>G - investice SNO, a. s. hrazené z nájemného vč. DPH</t>
  </si>
  <si>
    <t>Erenburgova 26 (DPS)</t>
  </si>
  <si>
    <t>realizuje SNO, a. s.</t>
  </si>
  <si>
    <t>J.Opletala 1</t>
  </si>
  <si>
    <t>Politických vězňů 4 - DPS</t>
  </si>
  <si>
    <t>Purkyňova 3</t>
  </si>
  <si>
    <t xml:space="preserve">Mezisoučet </t>
  </si>
  <si>
    <t>H - investice SMV, a. s. hrazené z nájemného vč. DPH</t>
  </si>
  <si>
    <t>Čerpací stanice OV Chomoutov - sídliště RD</t>
  </si>
  <si>
    <t>realizuje SMV, a. s.</t>
  </si>
  <si>
    <t>ČOV Olomouc</t>
  </si>
  <si>
    <t>Jablonského - rekonstrukce kanalizace</t>
  </si>
  <si>
    <t>Projektová dokumentace</t>
  </si>
  <si>
    <t>Přeložka sběrače C - do SMV a. s.</t>
  </si>
  <si>
    <t>Realizace měřitelných okrsků dle schválené studie</t>
  </si>
  <si>
    <t>Rekonstrukce kanalizace Klicperova - Demlova - dokončení</t>
  </si>
  <si>
    <t>Rekonstrukce kanalizace Zamenhofova, Poupětova, Wolkerova</t>
  </si>
  <si>
    <t>Rekonstrukce olověných přípojek do objektů ve vlastnictví SmOl</t>
  </si>
  <si>
    <t>Rekonstrukce stoky BVIIf ul. Marie Pospíšilové</t>
  </si>
  <si>
    <t>Rekonstrukce stoky EX  - ul. Šubová</t>
  </si>
  <si>
    <t>Rekonstrukce veřejných částí kanalizačních přípojek</t>
  </si>
  <si>
    <t>Rekonstrukce vodovodu Zamenhofova, Poupětova</t>
  </si>
  <si>
    <t>U Háje - rekonstrukce kanalizace</t>
  </si>
  <si>
    <t>U Staré Moravy - rekonstrukce kanalizace</t>
  </si>
  <si>
    <t>Zaměřování stokové sítě pro GIS</t>
  </si>
  <si>
    <t>upravený rozpočet                       k 18.9.2007</t>
  </si>
  <si>
    <t>změna</t>
  </si>
  <si>
    <t xml:space="preserve">upravený rozpočet                                k 30.10.2007                     </t>
  </si>
  <si>
    <t>čerpání                                   k 31.10.2007</t>
  </si>
  <si>
    <t>% čerpání</t>
  </si>
  <si>
    <t>návrh přesunu čerpání na rok 2008</t>
  </si>
  <si>
    <t>REKAPITULACE</t>
  </si>
  <si>
    <t>Investice MmOl</t>
  </si>
  <si>
    <t>tabulka A, B, C, D, E, F</t>
  </si>
  <si>
    <t>Investice SNO, a. s. z nájemného</t>
  </si>
  <si>
    <t>tabulka G</t>
  </si>
  <si>
    <t>Investice SMV, a. s. z nájemného</t>
  </si>
  <si>
    <t>tabulka H</t>
  </si>
  <si>
    <t>Návrh rozpočtu  investičních akcí celkem</t>
  </si>
  <si>
    <t>DLE PLATNÉ ROZPOČTOVÉ SKLADBY</t>
  </si>
  <si>
    <t>Schválený rozpočet                                          r. 2007</t>
  </si>
  <si>
    <t>Schválený rozpočet                                                na rok 2008</t>
  </si>
  <si>
    <t>VÝDAJE CELKEM</t>
  </si>
  <si>
    <t>z toho tř. 5 - provoz</t>
  </si>
  <si>
    <t>- odbory</t>
  </si>
  <si>
    <t>částka včetně provozních transferů (dotace, příspěvky, granty)</t>
  </si>
  <si>
    <t>- příspěvkové organizace</t>
  </si>
  <si>
    <t>IP</t>
  </si>
  <si>
    <t>- příspěvkové organizace - škol. subj.</t>
  </si>
  <si>
    <t>- objednávky veř. služeb u a. s.</t>
  </si>
  <si>
    <t>- výdaje účel. fondů (FRB)</t>
  </si>
  <si>
    <t xml:space="preserve"> - vrácené DPH</t>
  </si>
  <si>
    <t>z toho tř. 6 - investice</t>
  </si>
  <si>
    <t>- investice MmOl</t>
  </si>
  <si>
    <t>součet oddílů A - F materiálu odboru investic</t>
  </si>
  <si>
    <t>- investice hrazené z odvodů SNO, a. s.</t>
  </si>
  <si>
    <t>- investice hrazené z odvodů SMV, a. s.</t>
  </si>
  <si>
    <t>částka vychází z výpočtu odvodu nájemného</t>
  </si>
  <si>
    <t>dlouhodobé přijaté půjčené prostředky</t>
  </si>
  <si>
    <t>jedná se o dočerpání 200 mil. úvěru od ČS, a.s.  (IP)</t>
  </si>
  <si>
    <t>krátkodobé přijaté půjčené prostředky</t>
  </si>
  <si>
    <t>obnovení revolvingového úvěru u KB, a. s. na období 2008 - 2009  (IP)</t>
  </si>
  <si>
    <t>uhrazené splátky krátkodobých přij. půjček</t>
  </si>
  <si>
    <t>splátka revolvingového úvěru u KB, a. s. za období 2007 - 2008</t>
  </si>
  <si>
    <t>uhrazené splátky dlouhodobých přij. půjček</t>
  </si>
  <si>
    <t xml:space="preserve">48 mil. Kč ČS, a. s.; 38,2 mil. Kč KB, a. s.; 872 900,-. Kč MF ČR - kanal. Holice; 11,765 mil. Kč SMV, a. s.; 3,824 mil. Kč SFŽP (rekult. skl. Grygov + Fond soudrž. ISPA); 7,995 mil. Kč MMR ČR (FRB povodňový) </t>
  </si>
  <si>
    <t>z toho pol. 8115 - změna stavu krátkodobých prostředků na bank. účtech</t>
  </si>
  <si>
    <t>zapojení části zůstatku povodňového FRB na splátku úvěru MMR ČR</t>
  </si>
  <si>
    <r>
      <t xml:space="preserve">PŘÍJMY CELKEM                              </t>
    </r>
    <r>
      <rPr>
        <b/>
        <i/>
        <sz val="8"/>
        <rFont val="Arial CE"/>
        <family val="2"/>
      </rPr>
      <t xml:space="preserve"> tř. 1+2+3+4</t>
    </r>
  </si>
  <si>
    <r>
      <t xml:space="preserve">FINANCOVÁNÍ CELKEM                             </t>
    </r>
    <r>
      <rPr>
        <b/>
        <i/>
        <sz val="10"/>
        <rFont val="Arial CE"/>
        <family val="2"/>
      </rPr>
      <t xml:space="preserve"> </t>
    </r>
    <r>
      <rPr>
        <b/>
        <i/>
        <sz val="8"/>
        <rFont val="Arial CE"/>
        <family val="2"/>
      </rPr>
      <t>třída 8</t>
    </r>
  </si>
  <si>
    <t>Číslo pol.</t>
  </si>
  <si>
    <t>Název položky</t>
  </si>
  <si>
    <t>Schválený rozpočet                                              na rok 2008</t>
  </si>
  <si>
    <t xml:space="preserve">Poznámka </t>
  </si>
  <si>
    <t>daň z příjmů fyz. osob ze závislé činnosti</t>
  </si>
  <si>
    <t>daň z příjmů fyz. osob ze samost. výděl. činnosti</t>
  </si>
  <si>
    <t>daň z příjmů fyz. osob z kapitálových výnosů</t>
  </si>
  <si>
    <t>zrušené daně, jejich předmětem je příjem fyz. osob</t>
  </si>
  <si>
    <t>daň z příjmů práv. osob</t>
  </si>
  <si>
    <t>daň z příjmů práv. osob za obce (24 %)</t>
  </si>
  <si>
    <t xml:space="preserve">SNO, a. s. 6.033 tis. Kč; MmOl 74.577 tis. Kč; SMV, a. s. 20.660 tis. Kč;  OLTERM &amp; TD, a. s. (dle smlouvy, platné                                     do r. 2019) 500 tis. Kč; SLMO 1.285 tis. Kč   </t>
  </si>
  <si>
    <t>daň z přidané hodnoty</t>
  </si>
  <si>
    <t>daň z nemovitostí</t>
  </si>
  <si>
    <t>daně celkem</t>
  </si>
  <si>
    <t>poplatky za znečišťování ovzduší</t>
  </si>
  <si>
    <t>příjem prostřednictvím státního rozpočtu</t>
  </si>
  <si>
    <t>odvody za odnětí půdy ze ZPF</t>
  </si>
  <si>
    <t>jednorázový, neopakující se příjem prostřednictvím státního rozpočtu</t>
  </si>
  <si>
    <t>poplatek za likvidaci komunálního odpadu</t>
  </si>
  <si>
    <t>poplatek ze psů</t>
  </si>
  <si>
    <t>poplatek za lázeňský nebo rekreační pobyt</t>
  </si>
  <si>
    <t>poplatek  za užívání veřejného prostranství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</si>
  <si>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</si>
  <si>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</si>
  <si>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</si>
  <si>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</si>
  <si>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</si>
  <si>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odvod výtěžku z provozování loterií</t>
  </si>
  <si>
    <t>odvod části výtěžku z výherních hracích přístrojů</t>
  </si>
  <si>
    <t>příjmy za zkoušky z odborné způsobilosti od</t>
  </si>
  <si>
    <t>žadatelů o řidičské oprávnění</t>
  </si>
  <si>
    <t>správní poplatky - VHP</t>
  </si>
  <si>
    <t>ve výdajích ekonom. odboru se promítne 50 % odvod do státního rozpočtu, tj. 11 mil. Kč        org. 90</t>
  </si>
  <si>
    <t>správní poplatky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</si>
  <si>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</si>
  <si>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</si>
  <si>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</si>
  <si>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</si>
  <si>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</si>
  <si>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</si>
  <si>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tržba za kopírování na veřejné kopírce na Hynaisově ulici</t>
  </si>
  <si>
    <t>příjmy z prodeje zboží</t>
  </si>
  <si>
    <t>odb. soc. služeb a zdravotnictví - příjmy z prodeje tiskopisů receptů</t>
  </si>
  <si>
    <t>příjmy z pronájmu movitých věcí</t>
  </si>
  <si>
    <t xml:space="preserve">platby DPMO, a. s. za pronájem tramvají                                                 </t>
  </si>
  <si>
    <t>příjmy z úroků</t>
  </si>
  <si>
    <t>přijaté sankční platby</t>
  </si>
  <si>
    <t>ostatní pokuty</t>
  </si>
  <si>
    <t>org. 03 - odbor koncepce a rozvoje - pokuty blokové ve správním řízení</t>
  </si>
  <si>
    <t>org. 30 - živnost. odbor ve správním řízení</t>
  </si>
  <si>
    <t>org. 303 - živnost. odbor - blokové pokuty</t>
  </si>
  <si>
    <t>bez org. - zasílané z Finačního úřadu a další v hotovosti</t>
  </si>
  <si>
    <t>org. 60 - dopravní přestupky ve správním řízení</t>
  </si>
  <si>
    <t>org. 20 - přestupkové odd. doprava - ve správním řízení</t>
  </si>
  <si>
    <t>org. 70 - přestupkové odd. MmOl - ve správním řízení</t>
  </si>
  <si>
    <t>org. 71 - přestupkové odd. MmOl - pořádkové ve správním řízení</t>
  </si>
  <si>
    <t>org. 701 - odbor správy - evidence obyvatel</t>
  </si>
  <si>
    <t>org. 42 - odbor ochrany (úsek obrany)</t>
  </si>
  <si>
    <t>org. 14 - odbor školství</t>
  </si>
  <si>
    <t xml:space="preserve">org. 50 - stavební odbor - ve správním řízení </t>
  </si>
  <si>
    <t xml:space="preserve">org. 8 - odbor agendy řidičů a motor. vozidel   </t>
  </si>
  <si>
    <t xml:space="preserve">Městská policie </t>
  </si>
  <si>
    <t>životní prostředí</t>
  </si>
  <si>
    <t>org. 40 - ve správním řízení</t>
  </si>
  <si>
    <t>org. 41 - pořádkové</t>
  </si>
  <si>
    <t>org. 100 - TSMO, a. s.</t>
  </si>
  <si>
    <t>ostatní příjmy z FV předch. let od jiných veř. rozp.</t>
  </si>
  <si>
    <t>vratka DPH od Fin. úřadu - daň zapl. v r. 2006 - org. 690 (hromadná vratka)</t>
  </si>
  <si>
    <t>přijaté nekapitálové příspěvky a náhrady</t>
  </si>
  <si>
    <t>platby Vojenské policie ČR za dopravu pracovníků MHD</t>
  </si>
  <si>
    <t>tržby IDOS od obcí a obchodních center dle smluv</t>
  </si>
  <si>
    <t xml:space="preserve">např. vratky přeplatků záloh z minulých let za energie apod. </t>
  </si>
  <si>
    <t xml:space="preserve">výnosy soudních řízení </t>
  </si>
  <si>
    <t>firma EKO-KOM na odpadové hospodářství</t>
  </si>
  <si>
    <t>mzdové náklady euromanažera - doplatek Krajského úřadu za rok 2006</t>
  </si>
  <si>
    <t>neidentifikované příjmy</t>
  </si>
  <si>
    <t>mylné platby - nerozpočtují se</t>
  </si>
  <si>
    <t>ostatní nedaňové příjmy j. n.</t>
  </si>
  <si>
    <t>nahodilé příjmy z minulých let - neopakující se platby (vratky sankcí, uhrazené pohledávky od zaměstnanců, mimosoudní vyrovnání apod.)</t>
  </si>
  <si>
    <t>ISPA:  53 mil. Kč, MF ČR kompenzace v důsledku novely zákona o RUD 250 mil. Kč</t>
  </si>
  <si>
    <t>příjmy z úhrad dobývacího prostoru</t>
  </si>
  <si>
    <t>splátky půjčených prostředků od obyvatelstva</t>
  </si>
  <si>
    <t>FRB klasický 23.051 tis. Kč; FRB povodňový 1.033 tis. Kč</t>
  </si>
  <si>
    <t>Celkem tř. 2 - NEDAŇOVÉ PŘÍJMY</t>
  </si>
  <si>
    <t>neinv. dot. přij. v rámci souhr. dotač. vztahu</t>
  </si>
  <si>
    <t>výkon st. správy 87.065.600,-- Kč; školství 14.293.100,-- Kč; Knihovna města Olomouce 17.227.000,-- Kč</t>
  </si>
  <si>
    <t>neinvestiční dotace od obcí</t>
  </si>
  <si>
    <t>školství, platby obcí za cizí žáky</t>
  </si>
  <si>
    <t>převod z vlastní hospodářské činnosti (76 %)</t>
  </si>
  <si>
    <t xml:space="preserve">SNO, a. s. 19.106 tis. Kč; MmOl 194.400 tis. Kč; SMV, a. s. 65.420 tis. Kč; SLMO 4.070 tis. Kč </t>
  </si>
  <si>
    <t>Celkem tř. 4 - PŘIJATÉ DOTACE</t>
  </si>
  <si>
    <t>PŘÍJMY CELKEM</t>
  </si>
  <si>
    <t xml:space="preserve">odbor soc. pomoci 15 tis. Kč; odbor život. prostředí 620 tis. Kč; odbor agendy řidičů a motor. vozidel                                        13 mil. Kč; stavební odbor 1,2 mil. Kč; živnostenský odbor 4.678 tis. Kč; odbor správy 18 mil. Kč (matrika,                                                          odd. cest. dokladů, obč. průkazů a EO) </t>
  </si>
  <si>
    <t>Odbor</t>
  </si>
  <si>
    <t>Schválený rozpočet                                       na rok 2008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</si>
  <si>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</si>
  <si>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</si>
  <si>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</si>
  <si>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</si>
  <si>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</si>
  <si>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06 - odbor vn. auditu a kontroly</t>
  </si>
  <si>
    <t>07 - odbor dopravy</t>
  </si>
  <si>
    <t>08 - odbor agendy řidičů a mot. vozidel</t>
  </si>
  <si>
    <t>10 - stavební odbor</t>
  </si>
  <si>
    <t>11 - odbor vn. vztahů a informací</t>
  </si>
  <si>
    <t>13 - odbor informatiky</t>
  </si>
  <si>
    <t xml:space="preserve">14 - odbor školství              </t>
  </si>
  <si>
    <t>neobsahuje částku na školy s právní subjektivitou</t>
  </si>
  <si>
    <t>15 - odbor sociální pomoci</t>
  </si>
  <si>
    <t>19 - odbor správy</t>
  </si>
  <si>
    <t>20 - Městská policie</t>
  </si>
  <si>
    <t>35 - odbor soc. služeb a zdravotnictví</t>
  </si>
  <si>
    <t>40 - odbor životního prostředí</t>
  </si>
  <si>
    <t>41 - majetkoprávní odbor</t>
  </si>
  <si>
    <t>42 - odbor ochrany</t>
  </si>
  <si>
    <t>44 - odbor evropských projektů</t>
  </si>
  <si>
    <t>Odbory celkem</t>
  </si>
  <si>
    <t>Paragraf</t>
  </si>
  <si>
    <t>Pol.</t>
  </si>
  <si>
    <t>Organizace</t>
  </si>
  <si>
    <t>Služby</t>
  </si>
  <si>
    <t>Schválený rozpočet                                            na rok 2008</t>
  </si>
  <si>
    <t>TSMO, a. s.</t>
  </si>
  <si>
    <t>opravy komunikací</t>
  </si>
  <si>
    <t>org. 10562: z toho zimní posypové služby 12.291 tis. (org. 105621)</t>
  </si>
  <si>
    <t>skládka materiálu</t>
  </si>
  <si>
    <t>org. 10563</t>
  </si>
  <si>
    <t>podzemní parkoviště</t>
  </si>
  <si>
    <t>org. 10564</t>
  </si>
  <si>
    <t>pasport MK</t>
  </si>
  <si>
    <t>org. 10565</t>
  </si>
  <si>
    <t>rozkopávky MK</t>
  </si>
  <si>
    <t>org. 10566</t>
  </si>
  <si>
    <t>výběr parkovného</t>
  </si>
  <si>
    <t>org. 10561</t>
  </si>
  <si>
    <t>DPMO, a. s.</t>
  </si>
  <si>
    <t>dopravní obslužnost</t>
  </si>
  <si>
    <t>org. 2671</t>
  </si>
  <si>
    <t>Connex, a. s.</t>
  </si>
  <si>
    <t>org. 2672</t>
  </si>
  <si>
    <t>ostatní</t>
  </si>
  <si>
    <t>dotace tisku jízd. řádů</t>
  </si>
  <si>
    <t>org. 2673</t>
  </si>
  <si>
    <t>smluvní jízdné</t>
  </si>
  <si>
    <t>org. 2674: objízdné trasy - stavba II - rek. a dobudování stok. sítě</t>
  </si>
  <si>
    <t>objížďky, změny jízdních řádů</t>
  </si>
  <si>
    <t>org. 2675: objízdné trasy - stavba II - rek. a dobudování stok. sítě</t>
  </si>
  <si>
    <t>veřejné osvětlení a SSZ</t>
  </si>
  <si>
    <t>org. 10567</t>
  </si>
  <si>
    <t>pasport VO a SSZ</t>
  </si>
  <si>
    <t>org. 10568</t>
  </si>
  <si>
    <t>Celkem odbor dopravy</t>
  </si>
  <si>
    <t>11 - odb. vn. vztahů a informací</t>
  </si>
  <si>
    <t>udržování a opravy inform. systému                                             v přednádražním prostoru</t>
  </si>
  <si>
    <t>org. 1056</t>
  </si>
  <si>
    <t>kontrola tech. stavu a údržba veř. hřišť</t>
  </si>
  <si>
    <t xml:space="preserve">org. 1056 </t>
  </si>
  <si>
    <t>Celkem odbor vn. vztahů a inf.</t>
  </si>
  <si>
    <t>udržování  mobiliáře v přednádražním prostoru</t>
  </si>
  <si>
    <t>údržba veř. WC, Sokolská ul.-údržba mobiliáře</t>
  </si>
  <si>
    <t>Celkem odbor správy</t>
  </si>
  <si>
    <t>Výstaviště FLORA, a. s.</t>
  </si>
  <si>
    <t>Výstaviště Flora Olomouc, a. s.</t>
  </si>
  <si>
    <t>org. 1075</t>
  </si>
  <si>
    <t>sběr a svoz komunál. odpadů</t>
  </si>
  <si>
    <t>čistota města vč. státních komunikací</t>
  </si>
  <si>
    <t>péče o vzhled obcí a veřejnou zeleň</t>
  </si>
  <si>
    <t>správa a údržba areálu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</si>
  <si>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</si>
  <si>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</si>
  <si>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</si>
  <si>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</si>
  <si>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>org. 1056 - 24 tis. Kč Památník bojovníků za svobodu a demokracii,                               222 tis. Kč Michalské schody</t>
  </si>
  <si>
    <t>SNO, a. s.</t>
  </si>
  <si>
    <t>obstarávání správy nemovitostí</t>
  </si>
  <si>
    <t>org. 1670</t>
  </si>
  <si>
    <t>provozování fontány a pítek v přednádražním prostoru</t>
  </si>
  <si>
    <t>org. 1056 (výměna čerpadla, rekonstr. filtr. zařízení)</t>
  </si>
  <si>
    <t>správa a provoz pítka - P. Malého prince</t>
  </si>
  <si>
    <t>Celkem odbor majetkoprávní</t>
  </si>
  <si>
    <t>vodní plochy, povodňová mříž zatrubnění Nemilanky, odvodňovací koryto v Povel. ul., vodočty a zař. CO, přečerp. stanice v Chomoutově, dešť. kanalizace</t>
  </si>
  <si>
    <t>Celkem odbor ochrany</t>
  </si>
  <si>
    <t>Celkem objednávky veř. služeb dle odborů</t>
  </si>
  <si>
    <t>TSMO, a. s. celkem</t>
  </si>
  <si>
    <t>Dopravní obslužnost celkem</t>
  </si>
  <si>
    <t xml:space="preserve">z toho: DPMO, a. s. </t>
  </si>
  <si>
    <t xml:space="preserve">           Connex, a. s.</t>
  </si>
  <si>
    <t xml:space="preserve">           ostatní</t>
  </si>
  <si>
    <t>FLORA, a. s. celkem</t>
  </si>
  <si>
    <t>Správa nemovitostí Olomouc, a. s.</t>
  </si>
  <si>
    <t>CELKEM obj. veř. služeb dle subjektů</t>
  </si>
  <si>
    <t>rozdíl - rozpis - sumář</t>
  </si>
  <si>
    <t xml:space="preserve">org.1056: údržba vodních ploch (napouštění, vypouštění, čištění                         a údržba rybníku Tabulák a kašny u Jalty) 234 tis., údržba povodňové mříže Nemilanka 24 tis., údržba odvodňovacího koryta                                                    v Povelské ul. 26 tis., údržba vodočtů a zařízení CO 15 tis., údržba přečerpávací stanice Chomoutov 91 tis., údržba související dešťové kanalizace Chomoutov 90 tis. </t>
  </si>
  <si>
    <t xml:space="preserve">Položka </t>
  </si>
  <si>
    <t>Schválený rozpočet                                             na rok 2008</t>
  </si>
  <si>
    <t>příjmy</t>
  </si>
  <si>
    <t>zdroje FRB celkem</t>
  </si>
  <si>
    <t>výdaje</t>
  </si>
  <si>
    <t>bydlení a byt. hospodářství</t>
  </si>
  <si>
    <t>tato částka se zvýší o zůstatek na účtu fondu k 31. 12. 2007</t>
  </si>
  <si>
    <t>výdaje FRB celkem</t>
  </si>
  <si>
    <t>nevyčerpané prostředky jsou převoditelné do dalších let</t>
  </si>
  <si>
    <r>
      <t>2460-</t>
    </r>
    <r>
      <rPr>
        <sz val="8"/>
        <rFont val="Arial CE"/>
        <family val="2"/>
      </rPr>
      <t>splátky půjček od obyvatelstva</t>
    </r>
  </si>
  <si>
    <r>
      <t>6171</t>
    </r>
    <r>
      <rPr>
        <sz val="8"/>
        <rFont val="Arial CE"/>
        <family val="2"/>
      </rPr>
      <t>-činnost místní správy</t>
    </r>
  </si>
  <si>
    <r>
      <t>5161-</t>
    </r>
    <r>
      <rPr>
        <sz val="8"/>
        <rFont val="Arial CE"/>
        <family val="2"/>
      </rPr>
      <t>služby pošt</t>
    </r>
  </si>
  <si>
    <r>
      <t>3619</t>
    </r>
    <r>
      <rPr>
        <sz val="8"/>
        <rFont val="Arial CE"/>
        <family val="0"/>
      </rPr>
      <t>-ostatní rozvoj</t>
    </r>
  </si>
  <si>
    <r>
      <t>5163-</t>
    </r>
    <r>
      <rPr>
        <sz val="8"/>
        <rFont val="Arial CE"/>
        <family val="2"/>
      </rPr>
      <t>služby peněžních ústavů</t>
    </r>
  </si>
  <si>
    <r>
      <t>5660-</t>
    </r>
    <r>
      <rPr>
        <sz val="8"/>
        <rFont val="Arial CE"/>
        <family val="2"/>
      </rPr>
      <t xml:space="preserve">neinv. půjčené prostř. obyvatelstvu </t>
    </r>
  </si>
  <si>
    <r>
      <t>5624</t>
    </r>
    <r>
      <rPr>
        <sz val="8"/>
        <rFont val="Arial CE"/>
        <family val="2"/>
      </rPr>
      <t>-neinv. půjč. prostř. spol. vlastníků jednotek</t>
    </r>
  </si>
  <si>
    <t>Schválený rozpočet                                    na rok 2008</t>
  </si>
  <si>
    <t>tř. 8 - finacování</t>
  </si>
  <si>
    <t>první a druhá část splátky MMR ČR - o tuto částku jsou nižší zdroje fondu</t>
  </si>
  <si>
    <t>tato částka se zvýší o aktualizovaný zůstatek fondu k 31. 12. 2007               (viz výše pol. 8115)</t>
  </si>
  <si>
    <t>účelové nerozpočtované fondy</t>
  </si>
  <si>
    <t>Výdaje účelových fondů celkem</t>
  </si>
  <si>
    <r>
      <t>8115-</t>
    </r>
    <r>
      <rPr>
        <sz val="8"/>
        <rFont val="Arial CE"/>
        <family val="2"/>
      </rPr>
      <t>změna  stavu na bank. účtech</t>
    </r>
  </si>
  <si>
    <r>
      <t>8124 -</t>
    </r>
    <r>
      <rPr>
        <sz val="8"/>
        <rFont val="Arial CE"/>
        <family val="2"/>
      </rPr>
      <t>uhr. spl. dlouhodob. přij. půjč. prostř.</t>
    </r>
  </si>
  <si>
    <r>
      <t>6171-</t>
    </r>
    <r>
      <rPr>
        <sz val="8"/>
        <rFont val="Arial CE"/>
        <family val="2"/>
      </rPr>
      <t>činnost místni správy</t>
    </r>
  </si>
  <si>
    <r>
      <t>3619</t>
    </r>
    <r>
      <rPr>
        <sz val="8"/>
        <rFont val="Arial CE"/>
        <family val="2"/>
      </rPr>
      <t>-ostatní rozvoj</t>
    </r>
  </si>
  <si>
    <r>
      <t>5901-</t>
    </r>
    <r>
      <rPr>
        <sz val="8"/>
        <rFont val="Arial CE"/>
        <family val="2"/>
      </rPr>
      <t>nespecifikované rezervy</t>
    </r>
  </si>
  <si>
    <t>zapojení zůstatku na účtu fondu (stav k 31. 12. 2007 - bude znám až v 1/2008); nyní je uvedena částka, nutná ke krytí třetí části splátky půjčky (položka 8124), aktualizace na reálný stav účtu                         k 31. 12. 2007 se promítne formou rozpočtové změny v roce 2008</t>
  </si>
  <si>
    <t>Název organizace</t>
  </si>
  <si>
    <t>§, položky, org.</t>
  </si>
  <si>
    <t>Schválený rozpočet                                   na rok 2008</t>
  </si>
  <si>
    <t>ZOO Olomouc</t>
  </si>
  <si>
    <t>3741-5331-1077</t>
  </si>
  <si>
    <t>Moravské divadlo</t>
  </si>
  <si>
    <t>3311-5331-1150</t>
  </si>
  <si>
    <t>Divadlo hudby</t>
  </si>
  <si>
    <t>3311-5331-1160</t>
  </si>
  <si>
    <t>Moravská filharmonie</t>
  </si>
  <si>
    <t>3312-5331-1170</t>
  </si>
  <si>
    <t>Knihovna města Olomouce</t>
  </si>
  <si>
    <t>3314-5331-1180</t>
  </si>
  <si>
    <t>kryto ze zdrojů Ol. kraje (vazba na globální dotaci)</t>
  </si>
  <si>
    <t>Hřbitovy města Olomouce</t>
  </si>
  <si>
    <t>3632-5331-1650</t>
  </si>
  <si>
    <t>Správa lesů města Olomouce</t>
  </si>
  <si>
    <t>1031-5331-1780</t>
  </si>
  <si>
    <t>v HČ zahrnut nájem ve výši 4,5 mil. Kč + DPH (tj. 5.355 tis. Kč)</t>
  </si>
  <si>
    <t>CELKEM přísp. organizace</t>
  </si>
  <si>
    <t>Org.</t>
  </si>
  <si>
    <t>Školské právní subjekty</t>
  </si>
  <si>
    <t>Schválený rozpočet                               na rok 2008</t>
  </si>
  <si>
    <t>MŠ Jílová</t>
  </si>
  <si>
    <t>MŠ Škrétova</t>
  </si>
  <si>
    <t>MŠ Helsinská</t>
  </si>
  <si>
    <t>MŠ Kpt. Nálepky</t>
  </si>
  <si>
    <t>MŠ Žižkovo nám.</t>
  </si>
  <si>
    <t>MŠ I. Herrmanna</t>
  </si>
  <si>
    <t>MŠ Čajkovského</t>
  </si>
  <si>
    <t>MŠ Wolkerova</t>
  </si>
  <si>
    <t>MŠ Dělnická</t>
  </si>
  <si>
    <t>MŠ Michalské stromořadí</t>
  </si>
  <si>
    <t>MŠ Mozartova 6</t>
  </si>
  <si>
    <t>MŠ Zeyerova</t>
  </si>
  <si>
    <t>MŠ Rooseveltova</t>
  </si>
  <si>
    <t>Celkem</t>
  </si>
  <si>
    <t>ZŠ Heyrovského</t>
  </si>
  <si>
    <t>ZŠ Zeyerova</t>
  </si>
  <si>
    <t>ZŠ Fr. Stupky</t>
  </si>
  <si>
    <t>ZŠ tř. Řezníčkova</t>
  </si>
  <si>
    <t xml:space="preserve">ZŠ Spojenců </t>
  </si>
  <si>
    <t>ZŠ Demlova</t>
  </si>
  <si>
    <t>ZŠ Holice</t>
  </si>
  <si>
    <t>ZŠ Mozartova</t>
  </si>
  <si>
    <t>ZŠ Dr. Nedvěda</t>
  </si>
  <si>
    <t>ZŠ Tererovo nám.</t>
  </si>
  <si>
    <t>ZŠ Rožňavská</t>
  </si>
  <si>
    <t>ZŠ Holečkova</t>
  </si>
  <si>
    <t>ZŠ 8. května</t>
  </si>
  <si>
    <t>ZŠ Hálkova</t>
  </si>
  <si>
    <t>ZŠ Svatoplukova</t>
  </si>
  <si>
    <t>ZŠ Sv. Kopeček</t>
  </si>
  <si>
    <t>ZŠ Droždín</t>
  </si>
  <si>
    <t>ZŠ Nemilany</t>
  </si>
  <si>
    <t>ZŠ Gorkého</t>
  </si>
  <si>
    <t>ZŠ Čajkovského</t>
  </si>
  <si>
    <t>Celkem práv. subjekty</t>
  </si>
  <si>
    <t>Poznámka:</t>
  </si>
  <si>
    <t>Tyto výdaje jsou v rámci odboru sledovány odděleně - nejsou promítnuty v provozních výdajích odboru školství.</t>
  </si>
  <si>
    <r>
      <t xml:space="preserve">1) </t>
    </r>
    <r>
      <rPr>
        <sz val="10"/>
        <rFont val="Arial Narrow"/>
        <family val="2"/>
      </rPr>
      <t>MŠ: návrh neobsahuje částku na krytí odpisů</t>
    </r>
  </si>
  <si>
    <r>
      <t xml:space="preserve">2) </t>
    </r>
    <r>
      <rPr>
        <sz val="10"/>
        <rFont val="Arial Narrow"/>
        <family val="2"/>
      </rPr>
      <t>ZŠ: návrh neobsahuje částku na krytí odpisů</t>
    </r>
  </si>
  <si>
    <t>Položka</t>
  </si>
  <si>
    <t>Účel</t>
  </si>
  <si>
    <t>Schválený rozpočet                                  na rok 2008</t>
  </si>
  <si>
    <t>03-odbor koncepce a rozvoje</t>
  </si>
  <si>
    <t>Regionální fond pro přípravu projektů</t>
  </si>
  <si>
    <t>přísp. města na obnovu památek v rámci st. dot.                                                 z Programu regenerace MPR a MPZ</t>
  </si>
  <si>
    <t>11-odbor vnějších vztahů a inf.</t>
  </si>
  <si>
    <t>příspěvek v oblasti cestovního ruchu</t>
  </si>
  <si>
    <t>realizace projektu "Olomouc Region Card"</t>
  </si>
  <si>
    <t>org. 2512</t>
  </si>
  <si>
    <t>Olomoucká kina, s. r. o. - dokrytí zdrojů na provoz kina Metropol</t>
  </si>
  <si>
    <t>Olomoucké kulturní léto</t>
  </si>
  <si>
    <t>Podzimní festival duchovní hudby</t>
  </si>
  <si>
    <t>maršál Radecký</t>
  </si>
  <si>
    <t>U-klub (L. Friedl)</t>
  </si>
  <si>
    <t>Baroko</t>
  </si>
  <si>
    <t>Kašpárkova říše</t>
  </si>
  <si>
    <t>Svátky písní</t>
  </si>
  <si>
    <t>Konfederace politických vězňů</t>
  </si>
  <si>
    <t>Divadlo Tramtárie</t>
  </si>
  <si>
    <t xml:space="preserve">Divadelní FLORA </t>
  </si>
  <si>
    <t>Dvořákova Olomouc</t>
  </si>
  <si>
    <t>Varhanní festival</t>
  </si>
  <si>
    <t>příspěvky na akce Univerzity Palackého</t>
  </si>
  <si>
    <t>vč. Dějin města (smlouva do r. 2008), Academia film Olomouc (IP)</t>
  </si>
  <si>
    <t>Žerotín</t>
  </si>
  <si>
    <t>příspěvky na kulturu</t>
  </si>
  <si>
    <t>org. 301</t>
  </si>
  <si>
    <t>HC Olomouc - provoz Zimního stadionu</t>
  </si>
  <si>
    <t>Olterm TD &amp; a. s. - správa a provoz Plaveckého stadionu</t>
  </si>
  <si>
    <t>dle smlouvy s OLTERM &amp; TD Olomouc, a. s.                                   (5.100 tis. hlavní smlouva a 2.900 tis. plavání batolat)  IP</t>
  </si>
  <si>
    <t>Olterm a. s. - opravy Plaveckého stadionu</t>
  </si>
  <si>
    <t>HCO - podpora vrcholového sportu a mládeže</t>
  </si>
  <si>
    <t>podpora významných sportovních akcí</t>
  </si>
  <si>
    <t>příspěvky v oblasti sportu a tělovýchovy (granty)</t>
  </si>
  <si>
    <t>org. 1</t>
  </si>
  <si>
    <t>RS ČSTV - vyhlašování sportovců</t>
  </si>
  <si>
    <t>Sokolská župa - běh T. Foxe</t>
  </si>
  <si>
    <t>volejbal žen SK UP</t>
  </si>
  <si>
    <t>Atletický klub Ol.</t>
  </si>
  <si>
    <t>házená žen - Zora</t>
  </si>
  <si>
    <t>1. HFK Olomouc</t>
  </si>
  <si>
    <t>nespecifikované akce dle rozhodnutí RmO</t>
  </si>
  <si>
    <t>org. 4</t>
  </si>
  <si>
    <t xml:space="preserve">na částečnou úhradu mezd správce veřejnosti </t>
  </si>
  <si>
    <t>přístupného hřiště TJ Sokol Slavonín</t>
  </si>
  <si>
    <t>významná výročí</t>
  </si>
  <si>
    <t>Dětské dopravní hřiště</t>
  </si>
  <si>
    <t>příspěvky do 5.000,-Kč</t>
  </si>
  <si>
    <t>org. 2</t>
  </si>
  <si>
    <t>granty pro mládež</t>
  </si>
  <si>
    <t>org. 3</t>
  </si>
  <si>
    <t>Moravská vysoká škola</t>
  </si>
  <si>
    <t xml:space="preserve">příspěvky v oblasti zdravotnictví </t>
  </si>
  <si>
    <t xml:space="preserve">příspěvky v sociální oblasti             </t>
  </si>
  <si>
    <t>Hospic - příspěvek na úhradu provozních nákladů</t>
  </si>
  <si>
    <t>Program prevence kriminality</t>
  </si>
  <si>
    <t>příspěvek k rozdělení dle požadavku komise pro prev. kriminality a bezpečnost</t>
  </si>
  <si>
    <t>5222, 5229</t>
  </si>
  <si>
    <t>veř. finanční podpora v oblasti tvorby a ochrany živ. prostředí</t>
  </si>
  <si>
    <t>Soutěž o nejkrásnější květinovou výzdobu v Olomouci</t>
  </si>
  <si>
    <t>Sluňákov, o. p. s. - veř. fin. podpora</t>
  </si>
  <si>
    <t>přísp. v souvislosti s živel. pohromami a ost. činnosti</t>
  </si>
  <si>
    <t>Celkem provozní příspěvky a dotace</t>
  </si>
  <si>
    <t>Členské příspěvky:</t>
  </si>
  <si>
    <t>Návrh RMO                        27. 11. 2007</t>
  </si>
  <si>
    <t>02-odbor investic</t>
  </si>
  <si>
    <t>čl. příspěvek ve Sdružení obcí vodovod Pomoraví</t>
  </si>
  <si>
    <t>členské přísp. v odbor. asociacích a spol. pro prac. vysílané zaměst.</t>
  </si>
  <si>
    <t xml:space="preserve">Sdružení obcí střední Moravy (4,- Kč na obyv.) </t>
  </si>
  <si>
    <t>org. 263   (IP)</t>
  </si>
  <si>
    <t>07-odbor dopravy</t>
  </si>
  <si>
    <t>čl. příspěvek Sdružení správců komunikací</t>
  </si>
  <si>
    <t>11-odbor vn. vztahů a inf.</t>
  </si>
  <si>
    <t>Asociace turistických a inf. center - čl. příspěvek</t>
  </si>
  <si>
    <t>org. 250       (IP)</t>
  </si>
  <si>
    <t>čl. poplatek Sdružení CR Stř. Morava</t>
  </si>
  <si>
    <t>org. 251       (IP)</t>
  </si>
  <si>
    <t xml:space="preserve">Svaz měst a obcí - čl. příspěvky </t>
  </si>
  <si>
    <t>Sdružení historických sídel - čl. příspěvek</t>
  </si>
  <si>
    <t>České dědictví UNESCO - čl. příspěvek</t>
  </si>
  <si>
    <t>Sdružení azyl. domů - roční poplatek</t>
  </si>
  <si>
    <t>čl. příspěvek Sdružení azyl. domů</t>
  </si>
  <si>
    <t>Celkem členské příspěvky</t>
  </si>
  <si>
    <t>Tyto provozní transfery jsou součástí rozpočtu jednotlivých odborů.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</si>
</sst>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_-* #,##0\ _K_č_-;\-* #,##0\ _K_č_-;_-* &quot;-&quot;??\ _K_č_-;_-@_-"/>
    <numFmt numFmtId="167" formatCode="d/m/yy"/>
    <numFmt numFmtId="168" formatCode="#,##0\ _K_č"/>
    <numFmt numFmtId="169" formatCode="#\ ###\ ###\ ###"/>
    <numFmt numFmtId="170" formatCode="d/m\."/>
    <numFmt numFmtId="171" formatCode="#,##0_ ;[Red]\-#,##0\ "/>
    <numFmt numFmtId="172" formatCode="#,##0.000"/>
    <numFmt numFmtId="173" formatCode="#,##0\ &quot;Kč&quot;"/>
    <numFmt numFmtId="174" formatCode="#,##0_ ;\-#,##0\ "/>
    <numFmt numFmtId="175" formatCode="_-* #,##0.0\ _K_č_-;\-* #,##0.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[$-405]d\.\ mmmm\ yyyy"/>
  </numFmts>
  <fonts count="3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0"/>
      <name val="Arial Narrow"/>
      <family val="2"/>
    </font>
    <font>
      <b/>
      <i/>
      <sz val="8"/>
      <name val="Arial CE"/>
      <family val="2"/>
    </font>
    <font>
      <sz val="8"/>
      <name val="Arial Narrow"/>
      <family val="2"/>
    </font>
    <font>
      <b/>
      <i/>
      <sz val="10"/>
      <name val="Arial CE"/>
      <family val="2"/>
    </font>
    <font>
      <b/>
      <sz val="8"/>
      <color indexed="14"/>
      <name val="Arial CE"/>
      <family val="2"/>
    </font>
    <font>
      <b/>
      <sz val="8"/>
      <name val="Arial Narrow"/>
      <family val="2"/>
    </font>
    <font>
      <sz val="8"/>
      <color indexed="14"/>
      <name val="Arial Narrow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color indexed="10"/>
      <name val="Arial Narrow"/>
      <family val="2"/>
    </font>
    <font>
      <b/>
      <sz val="12"/>
      <name val="Arial Narrow"/>
      <family val="2"/>
    </font>
    <font>
      <sz val="8"/>
      <color indexed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vertAlign val="superscript"/>
      <sz val="10"/>
      <name val="Arial CE"/>
      <family val="0"/>
    </font>
    <font>
      <vertAlign val="superscript"/>
      <sz val="10"/>
      <name val="Arial Narrow"/>
      <family val="2"/>
    </font>
    <font>
      <b/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21" applyFont="1" applyFill="1" applyBorder="1" applyAlignment="1">
      <alignment horizontal="center" vertical="center" wrapText="1"/>
      <protection/>
    </xf>
    <xf numFmtId="3" fontId="7" fillId="2" borderId="1" xfId="21" applyNumberFormat="1" applyFont="1" applyFill="1" applyBorder="1" applyAlignment="1">
      <alignment horizontal="center" vertical="center" wrapText="1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3" fillId="2" borderId="1" xfId="2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left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3" fontId="3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 applyAlignment="1">
      <alignment horizontal="left" wrapText="1"/>
      <protection/>
    </xf>
    <xf numFmtId="0" fontId="3" fillId="0" borderId="0" xfId="2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left" vertical="center"/>
      <protection/>
    </xf>
    <xf numFmtId="3" fontId="3" fillId="0" borderId="2" xfId="21" applyNumberFormat="1" applyFont="1" applyFill="1" applyBorder="1" applyAlignment="1">
      <alignment horizontal="center" vertical="center"/>
      <protection/>
    </xf>
    <xf numFmtId="3" fontId="3" fillId="0" borderId="2" xfId="21" applyNumberFormat="1" applyFont="1" applyFill="1" applyBorder="1" applyAlignment="1">
      <alignment horizontal="right" vertical="center"/>
      <protection/>
    </xf>
    <xf numFmtId="0" fontId="3" fillId="0" borderId="2" xfId="21" applyFont="1" applyFill="1" applyBorder="1" applyAlignment="1">
      <alignment horizontal="left" vertical="center" wrapText="1"/>
      <protection/>
    </xf>
    <xf numFmtId="0" fontId="3" fillId="0" borderId="0" xfId="2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/>
      <protection/>
    </xf>
    <xf numFmtId="3" fontId="3" fillId="0" borderId="4" xfId="21" applyNumberFormat="1" applyFont="1" applyFill="1" applyBorder="1" applyAlignment="1">
      <alignment horizontal="center" vertical="center"/>
      <protection/>
    </xf>
    <xf numFmtId="3" fontId="3" fillId="0" borderId="4" xfId="21" applyNumberFormat="1" applyFont="1" applyFill="1" applyBorder="1" applyAlignment="1">
      <alignment horizontal="right" vertical="center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left" vertical="center" wrapText="1"/>
      <protection/>
    </xf>
    <xf numFmtId="3" fontId="3" fillId="0" borderId="2" xfId="21" applyNumberFormat="1" applyFont="1" applyFill="1" applyBorder="1" applyAlignment="1">
      <alignment horizontal="center" vertical="center" wrapText="1"/>
      <protection/>
    </xf>
    <xf numFmtId="3" fontId="3" fillId="0" borderId="2" xfId="21" applyNumberFormat="1" applyFont="1" applyFill="1" applyBorder="1" applyAlignment="1">
      <alignment horizontal="right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left" vertical="center" wrapText="1"/>
      <protection/>
    </xf>
    <xf numFmtId="1" fontId="3" fillId="0" borderId="4" xfId="21" applyNumberFormat="1" applyFont="1" applyFill="1" applyBorder="1" applyAlignment="1">
      <alignment horizontal="center" vertical="center"/>
      <protection/>
    </xf>
    <xf numFmtId="1" fontId="3" fillId="0" borderId="2" xfId="21" applyNumberFormat="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left" vertical="center" wrapText="1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left" vertical="center" wrapText="1"/>
      <protection/>
    </xf>
    <xf numFmtId="3" fontId="3" fillId="0" borderId="6" xfId="21" applyNumberFormat="1" applyFont="1" applyFill="1" applyBorder="1" applyAlignment="1">
      <alignment horizontal="center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3" fontId="3" fillId="0" borderId="3" xfId="21" applyNumberFormat="1" applyFont="1" applyFill="1" applyBorder="1" applyAlignment="1">
      <alignment horizontal="center" vertical="center"/>
      <protection/>
    </xf>
    <xf numFmtId="3" fontId="3" fillId="0" borderId="3" xfId="21" applyNumberFormat="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left" vertical="center" wrapText="1"/>
      <protection/>
    </xf>
    <xf numFmtId="3" fontId="3" fillId="0" borderId="3" xfId="21" applyNumberFormat="1" applyFont="1" applyFill="1" applyBorder="1" applyAlignment="1">
      <alignment horizontal="center" vertical="center" wrapText="1"/>
      <protection/>
    </xf>
    <xf numFmtId="3" fontId="3" fillId="0" borderId="3" xfId="21" applyNumberFormat="1" applyFont="1" applyFill="1" applyBorder="1" applyAlignment="1">
      <alignment horizontal="right" vertical="center" wrapText="1"/>
      <protection/>
    </xf>
    <xf numFmtId="1" fontId="3" fillId="0" borderId="3" xfId="21" applyNumberFormat="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left" vertical="center" wrapText="1"/>
      <protection/>
    </xf>
    <xf numFmtId="0" fontId="8" fillId="3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1" fontId="8" fillId="0" borderId="2" xfId="21" applyNumberFormat="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left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3" fontId="3" fillId="0" borderId="7" xfId="21" applyNumberFormat="1" applyFont="1" applyFill="1" applyBorder="1" applyAlignment="1">
      <alignment horizontal="center" vertical="center"/>
      <protection/>
    </xf>
    <xf numFmtId="3" fontId="3" fillId="0" borderId="7" xfId="21" applyNumberFormat="1" applyFont="1" applyFill="1" applyBorder="1" applyAlignment="1">
      <alignment horizontal="right" vertical="center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>
      <alignment horizontal="left" vertical="center" wrapText="1"/>
      <protection/>
    </xf>
    <xf numFmtId="3" fontId="3" fillId="0" borderId="5" xfId="21" applyNumberFormat="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1" fontId="3" fillId="0" borderId="8" xfId="21" applyNumberFormat="1" applyFont="1" applyFill="1" applyBorder="1" applyAlignment="1">
      <alignment horizontal="center" vertical="center"/>
      <protection/>
    </xf>
    <xf numFmtId="3" fontId="3" fillId="0" borderId="8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3" fontId="6" fillId="0" borderId="1" xfId="21" applyNumberFormat="1" applyFont="1" applyFill="1" applyBorder="1" applyAlignment="1">
      <alignment horizontal="center"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top" wrapText="1"/>
      <protection/>
    </xf>
    <xf numFmtId="3" fontId="6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 applyAlignment="1">
      <alignment horizontal="center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Alignment="1">
      <alignment horizontal="right"/>
      <protection/>
    </xf>
    <xf numFmtId="0" fontId="6" fillId="0" borderId="0" xfId="21" applyFont="1" applyFill="1" applyAlignment="1">
      <alignment horizontal="center" vertical="center"/>
      <protection/>
    </xf>
    <xf numFmtId="3" fontId="3" fillId="0" borderId="0" xfId="21" applyNumberFormat="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horizontal="left" vertical="center" wrapText="1"/>
      <protection/>
    </xf>
    <xf numFmtId="0" fontId="3" fillId="0" borderId="0" xfId="21" applyFill="1" applyAlignment="1">
      <alignment horizontal="left" vertical="center"/>
      <protection/>
    </xf>
    <xf numFmtId="0" fontId="3" fillId="0" borderId="0" xfId="21" applyAlignment="1">
      <alignment horizontal="left" vertical="center"/>
      <protection/>
    </xf>
    <xf numFmtId="3" fontId="3" fillId="0" borderId="2" xfId="21" applyNumberFormat="1" applyFont="1" applyFill="1" applyBorder="1" applyAlignment="1">
      <alignment horizontal="right" vertical="center"/>
      <protection/>
    </xf>
    <xf numFmtId="0" fontId="3" fillId="0" borderId="2" xfId="21" applyFont="1" applyFill="1" applyBorder="1" applyAlignment="1">
      <alignment vertical="center" wrapText="1"/>
      <protection/>
    </xf>
    <xf numFmtId="0" fontId="3" fillId="0" borderId="0" xfId="21" applyFill="1" applyAlignment="1">
      <alignment vertical="center"/>
      <protection/>
    </xf>
    <xf numFmtId="0" fontId="3" fillId="0" borderId="0" xfId="21" applyAlignment="1">
      <alignment vertical="center"/>
      <protection/>
    </xf>
    <xf numFmtId="1" fontId="3" fillId="0" borderId="5" xfId="21" applyNumberFormat="1" applyFont="1" applyFill="1" applyBorder="1" applyAlignment="1">
      <alignment horizontal="center" vertical="center"/>
      <protection/>
    </xf>
    <xf numFmtId="1" fontId="3" fillId="0" borderId="2" xfId="21" applyNumberFormat="1" applyFont="1" applyFill="1" applyBorder="1" applyAlignment="1">
      <alignment horizontal="right" vertical="center"/>
      <protection/>
    </xf>
    <xf numFmtId="1" fontId="3" fillId="0" borderId="2" xfId="21" applyNumberFormat="1" applyFont="1" applyFill="1" applyBorder="1" applyAlignment="1">
      <alignment horizontal="center" vertical="center"/>
      <protection/>
    </xf>
    <xf numFmtId="0" fontId="3" fillId="0" borderId="0" xfId="21" applyFill="1" applyBorder="1" applyAlignment="1">
      <alignment vertical="center"/>
      <protection/>
    </xf>
    <xf numFmtId="3" fontId="3" fillId="0" borderId="2" xfId="21" applyNumberFormat="1" applyFont="1" applyFill="1" applyBorder="1" applyAlignment="1">
      <alignment horizontal="right" vertical="center" wrapText="1"/>
      <protection/>
    </xf>
    <xf numFmtId="0" fontId="3" fillId="0" borderId="2" xfId="21" applyFont="1" applyFill="1" applyBorder="1" applyAlignment="1">
      <alignment horizontal="right" vertical="center" wrapText="1"/>
      <protection/>
    </xf>
    <xf numFmtId="1" fontId="3" fillId="0" borderId="5" xfId="21" applyNumberFormat="1" applyFont="1" applyFill="1" applyBorder="1" applyAlignment="1">
      <alignment horizontal="right" vertical="center"/>
      <protection/>
    </xf>
    <xf numFmtId="0" fontId="3" fillId="3" borderId="2" xfId="21" applyFont="1" applyFill="1" applyBorder="1" applyAlignment="1">
      <alignment horizontal="center" vertical="center"/>
      <protection/>
    </xf>
    <xf numFmtId="0" fontId="3" fillId="3" borderId="2" xfId="21" applyFont="1" applyFill="1" applyBorder="1" applyAlignment="1">
      <alignment horizontal="left" vertical="center" wrapText="1"/>
      <protection/>
    </xf>
    <xf numFmtId="3" fontId="3" fillId="3" borderId="2" xfId="21" applyNumberFormat="1" applyFont="1" applyFill="1" applyBorder="1" applyAlignment="1">
      <alignment horizontal="right" vertical="center"/>
      <protection/>
    </xf>
    <xf numFmtId="0" fontId="3" fillId="3" borderId="2" xfId="21" applyFont="1" applyFill="1" applyBorder="1" applyAlignment="1">
      <alignment vertical="center" wrapText="1"/>
      <protection/>
    </xf>
    <xf numFmtId="0" fontId="3" fillId="3" borderId="0" xfId="21" applyFill="1" applyAlignment="1">
      <alignment vertical="center"/>
      <protection/>
    </xf>
    <xf numFmtId="0" fontId="3" fillId="0" borderId="4" xfId="21" applyFont="1" applyFill="1" applyBorder="1" applyAlignment="1">
      <alignment horizontal="right" vertical="center" wrapText="1"/>
      <protection/>
    </xf>
    <xf numFmtId="3" fontId="3" fillId="0" borderId="4" xfId="21" applyNumberFormat="1" applyFont="1" applyFill="1" applyBorder="1" applyAlignment="1">
      <alignment horizontal="right" vertical="center" wrapText="1"/>
      <protection/>
    </xf>
    <xf numFmtId="1" fontId="3" fillId="0" borderId="4" xfId="21" applyNumberFormat="1" applyFont="1" applyFill="1" applyBorder="1" applyAlignment="1">
      <alignment horizontal="right" vertical="center"/>
      <protection/>
    </xf>
    <xf numFmtId="3" fontId="3" fillId="0" borderId="4" xfId="21" applyNumberFormat="1" applyFont="1" applyFill="1" applyBorder="1" applyAlignment="1">
      <alignment horizontal="right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10" fillId="0" borderId="0" xfId="21" applyFont="1" applyFill="1" applyAlignment="1">
      <alignment vertical="center"/>
      <protection/>
    </xf>
    <xf numFmtId="1" fontId="3" fillId="0" borderId="0" xfId="21" applyNumberFormat="1" applyFill="1" applyAlignment="1">
      <alignment vertical="center"/>
      <protection/>
    </xf>
    <xf numFmtId="1" fontId="3" fillId="0" borderId="0" xfId="21" applyNumberFormat="1" applyAlignment="1">
      <alignment vertical="center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1" fontId="3" fillId="0" borderId="2" xfId="21" applyNumberFormat="1" applyFont="1" applyFill="1" applyBorder="1" applyAlignment="1">
      <alignment vertical="center"/>
      <protection/>
    </xf>
    <xf numFmtId="1" fontId="3" fillId="0" borderId="2" xfId="21" applyNumberFormat="1" applyFont="1" applyFill="1" applyBorder="1" applyAlignment="1">
      <alignment horizontal="left" vertical="center" wrapText="1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1" fontId="3" fillId="3" borderId="2" xfId="21" applyNumberFormat="1" applyFont="1" applyFill="1" applyBorder="1" applyAlignment="1">
      <alignment horizontal="right" vertical="center"/>
      <protection/>
    </xf>
    <xf numFmtId="0" fontId="10" fillId="3" borderId="0" xfId="21" applyFont="1" applyFill="1" applyAlignment="1">
      <alignment vertical="center"/>
      <protection/>
    </xf>
    <xf numFmtId="1" fontId="3" fillId="3" borderId="0" xfId="21" applyNumberFormat="1" applyFill="1" applyAlignment="1">
      <alignment vertical="center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right" vertical="center" wrapText="1"/>
      <protection/>
    </xf>
    <xf numFmtId="0" fontId="3" fillId="0" borderId="4" xfId="21" applyFont="1" applyFill="1" applyBorder="1" applyAlignment="1">
      <alignment horizontal="left" vertical="center" wrapText="1"/>
      <protection/>
    </xf>
    <xf numFmtId="1" fontId="3" fillId="0" borderId="3" xfId="21" applyNumberFormat="1" applyFont="1" applyFill="1" applyBorder="1" applyAlignment="1">
      <alignment horizontal="right" vertical="center"/>
      <protection/>
    </xf>
    <xf numFmtId="3" fontId="3" fillId="0" borderId="3" xfId="21" applyNumberFormat="1" applyFont="1" applyFill="1" applyBorder="1" applyAlignment="1">
      <alignment horizontal="right" vertical="center"/>
      <protection/>
    </xf>
    <xf numFmtId="1" fontId="3" fillId="0" borderId="4" xfId="21" applyNumberFormat="1" applyFont="1" applyFill="1" applyBorder="1" applyAlignment="1">
      <alignment horizontal="left" vertical="center" wrapText="1"/>
      <protection/>
    </xf>
    <xf numFmtId="0" fontId="3" fillId="0" borderId="3" xfId="21" applyFont="1" applyFill="1" applyBorder="1" applyAlignment="1">
      <alignment horizontal="right" vertical="center"/>
      <protection/>
    </xf>
    <xf numFmtId="3" fontId="3" fillId="0" borderId="9" xfId="21" applyNumberFormat="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 wrapText="1"/>
      <protection/>
    </xf>
    <xf numFmtId="3" fontId="3" fillId="0" borderId="3" xfId="21" applyNumberFormat="1" applyFont="1" applyFill="1" applyBorder="1" applyAlignment="1">
      <alignment horizontal="right" vertical="center" wrapText="1"/>
      <protection/>
    </xf>
    <xf numFmtId="1" fontId="3" fillId="0" borderId="7" xfId="21" applyNumberFormat="1" applyFont="1" applyFill="1" applyBorder="1" applyAlignment="1">
      <alignment horizontal="right" vertical="center"/>
      <protection/>
    </xf>
    <xf numFmtId="0" fontId="3" fillId="0" borderId="10" xfId="21" applyFont="1" applyFill="1" applyBorder="1" applyAlignment="1">
      <alignment horizontal="left" vertical="center" wrapText="1"/>
      <protection/>
    </xf>
    <xf numFmtId="3" fontId="3" fillId="0" borderId="10" xfId="21" applyNumberFormat="1" applyFont="1" applyFill="1" applyBorder="1" applyAlignment="1">
      <alignment horizontal="right" vertical="center" wrapText="1"/>
      <protection/>
    </xf>
    <xf numFmtId="0" fontId="3" fillId="0" borderId="11" xfId="21" applyFont="1" applyFill="1" applyBorder="1" applyAlignment="1">
      <alignment horizontal="left" vertical="center" wrapText="1"/>
      <protection/>
    </xf>
    <xf numFmtId="3" fontId="3" fillId="0" borderId="5" xfId="21" applyNumberFormat="1" applyFont="1" applyFill="1" applyBorder="1" applyAlignment="1">
      <alignment horizontal="right" vertical="center" wrapText="1"/>
      <protection/>
    </xf>
    <xf numFmtId="0" fontId="3" fillId="0" borderId="5" xfId="21" applyFont="1" applyFill="1" applyBorder="1" applyAlignment="1">
      <alignment vertical="center" wrapText="1"/>
      <protection/>
    </xf>
    <xf numFmtId="1" fontId="6" fillId="0" borderId="1" xfId="21" applyNumberFormat="1" applyFont="1" applyFill="1" applyBorder="1" applyAlignment="1">
      <alignment horizontal="center" vertical="center"/>
      <protection/>
    </xf>
    <xf numFmtId="1" fontId="6" fillId="0" borderId="1" xfId="21" applyNumberFormat="1" applyFont="1" applyFill="1" applyBorder="1" applyAlignment="1">
      <alignment horizontal="left" vertical="center"/>
      <protection/>
    </xf>
    <xf numFmtId="1" fontId="6" fillId="0" borderId="1" xfId="21" applyNumberFormat="1" applyFont="1" applyFill="1" applyBorder="1" applyAlignment="1">
      <alignment horizontal="right"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1" fontId="6" fillId="0" borderId="1" xfId="21" applyNumberFormat="1" applyFont="1" applyFill="1" applyBorder="1" applyAlignment="1">
      <alignment vertical="center" wrapText="1"/>
      <protection/>
    </xf>
    <xf numFmtId="0" fontId="11" fillId="0" borderId="1" xfId="21" applyFont="1" applyFill="1" applyBorder="1" applyAlignment="1">
      <alignment vertical="center"/>
      <protection/>
    </xf>
    <xf numFmtId="1" fontId="6" fillId="0" borderId="1" xfId="21" applyNumberFormat="1" applyFont="1" applyFill="1" applyBorder="1" applyAlignment="1">
      <alignment vertical="center"/>
      <protection/>
    </xf>
    <xf numFmtId="1" fontId="6" fillId="0" borderId="1" xfId="21" applyNumberFormat="1" applyFont="1" applyBorder="1" applyAlignment="1">
      <alignment vertical="center"/>
      <protection/>
    </xf>
    <xf numFmtId="0" fontId="3" fillId="0" borderId="0" xfId="21" applyFont="1" applyFill="1" applyAlignment="1">
      <alignment wrapText="1"/>
      <protection/>
    </xf>
    <xf numFmtId="0" fontId="3" fillId="0" borderId="0" xfId="21" applyFill="1">
      <alignment/>
      <protection/>
    </xf>
    <xf numFmtId="0" fontId="6" fillId="0" borderId="0" xfId="21" applyFont="1" applyFill="1" applyAlignment="1">
      <alignment horizontal="left" wrapText="1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 horizontal="left" wrapText="1"/>
      <protection/>
    </xf>
    <xf numFmtId="3" fontId="6" fillId="0" borderId="0" xfId="21" applyNumberFormat="1" applyFont="1" applyFill="1" applyAlignment="1">
      <alignment horizontal="center" wrapText="1"/>
      <protection/>
    </xf>
    <xf numFmtId="0" fontId="12" fillId="0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3" fontId="3" fillId="0" borderId="1" xfId="21" applyNumberFormat="1" applyFont="1" applyFill="1" applyBorder="1" applyAlignment="1">
      <alignment horizontal="right"/>
      <protection/>
    </xf>
    <xf numFmtId="0" fontId="3" fillId="0" borderId="6" xfId="21" applyFont="1" applyFill="1" applyBorder="1" applyAlignment="1">
      <alignment horizontal="right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justify" vertical="center"/>
      <protection/>
    </xf>
    <xf numFmtId="0" fontId="3" fillId="0" borderId="2" xfId="21" applyFont="1" applyFill="1" applyBorder="1" applyAlignment="1">
      <alignment horizontal="justify" vertical="center"/>
      <protection/>
    </xf>
    <xf numFmtId="0" fontId="3" fillId="0" borderId="8" xfId="21" applyFont="1" applyFill="1" applyBorder="1" applyAlignment="1">
      <alignment horizontal="left" vertical="center" wrapText="1"/>
      <protection/>
    </xf>
    <xf numFmtId="0" fontId="3" fillId="0" borderId="8" xfId="21" applyFont="1" applyFill="1" applyBorder="1" applyAlignment="1">
      <alignment vertical="center" wrapText="1"/>
      <protection/>
    </xf>
    <xf numFmtId="3" fontId="3" fillId="0" borderId="4" xfId="21" applyNumberFormat="1" applyFont="1" applyFill="1" applyBorder="1" applyAlignment="1">
      <alignment horizontal="left" vertical="center"/>
      <protection/>
    </xf>
    <xf numFmtId="3" fontId="3" fillId="0" borderId="5" xfId="21" applyNumberFormat="1" applyFont="1" applyFill="1" applyBorder="1" applyAlignment="1">
      <alignment vertical="center" wrapText="1"/>
      <protection/>
    </xf>
    <xf numFmtId="0" fontId="3" fillId="0" borderId="11" xfId="21" applyFont="1" applyFill="1" applyBorder="1" applyAlignment="1">
      <alignment vertical="center" wrapText="1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left" wrapText="1"/>
      <protection/>
    </xf>
    <xf numFmtId="3" fontId="6" fillId="0" borderId="1" xfId="21" applyNumberFormat="1" applyFont="1" applyFill="1" applyBorder="1" applyAlignment="1">
      <alignment horizontal="right"/>
      <protection/>
    </xf>
    <xf numFmtId="0" fontId="6" fillId="0" borderId="1" xfId="21" applyFont="1" applyFill="1" applyBorder="1" applyAlignment="1">
      <alignment wrapText="1"/>
      <protection/>
    </xf>
    <xf numFmtId="0" fontId="6" fillId="0" borderId="1" xfId="21" applyFont="1" applyFill="1" applyBorder="1">
      <alignment/>
      <protection/>
    </xf>
    <xf numFmtId="0" fontId="13" fillId="2" borderId="1" xfId="21" applyFont="1" applyFill="1" applyBorder="1" applyAlignment="1">
      <alignment horizontal="center" vertical="center"/>
      <protection/>
    </xf>
    <xf numFmtId="0" fontId="13" fillId="2" borderId="1" xfId="21" applyFont="1" applyFill="1" applyBorder="1" applyAlignment="1">
      <alignment horizontal="center" vertical="center" wrapText="1"/>
      <protection/>
    </xf>
    <xf numFmtId="0" fontId="13" fillId="2" borderId="1" xfId="21" applyFont="1" applyFill="1" applyBorder="1">
      <alignment/>
      <protection/>
    </xf>
    <xf numFmtId="0" fontId="6" fillId="0" borderId="12" xfId="21" applyFont="1" applyBorder="1" applyAlignment="1">
      <alignment vertical="center"/>
      <protection/>
    </xf>
    <xf numFmtId="0" fontId="3" fillId="0" borderId="12" xfId="21" applyBorder="1">
      <alignment/>
      <protection/>
    </xf>
    <xf numFmtId="0" fontId="3" fillId="0" borderId="12" xfId="21" applyBorder="1" applyAlignment="1">
      <alignment wrapText="1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wrapText="1"/>
      <protection/>
    </xf>
    <xf numFmtId="3" fontId="3" fillId="0" borderId="2" xfId="21" applyNumberFormat="1" applyFont="1" applyBorder="1">
      <alignment/>
      <protection/>
    </xf>
    <xf numFmtId="0" fontId="3" fillId="0" borderId="2" xfId="21" applyBorder="1">
      <alignment/>
      <protection/>
    </xf>
    <xf numFmtId="1" fontId="3" fillId="0" borderId="2" xfId="21" applyNumberFormat="1" applyFont="1" applyFill="1" applyBorder="1" applyAlignment="1">
      <alignment horizontal="left" wrapText="1"/>
      <protection/>
    </xf>
    <xf numFmtId="0" fontId="3" fillId="0" borderId="2" xfId="21" applyFont="1" applyFill="1" applyBorder="1" applyAlignment="1">
      <alignment wrapText="1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wrapText="1"/>
      <protection/>
    </xf>
    <xf numFmtId="3" fontId="3" fillId="0" borderId="5" xfId="21" applyNumberFormat="1" applyFont="1" applyBorder="1">
      <alignment/>
      <protection/>
    </xf>
    <xf numFmtId="0" fontId="3" fillId="0" borderId="5" xfId="21" applyBorder="1">
      <alignment/>
      <protection/>
    </xf>
    <xf numFmtId="0" fontId="3" fillId="0" borderId="1" xfId="21" applyBorder="1">
      <alignment/>
      <protection/>
    </xf>
    <xf numFmtId="0" fontId="6" fillId="0" borderId="1" xfId="21" applyFont="1" applyBorder="1" applyAlignment="1">
      <alignment wrapText="1"/>
      <protection/>
    </xf>
    <xf numFmtId="3" fontId="13" fillId="0" borderId="1" xfId="21" applyNumberFormat="1" applyFont="1" applyBorder="1">
      <alignment/>
      <protection/>
    </xf>
    <xf numFmtId="0" fontId="3" fillId="0" borderId="1" xfId="21" applyBorder="1" applyAlignment="1">
      <alignment wrapText="1"/>
      <protection/>
    </xf>
    <xf numFmtId="0" fontId="3" fillId="3" borderId="0" xfId="21" applyFill="1" applyAlignment="1">
      <alignment wrapText="1"/>
      <protection/>
    </xf>
    <xf numFmtId="0" fontId="3" fillId="0" borderId="0" xfId="21" applyAlignment="1">
      <alignment wrapText="1"/>
      <protection/>
    </xf>
    <xf numFmtId="0" fontId="6" fillId="3" borderId="12" xfId="21" applyFont="1" applyFill="1" applyBorder="1" applyAlignment="1">
      <alignment vertical="center"/>
      <protection/>
    </xf>
    <xf numFmtId="0" fontId="3" fillId="3" borderId="12" xfId="21" applyFill="1" applyBorder="1">
      <alignment/>
      <protection/>
    </xf>
    <xf numFmtId="0" fontId="3" fillId="3" borderId="12" xfId="21" applyFill="1" applyBorder="1" applyAlignment="1">
      <alignment wrapText="1"/>
      <protection/>
    </xf>
    <xf numFmtId="0" fontId="3" fillId="3" borderId="0" xfId="21" applyFill="1" applyBorder="1">
      <alignment/>
      <protection/>
    </xf>
    <xf numFmtId="0" fontId="3" fillId="0" borderId="2" xfId="21" applyFont="1" applyBorder="1" applyAlignment="1">
      <alignment vertical="center" wrapText="1"/>
      <protection/>
    </xf>
    <xf numFmtId="3" fontId="3" fillId="3" borderId="2" xfId="21" applyNumberFormat="1" applyFont="1" applyFill="1" applyBorder="1" applyAlignment="1">
      <alignment vertical="center"/>
      <protection/>
    </xf>
    <xf numFmtId="0" fontId="3" fillId="0" borderId="2" xfId="21" applyBorder="1" applyAlignment="1">
      <alignment wrapText="1"/>
      <protection/>
    </xf>
    <xf numFmtId="3" fontId="3" fillId="0" borderId="2" xfId="21" applyNumberFormat="1" applyFont="1" applyBorder="1" applyAlignment="1">
      <alignment vertical="center"/>
      <protection/>
    </xf>
    <xf numFmtId="0" fontId="3" fillId="0" borderId="2" xfId="21" applyNumberFormat="1" applyBorder="1" applyAlignment="1">
      <alignment wrapText="1"/>
      <protection/>
    </xf>
    <xf numFmtId="0" fontId="3" fillId="0" borderId="5" xfId="21" applyFont="1" applyBorder="1" applyAlignment="1">
      <alignment vertical="center" wrapText="1"/>
      <protection/>
    </xf>
    <xf numFmtId="3" fontId="3" fillId="0" borderId="5" xfId="21" applyNumberFormat="1" applyFont="1" applyBorder="1" applyAlignment="1">
      <alignment vertical="center"/>
      <protection/>
    </xf>
    <xf numFmtId="0" fontId="3" fillId="0" borderId="5" xfId="21" applyNumberFormat="1" applyBorder="1" applyAlignment="1">
      <alignment wrapText="1"/>
      <protection/>
    </xf>
    <xf numFmtId="3" fontId="6" fillId="3" borderId="1" xfId="21" applyNumberFormat="1" applyFont="1" applyFill="1" applyBorder="1">
      <alignment/>
      <protection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left" vertical="center" wrapText="1"/>
      <protection/>
    </xf>
    <xf numFmtId="0" fontId="3" fillId="0" borderId="10" xfId="21" applyFont="1" applyFill="1" applyBorder="1" applyAlignment="1">
      <alignment vertical="center" wrapText="1"/>
      <protection/>
    </xf>
    <xf numFmtId="0" fontId="3" fillId="0" borderId="5" xfId="21" applyFont="1" applyFill="1" applyBorder="1" applyAlignment="1">
      <alignment horizontal="left" vertical="center"/>
      <protection/>
    </xf>
    <xf numFmtId="0" fontId="3" fillId="0" borderId="11" xfId="21" applyFont="1" applyFill="1" applyBorder="1" applyAlignment="1">
      <alignment horizontal="right" vertical="center"/>
      <protection/>
    </xf>
    <xf numFmtId="0" fontId="3" fillId="4" borderId="0" xfId="21" applyFill="1">
      <alignment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left" wrapText="1"/>
      <protection/>
    </xf>
    <xf numFmtId="0" fontId="6" fillId="4" borderId="1" xfId="21" applyFont="1" applyFill="1" applyBorder="1">
      <alignment/>
      <protection/>
    </xf>
    <xf numFmtId="0" fontId="3" fillId="0" borderId="2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left" wrapText="1"/>
      <protection/>
    </xf>
    <xf numFmtId="0" fontId="3" fillId="0" borderId="2" xfId="21" applyFont="1" applyFill="1" applyBorder="1" applyAlignment="1">
      <alignment horizontal="right" wrapText="1"/>
      <protection/>
    </xf>
    <xf numFmtId="0" fontId="3" fillId="0" borderId="6" xfId="21" applyFont="1" applyFill="1" applyBorder="1" applyAlignment="1">
      <alignment horizontal="center"/>
      <protection/>
    </xf>
    <xf numFmtId="1" fontId="3" fillId="0" borderId="2" xfId="21" applyNumberFormat="1" applyFont="1" applyFill="1" applyBorder="1" applyAlignment="1">
      <alignment horizontal="right" wrapText="1"/>
      <protection/>
    </xf>
    <xf numFmtId="0" fontId="3" fillId="0" borderId="5" xfId="21" applyFont="1" applyFill="1" applyBorder="1" applyAlignment="1">
      <alignment horizontal="center"/>
      <protection/>
    </xf>
    <xf numFmtId="0" fontId="3" fillId="0" borderId="4" xfId="2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left" wrapText="1"/>
      <protection/>
    </xf>
    <xf numFmtId="0" fontId="3" fillId="0" borderId="5" xfId="21" applyFont="1" applyFill="1" applyBorder="1" applyAlignment="1">
      <alignment horizontal="right" wrapText="1"/>
      <protection/>
    </xf>
    <xf numFmtId="0" fontId="3" fillId="0" borderId="1" xfId="21" applyFont="1" applyFill="1" applyBorder="1" applyAlignment="1">
      <alignment horizontal="center"/>
      <protection/>
    </xf>
    <xf numFmtId="3" fontId="6" fillId="0" borderId="1" xfId="21" applyNumberFormat="1" applyFont="1" applyFill="1" applyBorder="1" applyAlignment="1">
      <alignment horizontal="right" wrapText="1"/>
      <protection/>
    </xf>
    <xf numFmtId="0" fontId="3" fillId="0" borderId="1" xfId="21" applyFont="1" applyFill="1" applyBorder="1" applyAlignment="1">
      <alignment horizontal="left" wrapText="1"/>
      <protection/>
    </xf>
    <xf numFmtId="0" fontId="3" fillId="0" borderId="1" xfId="21" applyFill="1" applyBorder="1">
      <alignment/>
      <protection/>
    </xf>
    <xf numFmtId="3" fontId="6" fillId="0" borderId="0" xfId="21" applyNumberFormat="1" applyFont="1" applyFill="1" applyAlignment="1">
      <alignment horizontal="right"/>
      <protection/>
    </xf>
    <xf numFmtId="3" fontId="11" fillId="0" borderId="0" xfId="21" applyNumberFormat="1" applyFont="1" applyFill="1" applyBorder="1" applyAlignment="1">
      <alignment vertical="top"/>
      <protection/>
    </xf>
    <xf numFmtId="3" fontId="3" fillId="0" borderId="2" xfId="21" applyNumberFormat="1" applyFont="1" applyFill="1" applyBorder="1" applyAlignment="1">
      <alignment horizontal="left" vertical="center"/>
      <protection/>
    </xf>
    <xf numFmtId="0" fontId="3" fillId="0" borderId="2" xfId="21" applyFont="1" applyFill="1" applyBorder="1" applyAlignment="1">
      <alignment horizontal="justify"/>
      <protection/>
    </xf>
    <xf numFmtId="3" fontId="3" fillId="0" borderId="2" xfId="21" applyNumberFormat="1" applyFont="1" applyFill="1" applyBorder="1" applyAlignment="1">
      <alignment horizontal="left" vertical="center" wrapText="1"/>
      <protection/>
    </xf>
    <xf numFmtId="3" fontId="3" fillId="0" borderId="5" xfId="21" applyNumberFormat="1" applyFont="1" applyFill="1" applyBorder="1" applyAlignment="1">
      <alignment horizontal="left" vertical="center"/>
      <protection/>
    </xf>
    <xf numFmtId="3" fontId="3" fillId="0" borderId="5" xfId="21" applyNumberFormat="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center"/>
      <protection/>
    </xf>
    <xf numFmtId="3" fontId="6" fillId="0" borderId="1" xfId="21" applyNumberFormat="1" applyFont="1" applyFill="1" applyBorder="1" applyAlignment="1">
      <alignment horizontal="right"/>
      <protection/>
    </xf>
    <xf numFmtId="0" fontId="6" fillId="0" borderId="1" xfId="21" applyFont="1" applyFill="1" applyBorder="1" applyAlignment="1">
      <alignment wrapText="1"/>
      <protection/>
    </xf>
    <xf numFmtId="0" fontId="6" fillId="0" borderId="1" xfId="21" applyFont="1" applyFill="1" applyBorder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wrapText="1"/>
      <protection/>
    </xf>
    <xf numFmtId="0" fontId="0" fillId="0" borderId="0" xfId="20">
      <alignment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3" fontId="6" fillId="5" borderId="1" xfId="21" applyNumberFormat="1" applyFont="1" applyFill="1" applyBorder="1" applyAlignment="1">
      <alignment horizontal="center" vertical="center" wrapText="1"/>
      <protection/>
    </xf>
    <xf numFmtId="3" fontId="9" fillId="5" borderId="1" xfId="20" applyNumberFormat="1" applyFont="1" applyFill="1" applyBorder="1" applyAlignment="1">
      <alignment horizontal="center" vertical="center" wrapText="1"/>
      <protection/>
    </xf>
    <xf numFmtId="0" fontId="9" fillId="5" borderId="1" xfId="20" applyFont="1" applyFill="1" applyBorder="1" applyAlignment="1">
      <alignment/>
      <protection/>
    </xf>
    <xf numFmtId="0" fontId="9" fillId="0" borderId="0" xfId="20" applyFont="1" applyBorder="1" applyAlignment="1">
      <alignment horizontal="left" vertical="center"/>
      <protection/>
    </xf>
    <xf numFmtId="0" fontId="0" fillId="0" borderId="0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3" fontId="0" fillId="0" borderId="2" xfId="20" applyNumberFormat="1" applyFont="1" applyFill="1" applyBorder="1" applyAlignment="1">
      <alignment horizontal="right" vertical="center"/>
      <protection/>
    </xf>
    <xf numFmtId="4" fontId="0" fillId="0" borderId="2" xfId="20" applyNumberFormat="1" applyFont="1" applyFill="1" applyBorder="1" applyAlignment="1">
      <alignment horizontal="right" vertical="center"/>
      <protection/>
    </xf>
    <xf numFmtId="0" fontId="0" fillId="0" borderId="2" xfId="20" applyFont="1" applyFill="1" applyBorder="1" applyAlignment="1">
      <alignment wrapText="1"/>
      <protection/>
    </xf>
    <xf numFmtId="0" fontId="0" fillId="0" borderId="2" xfId="20" applyFont="1" applyBorder="1">
      <alignment/>
      <protection/>
    </xf>
    <xf numFmtId="0" fontId="0" fillId="0" borderId="2" xfId="20" applyBorder="1">
      <alignment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0" fillId="0" borderId="0" xfId="20" applyFont="1" applyFill="1" applyAlignment="1">
      <alignment wrapText="1"/>
      <protection/>
    </xf>
    <xf numFmtId="0" fontId="0" fillId="0" borderId="0" xfId="20" applyFont="1">
      <alignment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left" vertical="center" wrapText="1"/>
      <protection/>
    </xf>
    <xf numFmtId="3" fontId="0" fillId="0" borderId="5" xfId="20" applyNumberFormat="1" applyFont="1" applyFill="1" applyBorder="1" applyAlignment="1">
      <alignment horizontal="right" vertical="center"/>
      <protection/>
    </xf>
    <xf numFmtId="4" fontId="0" fillId="0" borderId="5" xfId="20" applyNumberFormat="1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3" fontId="9" fillId="0" borderId="1" xfId="20" applyNumberFormat="1" applyFont="1" applyFill="1" applyBorder="1" applyAlignment="1">
      <alignment horizontal="right" vertical="center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wrapText="1"/>
      <protection/>
    </xf>
    <xf numFmtId="0" fontId="9" fillId="0" borderId="1" xfId="20" applyFont="1" applyBorder="1">
      <alignment/>
      <protection/>
    </xf>
    <xf numFmtId="0" fontId="0" fillId="0" borderId="0" xfId="20" applyFont="1" applyFill="1" applyAlignment="1">
      <alignment wrapText="1"/>
      <protection/>
    </xf>
    <xf numFmtId="3" fontId="0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20" applyFont="1" applyFill="1" applyAlignment="1">
      <alignment/>
      <protection/>
    </xf>
    <xf numFmtId="0" fontId="3" fillId="0" borderId="0" xfId="21" applyFont="1" applyFill="1" applyAlignment="1">
      <alignment wrapText="1"/>
      <protection/>
    </xf>
    <xf numFmtId="0" fontId="0" fillId="0" borderId="0" xfId="20" applyFont="1" applyFill="1" applyAlignment="1">
      <alignment/>
      <protection/>
    </xf>
    <xf numFmtId="0" fontId="9" fillId="0" borderId="13" xfId="20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vertical="center" wrapText="1"/>
    </xf>
    <xf numFmtId="3" fontId="9" fillId="7" borderId="16" xfId="0" applyNumberFormat="1" applyFont="1" applyFill="1" applyBorder="1" applyAlignment="1">
      <alignment vertical="center"/>
    </xf>
    <xf numFmtId="4" fontId="9" fillId="7" borderId="16" xfId="0" applyNumberFormat="1" applyFont="1" applyFill="1" applyBorder="1" applyAlignment="1">
      <alignment vertical="center"/>
    </xf>
    <xf numFmtId="49" fontId="14" fillId="0" borderId="17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/>
    </xf>
    <xf numFmtId="0" fontId="9" fillId="8" borderId="18" xfId="0" applyFont="1" applyFill="1" applyBorder="1" applyAlignment="1">
      <alignment vertical="center"/>
    </xf>
    <xf numFmtId="3" fontId="9" fillId="8" borderId="19" xfId="0" applyNumberFormat="1" applyFont="1" applyFill="1" applyBorder="1" applyAlignment="1">
      <alignment vertical="center"/>
    </xf>
    <xf numFmtId="4" fontId="9" fillId="8" borderId="19" xfId="0" applyNumberFormat="1" applyFont="1" applyFill="1" applyBorder="1" applyAlignment="1">
      <alignment vertical="center"/>
    </xf>
    <xf numFmtId="49" fontId="14" fillId="0" borderId="2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6" fillId="6" borderId="21" xfId="0" applyFont="1" applyFill="1" applyBorder="1" applyAlignment="1">
      <alignment vertical="center"/>
    </xf>
    <xf numFmtId="3" fontId="16" fillId="6" borderId="16" xfId="0" applyNumberFormat="1" applyFont="1" applyFill="1" applyBorder="1" applyAlignment="1">
      <alignment vertical="center"/>
    </xf>
    <xf numFmtId="4" fontId="16" fillId="6" borderId="16" xfId="0" applyNumberFormat="1" applyFont="1" applyFill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 wrapText="1"/>
    </xf>
    <xf numFmtId="3" fontId="17" fillId="0" borderId="16" xfId="0" applyNumberFormat="1" applyFont="1" applyBorder="1" applyAlignment="1">
      <alignment vertical="center"/>
    </xf>
    <xf numFmtId="49" fontId="16" fillId="6" borderId="21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4" fontId="14" fillId="0" borderId="16" xfId="0" applyNumberFormat="1" applyFont="1" applyFill="1" applyBorder="1" applyAlignment="1">
      <alignment vertical="center"/>
    </xf>
    <xf numFmtId="49" fontId="14" fillId="0" borderId="17" xfId="0" applyNumberFormat="1" applyFont="1" applyBorder="1" applyAlignment="1">
      <alignment vertical="center" wrapText="1"/>
    </xf>
    <xf numFmtId="49" fontId="9" fillId="9" borderId="22" xfId="0" applyNumberFormat="1" applyFont="1" applyFill="1" applyBorder="1" applyAlignment="1">
      <alignment vertical="center" wrapText="1"/>
    </xf>
    <xf numFmtId="3" fontId="9" fillId="9" borderId="23" xfId="0" applyNumberFormat="1" applyFont="1" applyFill="1" applyBorder="1" applyAlignment="1">
      <alignment vertical="center"/>
    </xf>
    <xf numFmtId="4" fontId="9" fillId="9" borderId="23" xfId="0" applyNumberFormat="1" applyFont="1" applyFill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 wrapText="1"/>
    </xf>
    <xf numFmtId="3" fontId="14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0" fillId="0" borderId="16" xfId="0" applyBorder="1" applyAlignment="1">
      <alignment vertical="center" wrapText="1"/>
    </xf>
    <xf numFmtId="3" fontId="14" fillId="0" borderId="24" xfId="0" applyNumberFormat="1" applyFont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17" fillId="10" borderId="2" xfId="0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0" fillId="9" borderId="14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4" fontId="15" fillId="0" borderId="0" xfId="0" applyNumberFormat="1" applyFont="1" applyFill="1" applyAlignment="1">
      <alignment vertical="center"/>
    </xf>
    <xf numFmtId="0" fontId="0" fillId="0" borderId="17" xfId="0" applyBorder="1" applyAlignment="1">
      <alignment vertical="center" wrapText="1"/>
    </xf>
    <xf numFmtId="0" fontId="20" fillId="7" borderId="14" xfId="0" applyFont="1" applyFill="1" applyBorder="1" applyAlignment="1">
      <alignment vertical="center"/>
    </xf>
    <xf numFmtId="4" fontId="20" fillId="7" borderId="1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/>
    </xf>
    <xf numFmtId="0" fontId="17" fillId="0" borderId="16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vertical="center"/>
    </xf>
    <xf numFmtId="4" fontId="24" fillId="8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16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3" fontId="17" fillId="0" borderId="16" xfId="0" applyNumberFormat="1" applyFont="1" applyBorder="1" applyAlignment="1">
      <alignment vertical="center" wrapText="1"/>
    </xf>
    <xf numFmtId="43" fontId="17" fillId="0" borderId="16" xfId="15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20" fillId="6" borderId="1" xfId="0" applyNumberFormat="1" applyFont="1" applyFill="1" applyBorder="1" applyAlignment="1">
      <alignment vertical="center"/>
    </xf>
    <xf numFmtId="4" fontId="20" fillId="6" borderId="1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4" fontId="17" fillId="6" borderId="27" xfId="0" applyNumberFormat="1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0" fontId="17" fillId="0" borderId="32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vertical="center"/>
    </xf>
    <xf numFmtId="0" fontId="23" fillId="8" borderId="34" xfId="0" applyFont="1" applyFill="1" applyBorder="1" applyAlignment="1">
      <alignment vertical="center"/>
    </xf>
    <xf numFmtId="0" fontId="15" fillId="8" borderId="35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vertical="center"/>
    </xf>
    <xf numFmtId="4" fontId="24" fillId="8" borderId="36" xfId="0" applyNumberFormat="1" applyFont="1" applyFill="1" applyBorder="1" applyAlignment="1">
      <alignment vertical="center"/>
    </xf>
    <xf numFmtId="0" fontId="15" fillId="8" borderId="37" xfId="0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vertical="center" wrapText="1"/>
    </xf>
    <xf numFmtId="4" fontId="17" fillId="0" borderId="39" xfId="0" applyNumberFormat="1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4" fontId="17" fillId="0" borderId="27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3" fillId="8" borderId="44" xfId="0" applyFont="1" applyFill="1" applyBorder="1" applyAlignment="1">
      <alignment vertical="center"/>
    </xf>
    <xf numFmtId="0" fontId="15" fillId="8" borderId="45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vertical="center"/>
    </xf>
    <xf numFmtId="4" fontId="24" fillId="8" borderId="2" xfId="0" applyNumberFormat="1" applyFont="1" applyFill="1" applyBorder="1" applyAlignment="1">
      <alignment vertical="center"/>
    </xf>
    <xf numFmtId="0" fontId="15" fillId="8" borderId="46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4" fontId="17" fillId="0" borderId="47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4" fontId="17" fillId="0" borderId="9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4" fontId="17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17" fillId="0" borderId="51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vertical="center"/>
    </xf>
    <xf numFmtId="0" fontId="17" fillId="0" borderId="51" xfId="0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5" fillId="7" borderId="53" xfId="0" applyFont="1" applyFill="1" applyBorder="1" applyAlignment="1">
      <alignment horizontal="left" vertical="center"/>
    </xf>
    <xf numFmtId="0" fontId="25" fillId="7" borderId="54" xfId="0" applyFont="1" applyFill="1" applyBorder="1" applyAlignment="1">
      <alignment horizontal="center" vertical="center" wrapText="1"/>
    </xf>
    <xf numFmtId="0" fontId="25" fillId="7" borderId="54" xfId="0" applyFont="1" applyFill="1" applyBorder="1" applyAlignment="1">
      <alignment vertical="center"/>
    </xf>
    <xf numFmtId="0" fontId="25" fillId="7" borderId="54" xfId="0" applyFont="1" applyFill="1" applyBorder="1" applyAlignment="1">
      <alignment vertical="center" wrapText="1"/>
    </xf>
    <xf numFmtId="4" fontId="23" fillId="7" borderId="55" xfId="0" applyNumberFormat="1" applyFont="1" applyFill="1" applyBorder="1" applyAlignment="1">
      <alignment vertical="center"/>
    </xf>
    <xf numFmtId="0" fontId="26" fillId="7" borderId="5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7" fillId="0" borderId="57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/>
    </xf>
    <xf numFmtId="4" fontId="17" fillId="0" borderId="57" xfId="0" applyNumberFormat="1" applyFont="1" applyFill="1" applyBorder="1" applyAlignment="1">
      <alignment vertical="center"/>
    </xf>
    <xf numFmtId="0" fontId="27" fillId="0" borderId="57" xfId="0" applyFont="1" applyFill="1" applyBorder="1" applyAlignment="1">
      <alignment vertical="center" wrapText="1"/>
    </xf>
    <xf numFmtId="0" fontId="23" fillId="6" borderId="26" xfId="0" applyFont="1" applyFill="1" applyBorder="1" applyAlignment="1">
      <alignment vertical="center" wrapText="1"/>
    </xf>
    <xf numFmtId="0" fontId="23" fillId="6" borderId="27" xfId="0" applyFont="1" applyFill="1" applyBorder="1" applyAlignment="1">
      <alignment vertical="center" wrapText="1"/>
    </xf>
    <xf numFmtId="4" fontId="23" fillId="6" borderId="27" xfId="0" applyNumberFormat="1" applyFont="1" applyFill="1" applyBorder="1" applyAlignment="1">
      <alignment vertical="center"/>
    </xf>
    <xf numFmtId="0" fontId="15" fillId="6" borderId="28" xfId="0" applyFont="1" applyFill="1" applyBorder="1" applyAlignment="1">
      <alignment vertical="center" wrapText="1"/>
    </xf>
    <xf numFmtId="0" fontId="23" fillId="6" borderId="29" xfId="0" applyFont="1" applyFill="1" applyBorder="1" applyAlignment="1">
      <alignment vertical="center" wrapText="1"/>
    </xf>
    <xf numFmtId="0" fontId="23" fillId="6" borderId="3" xfId="0" applyFont="1" applyFill="1" applyBorder="1" applyAlignment="1">
      <alignment vertical="center" wrapText="1"/>
    </xf>
    <xf numFmtId="4" fontId="23" fillId="6" borderId="3" xfId="0" applyNumberFormat="1" applyFont="1" applyFill="1" applyBorder="1" applyAlignment="1">
      <alignment vertical="center"/>
    </xf>
    <xf numFmtId="0" fontId="15" fillId="6" borderId="51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4" fontId="15" fillId="6" borderId="2" xfId="0" applyNumberFormat="1" applyFont="1" applyFill="1" applyBorder="1" applyAlignment="1">
      <alignment vertical="center"/>
    </xf>
    <xf numFmtId="0" fontId="15" fillId="6" borderId="32" xfId="0" applyFont="1" applyFill="1" applyBorder="1" applyAlignment="1">
      <alignment vertical="center" wrapText="1"/>
    </xf>
    <xf numFmtId="0" fontId="23" fillId="6" borderId="31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4" fontId="23" fillId="6" borderId="2" xfId="0" applyNumberFormat="1" applyFont="1" applyFill="1" applyBorder="1" applyAlignment="1">
      <alignment vertical="center"/>
    </xf>
    <xf numFmtId="0" fontId="25" fillId="7" borderId="14" xfId="0" applyFont="1" applyFill="1" applyBorder="1" applyAlignment="1">
      <alignment vertical="center"/>
    </xf>
    <xf numFmtId="0" fontId="15" fillId="7" borderId="57" xfId="0" applyFont="1" applyFill="1" applyBorder="1" applyAlignment="1">
      <alignment vertical="center" wrapText="1"/>
    </xf>
    <xf numFmtId="0" fontId="23" fillId="7" borderId="58" xfId="0" applyFont="1" applyFill="1" applyBorder="1" applyAlignment="1">
      <alignment vertical="center" wrapText="1"/>
    </xf>
    <xf numFmtId="4" fontId="23" fillId="7" borderId="59" xfId="0" applyNumberFormat="1" applyFont="1" applyFill="1" applyBorder="1" applyAlignment="1">
      <alignment vertical="center"/>
    </xf>
    <xf numFmtId="0" fontId="28" fillId="7" borderId="6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vertical="center" wrapText="1"/>
    </xf>
    <xf numFmtId="4" fontId="23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3" fontId="14" fillId="6" borderId="2" xfId="0" applyNumberFormat="1" applyFont="1" applyFill="1" applyBorder="1" applyAlignment="1">
      <alignment horizontal="center" vertical="center" wrapText="1"/>
    </xf>
    <xf numFmtId="3" fontId="14" fillId="6" borderId="6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14" fontId="31" fillId="6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3" fontId="32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3" fontId="32" fillId="7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32" fillId="7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61" xfId="0" applyFont="1" applyBorder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3" fontId="3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61" xfId="0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 shrinkToFi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top" shrinkToFit="1"/>
    </xf>
    <xf numFmtId="3" fontId="32" fillId="0" borderId="1" xfId="0" applyNumberFormat="1" applyFont="1" applyFill="1" applyBorder="1" applyAlignment="1">
      <alignment vertical="center"/>
    </xf>
    <xf numFmtId="4" fontId="32" fillId="7" borderId="1" xfId="0" applyNumberFormat="1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vertical="top" shrinkToFit="1"/>
    </xf>
    <xf numFmtId="3" fontId="3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vertical="center"/>
    </xf>
    <xf numFmtId="3" fontId="14" fillId="0" borderId="62" xfId="0" applyNumberFormat="1" applyFont="1" applyBorder="1" applyAlignment="1">
      <alignment horizontal="left" vertical="center" wrapText="1" shrinkToFit="1"/>
    </xf>
    <xf numFmtId="0" fontId="0" fillId="0" borderId="62" xfId="0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4" fontId="32" fillId="7" borderId="1" xfId="0" applyNumberFormat="1" applyFont="1" applyFill="1" applyBorder="1" applyAlignment="1">
      <alignment vertical="center"/>
    </xf>
    <xf numFmtId="3" fontId="15" fillId="6" borderId="59" xfId="0" applyNumberFormat="1" applyFont="1" applyFill="1" applyBorder="1" applyAlignment="1">
      <alignment horizontal="center" vertical="center" wrapText="1"/>
    </xf>
    <xf numFmtId="4" fontId="15" fillId="6" borderId="59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3" fontId="15" fillId="0" borderId="51" xfId="0" applyNumberFormat="1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 wrapText="1"/>
    </xf>
    <xf numFmtId="0" fontId="23" fillId="6" borderId="63" xfId="0" applyFont="1" applyFill="1" applyBorder="1" applyAlignment="1">
      <alignment vertical="center"/>
    </xf>
    <xf numFmtId="0" fontId="23" fillId="6" borderId="58" xfId="0" applyFont="1" applyFill="1" applyBorder="1" applyAlignment="1">
      <alignment vertical="center"/>
    </xf>
    <xf numFmtId="4" fontId="23" fillId="6" borderId="59" xfId="0" applyNumberFormat="1" applyFont="1" applyFill="1" applyBorder="1" applyAlignment="1">
      <alignment vertical="center"/>
    </xf>
    <xf numFmtId="3" fontId="15" fillId="6" borderId="6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15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vertical="center"/>
    </xf>
    <xf numFmtId="4" fontId="15" fillId="0" borderId="3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0" fontId="23" fillId="7" borderId="6" xfId="0" applyFont="1" applyFill="1" applyBorder="1" applyAlignment="1">
      <alignment vertical="center"/>
    </xf>
    <xf numFmtId="0" fontId="23" fillId="7" borderId="10" xfId="0" applyFont="1" applyFill="1" applyBorder="1" applyAlignment="1">
      <alignment vertical="center"/>
    </xf>
    <xf numFmtId="4" fontId="23" fillId="7" borderId="2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3" fillId="6" borderId="2" xfId="0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14" fillId="6" borderId="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5" fillId="8" borderId="6" xfId="0" applyFont="1" applyFill="1" applyBorder="1" applyAlignment="1">
      <alignment horizontal="left" vertical="center"/>
    </xf>
    <xf numFmtId="0" fontId="35" fillId="8" borderId="6" xfId="0" applyFont="1" applyFill="1" applyBorder="1" applyAlignment="1">
      <alignment horizontal="center" vertical="center"/>
    </xf>
    <xf numFmtId="4" fontId="35" fillId="8" borderId="6" xfId="0" applyNumberFormat="1" applyFont="1" applyFill="1" applyBorder="1" applyAlignment="1">
      <alignment horizontal="right" vertical="center"/>
    </xf>
    <xf numFmtId="4" fontId="35" fillId="8" borderId="10" xfId="0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35" fillId="8" borderId="2" xfId="0" applyFont="1" applyFill="1" applyBorder="1" applyAlignment="1">
      <alignment horizontal="left" vertical="center"/>
    </xf>
    <xf numFmtId="0" fontId="35" fillId="8" borderId="2" xfId="0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left" vertical="center" wrapText="1"/>
    </xf>
    <xf numFmtId="3" fontId="34" fillId="0" borderId="4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5" fillId="6" borderId="6" xfId="0" applyFont="1" applyFill="1" applyBorder="1" applyAlignment="1">
      <alignment horizontal="left" vertical="center"/>
    </xf>
    <xf numFmtId="0" fontId="35" fillId="6" borderId="6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/>
    </xf>
    <xf numFmtId="4" fontId="35" fillId="6" borderId="6" xfId="0" applyNumberFormat="1" applyFont="1" applyFill="1" applyBorder="1" applyAlignment="1">
      <alignment horizontal="right" vertical="center"/>
    </xf>
    <xf numFmtId="4" fontId="35" fillId="6" borderId="10" xfId="0" applyNumberFormat="1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9" fillId="0" borderId="33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3" fontId="14" fillId="6" borderId="5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/>
    </xf>
    <xf numFmtId="0" fontId="9" fillId="9" borderId="6" xfId="0" applyFont="1" applyFill="1" applyBorder="1" applyAlignment="1">
      <alignment horizontal="left" vertical="center"/>
    </xf>
    <xf numFmtId="0" fontId="35" fillId="9" borderId="6" xfId="0" applyFont="1" applyFill="1" applyBorder="1" applyAlignment="1">
      <alignment horizontal="center" vertical="center"/>
    </xf>
    <xf numFmtId="0" fontId="35" fillId="9" borderId="45" xfId="0" applyFont="1" applyFill="1" applyBorder="1" applyAlignment="1">
      <alignment horizontal="center" vertical="center"/>
    </xf>
    <xf numFmtId="0" fontId="14" fillId="9" borderId="45" xfId="0" applyFont="1" applyFill="1" applyBorder="1" applyAlignment="1">
      <alignment horizontal="left" vertical="center"/>
    </xf>
    <xf numFmtId="4" fontId="35" fillId="9" borderId="6" xfId="0" applyNumberFormat="1" applyFont="1" applyFill="1" applyBorder="1" applyAlignment="1">
      <alignment horizontal="right" vertical="center"/>
    </xf>
    <xf numFmtId="4" fontId="35" fillId="9" borderId="10" xfId="0" applyNumberFormat="1" applyFont="1" applyFill="1" applyBorder="1" applyAlignment="1">
      <alignment horizontal="center" vertical="center"/>
    </xf>
    <xf numFmtId="3" fontId="14" fillId="9" borderId="2" xfId="0" applyNumberFormat="1" applyFont="1" applyFill="1" applyBorder="1" applyAlignment="1">
      <alignment horizontal="left" vertical="center"/>
    </xf>
    <xf numFmtId="0" fontId="38" fillId="0" borderId="33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4" fontId="34" fillId="0" borderId="0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left"/>
    </xf>
    <xf numFmtId="4" fontId="34" fillId="0" borderId="61" xfId="0" applyNumberFormat="1" applyFont="1" applyBorder="1" applyAlignment="1">
      <alignment horizontal="right"/>
    </xf>
    <xf numFmtId="4" fontId="34" fillId="0" borderId="61" xfId="0" applyNumberFormat="1" applyFont="1" applyBorder="1" applyAlignment="1">
      <alignment horizontal="center"/>
    </xf>
    <xf numFmtId="3" fontId="34" fillId="0" borderId="8" xfId="0" applyNumberFormat="1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nv k 31.10.2007 " xfId="20"/>
    <cellStyle name="normální_Investice 2008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%202008%20po%20global.dot.-dlouh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tja\Dokumenty\Jarka\2007\&#269;erp&#225;n&#237;%20inv.%202007\inv%20k%2031.10.2007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pe\Dokumenty\2008\SR%202008\schv&#225;len&#253;%20rozpo&#269;et%202008\schv&#225;len&#253;%20rozpo&#269;et%202008-kr&#225;tk&#225;-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ČÁST A-Příloha 1-Rekapitulace"/>
      <sheetName val="Příloha 2- PŘÍJMY"/>
      <sheetName val="Příloha 3-Sumář provoz.výdajů"/>
      <sheetName val=" Příloha 4-Sumář OVS"/>
      <sheetName val="Příloha 5-FRB klasika"/>
      <sheetName val="FRB povodeň"/>
      <sheetName val="Příloha 6a)-Sumář PO"/>
      <sheetName val="Příloha 6b)-PO-škol. zař."/>
      <sheetName val="Příloha 7-příspěvky 2008 "/>
      <sheetName val="ČÁST B -odbory - 01-kanc.prim."/>
      <sheetName val="02 -investic"/>
      <sheetName val="03-OKR"/>
      <sheetName val="04-živnost."/>
      <sheetName val="05-ekonom."/>
      <sheetName val="06-VAK"/>
      <sheetName val="07-doprava"/>
      <sheetName val="08-AŘMV"/>
      <sheetName val="10 -stavební"/>
      <sheetName val="11 -vněj.vz.a info."/>
      <sheetName val="13-informatika"/>
      <sheetName val="14-školství"/>
      <sheetName val="15 -soc.pomoci"/>
      <sheetName val="19-správa"/>
      <sheetName val="20 -MP"/>
      <sheetName val="35-soc. sl. a zdravot."/>
      <sheetName val="40-život.pr."/>
      <sheetName val="41-majetkopr."/>
      <sheetName val="42 -ochrana"/>
      <sheetName val="44-evrop.proj."/>
      <sheetName val="Část C -A- stavební investice"/>
      <sheetName val="B-proj.dokumentace"/>
      <sheetName val="C-nestavební inv."/>
      <sheetName val="D-OEP projekty"/>
      <sheetName val="E-OKR projekty"/>
      <sheetName val="F-příspěvky"/>
      <sheetName val="G-SNO"/>
      <sheetName val="H-SMV"/>
      <sheetName val="Rekapitulace"/>
    </sheetNames>
    <sheetDataSet>
      <sheetData sheetId="2">
        <row r="75">
          <cell r="C75">
            <v>2142222700</v>
          </cell>
        </row>
      </sheetData>
      <sheetData sheetId="3">
        <row r="22">
          <cell r="B22">
            <v>676841700</v>
          </cell>
        </row>
      </sheetData>
      <sheetData sheetId="4">
        <row r="60">
          <cell r="F60">
            <v>465225000</v>
          </cell>
        </row>
      </sheetData>
      <sheetData sheetId="5">
        <row r="17">
          <cell r="C17">
            <v>23051000</v>
          </cell>
        </row>
      </sheetData>
      <sheetData sheetId="6">
        <row r="31">
          <cell r="C31">
            <v>24084000</v>
          </cell>
        </row>
      </sheetData>
      <sheetData sheetId="7">
        <row r="9">
          <cell r="C9">
            <v>159577000</v>
          </cell>
        </row>
      </sheetData>
      <sheetData sheetId="8">
        <row r="37">
          <cell r="D37">
            <v>136000000</v>
          </cell>
        </row>
      </sheetData>
      <sheetData sheetId="10">
        <row r="73">
          <cell r="C73">
            <v>8493000</v>
          </cell>
        </row>
      </sheetData>
      <sheetData sheetId="11">
        <row r="36">
          <cell r="C36">
            <v>11352000</v>
          </cell>
        </row>
      </sheetData>
      <sheetData sheetId="12">
        <row r="78">
          <cell r="C78">
            <v>3720000</v>
          </cell>
        </row>
      </sheetData>
      <sheetData sheetId="13">
        <row r="12">
          <cell r="C12">
            <v>50000</v>
          </cell>
        </row>
      </sheetData>
      <sheetData sheetId="14">
        <row r="41">
          <cell r="C41">
            <v>51318700</v>
          </cell>
        </row>
      </sheetData>
      <sheetData sheetId="15">
        <row r="11">
          <cell r="C11">
            <v>24000</v>
          </cell>
        </row>
      </sheetData>
      <sheetData sheetId="16">
        <row r="74">
          <cell r="C74">
            <v>57178000</v>
          </cell>
        </row>
      </sheetData>
      <sheetData sheetId="17">
        <row r="13">
          <cell r="C13">
            <v>924000</v>
          </cell>
        </row>
      </sheetData>
      <sheetData sheetId="18">
        <row r="22">
          <cell r="C22">
            <v>304000</v>
          </cell>
        </row>
      </sheetData>
      <sheetData sheetId="19">
        <row r="213">
          <cell r="C213">
            <v>62089000</v>
          </cell>
        </row>
      </sheetData>
      <sheetData sheetId="20">
        <row r="32">
          <cell r="C32">
            <v>18091000</v>
          </cell>
        </row>
      </sheetData>
      <sheetData sheetId="21">
        <row r="132">
          <cell r="C132">
            <v>8758000</v>
          </cell>
        </row>
      </sheetData>
      <sheetData sheetId="22">
        <row r="87">
          <cell r="C87">
            <v>243000</v>
          </cell>
        </row>
      </sheetData>
      <sheetData sheetId="23">
        <row r="156">
          <cell r="C156">
            <v>350208000</v>
          </cell>
        </row>
      </sheetData>
      <sheetData sheetId="24">
        <row r="64">
          <cell r="C64">
            <v>49427000</v>
          </cell>
        </row>
      </sheetData>
      <sheetData sheetId="25">
        <row r="138">
          <cell r="C138">
            <v>16531000</v>
          </cell>
        </row>
      </sheetData>
      <sheetData sheetId="26">
        <row r="89">
          <cell r="C89">
            <v>16193000</v>
          </cell>
        </row>
      </sheetData>
      <sheetData sheetId="27">
        <row r="53">
          <cell r="C53">
            <v>18875000</v>
          </cell>
        </row>
      </sheetData>
      <sheetData sheetId="28">
        <row r="94">
          <cell r="C94">
            <v>2761000</v>
          </cell>
        </row>
      </sheetData>
      <sheetData sheetId="29">
        <row r="17">
          <cell r="C17">
            <v>302000</v>
          </cell>
        </row>
      </sheetData>
      <sheetData sheetId="30">
        <row r="48">
          <cell r="G48">
            <v>597953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E "/>
      <sheetName val="úvěr"/>
      <sheetName val="Rekapitulace"/>
    </sheetNames>
    <sheetDataSet>
      <sheetData sheetId="0">
        <row r="69">
          <cell r="G69">
            <v>947258769.72</v>
          </cell>
          <cell r="H69">
            <v>25242116.78</v>
          </cell>
          <cell r="I69">
            <v>972529386.5000001</v>
          </cell>
          <cell r="J69">
            <v>842241905.8399999</v>
          </cell>
          <cell r="L69">
            <v>73438395.71000001</v>
          </cell>
        </row>
      </sheetData>
      <sheetData sheetId="1">
        <row r="49">
          <cell r="G49">
            <v>34474317.22</v>
          </cell>
          <cell r="H49">
            <v>-1066155</v>
          </cell>
          <cell r="I49">
            <v>33408162.22</v>
          </cell>
          <cell r="J49">
            <v>20093474.770000003</v>
          </cell>
          <cell r="L49">
            <v>100000</v>
          </cell>
        </row>
      </sheetData>
      <sheetData sheetId="2">
        <row r="22">
          <cell r="G22">
            <v>42971850.5</v>
          </cell>
          <cell r="H22">
            <v>-2620943.5</v>
          </cell>
          <cell r="I22">
            <v>40322407</v>
          </cell>
          <cell r="J22">
            <v>35661347.300000004</v>
          </cell>
        </row>
      </sheetData>
      <sheetData sheetId="3">
        <row r="38">
          <cell r="G38">
            <v>30064300</v>
          </cell>
          <cell r="H38">
            <v>-636500</v>
          </cell>
          <cell r="I38">
            <v>29427800</v>
          </cell>
          <cell r="J38">
            <v>15687014.2</v>
          </cell>
        </row>
      </sheetData>
      <sheetData sheetId="4">
        <row r="20">
          <cell r="H20">
            <v>0</v>
          </cell>
          <cell r="I20">
            <v>51400000</v>
          </cell>
          <cell r="J20">
            <v>44213700.39</v>
          </cell>
        </row>
      </sheetData>
      <sheetData sheetId="5">
        <row r="7">
          <cell r="G7">
            <v>5950000</v>
          </cell>
          <cell r="H7">
            <v>0</v>
          </cell>
          <cell r="I7">
            <v>5950000</v>
          </cell>
          <cell r="J7">
            <v>2557700</v>
          </cell>
        </row>
      </sheetData>
      <sheetData sheetId="6">
        <row r="42">
          <cell r="K42">
            <v>51488251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ČÁST A-Příloha 1-Rekapitulace"/>
      <sheetName val="Příloha 2 PŘÍJMY"/>
      <sheetName val="Příloha 3-Sumář provoz.výdajů"/>
      <sheetName val=" Příloha 4-Sumář OVS"/>
      <sheetName val="Příloha 5-FRB klasika"/>
      <sheetName val="FRB povodeň"/>
      <sheetName val="Příloha 6a)-Sumář PO"/>
      <sheetName val="Příloha 6b)-PO-škol. zař."/>
      <sheetName val="Příloha 7-příspěvky 2008 "/>
      <sheetName val="Část B -A- stavební investice"/>
      <sheetName val="B-proj.dokumentace"/>
      <sheetName val="C-nestavební inv."/>
      <sheetName val="D-OEP projekty"/>
      <sheetName val="E-OKR projekty"/>
      <sheetName val="F-příspěvky"/>
      <sheetName val="G-SNO"/>
      <sheetName val="H-SMV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33" sqref="D33"/>
    </sheetView>
  </sheetViews>
  <sheetFormatPr defaultColWidth="9.00390625" defaultRowHeight="12.75"/>
  <cols>
    <col min="8" max="8" width="22.125" style="0" customWidth="1"/>
    <col min="9" max="9" width="14.125" style="0" customWidth="1"/>
  </cols>
  <sheetData>
    <row r="1" ht="15.75">
      <c r="A1" s="1" t="s">
        <v>0</v>
      </c>
    </row>
    <row r="5" spans="1:4" ht="15.75">
      <c r="A5" s="1" t="s">
        <v>18</v>
      </c>
      <c r="B5" t="s">
        <v>1</v>
      </c>
      <c r="D5" t="s">
        <v>19</v>
      </c>
    </row>
    <row r="6" ht="12.75">
      <c r="D6" t="s">
        <v>2</v>
      </c>
    </row>
    <row r="8" spans="2:4" ht="12.75">
      <c r="B8" t="s">
        <v>3</v>
      </c>
      <c r="D8" t="s">
        <v>20</v>
      </c>
    </row>
    <row r="9" ht="12.75">
      <c r="D9" t="s">
        <v>4</v>
      </c>
    </row>
    <row r="11" spans="2:4" ht="12.75">
      <c r="B11" t="s">
        <v>5</v>
      </c>
      <c r="D11" t="s">
        <v>21</v>
      </c>
    </row>
    <row r="12" ht="12.75">
      <c r="D12" t="s">
        <v>6</v>
      </c>
    </row>
    <row r="14" spans="2:4" ht="12.75">
      <c r="B14" t="s">
        <v>7</v>
      </c>
      <c r="D14" t="s">
        <v>22</v>
      </c>
    </row>
    <row r="15" ht="12.75">
      <c r="D15" t="s">
        <v>8</v>
      </c>
    </row>
    <row r="17" spans="2:4" ht="12.75">
      <c r="B17" t="s">
        <v>9</v>
      </c>
      <c r="D17" t="s">
        <v>23</v>
      </c>
    </row>
    <row r="18" ht="12.75">
      <c r="D18" t="s">
        <v>10</v>
      </c>
    </row>
    <row r="20" spans="2:4" ht="12.75">
      <c r="B20" t="s">
        <v>11</v>
      </c>
      <c r="D20" t="s">
        <v>24</v>
      </c>
    </row>
    <row r="21" ht="12.75">
      <c r="D21" t="s">
        <v>12</v>
      </c>
    </row>
    <row r="23" spans="2:4" ht="12.75">
      <c r="B23" t="s">
        <v>13</v>
      </c>
      <c r="D23" t="s">
        <v>14</v>
      </c>
    </row>
    <row r="24" ht="12.75">
      <c r="D24" t="s">
        <v>25</v>
      </c>
    </row>
    <row r="25" ht="12.75">
      <c r="D25" t="s">
        <v>15</v>
      </c>
    </row>
    <row r="27" spans="2:4" ht="12.75">
      <c r="B27" t="s">
        <v>16</v>
      </c>
      <c r="D27" t="s">
        <v>26</v>
      </c>
    </row>
    <row r="28" ht="12.75">
      <c r="D28" t="s">
        <v>17</v>
      </c>
    </row>
    <row r="31" spans="1:4" ht="15.75">
      <c r="A31" s="1" t="s">
        <v>27</v>
      </c>
      <c r="D31" t="s">
        <v>28</v>
      </c>
    </row>
    <row r="32" ht="12.75">
      <c r="D32" t="s">
        <v>29</v>
      </c>
    </row>
  </sheetData>
  <printOptions/>
  <pageMargins left="0.63" right="0.75" top="3.4" bottom="1" header="0.4921259845" footer="0.4921259845"/>
  <pageSetup horizontalDpi="600" verticalDpi="600" orientation="portrait" paperSize="9" r:id="rId1"/>
  <headerFooter alignWithMargins="0">
    <oddHeader>&amp;C&amp;"Arial CE,Tučné"&amp;16Schválený rozpočet
STATUTÁRNÍHO MĚSTA OLOMOUCE
na rok 2008
včetně globální dotace 
(schváleno ZMO dne 18. 2. 2008)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pane ySplit="1" topLeftCell="BM68" activePane="bottomLeft" state="frozen"/>
      <selection pane="topLeft" activeCell="A1" sqref="A1"/>
      <selection pane="bottomLeft" activeCell="D89" sqref="D89"/>
    </sheetView>
  </sheetViews>
  <sheetFormatPr defaultColWidth="9.00390625" defaultRowHeight="12.75" outlineLevelRow="1"/>
  <cols>
    <col min="1" max="1" width="26.875" style="627" customWidth="1"/>
    <col min="2" max="2" width="7.25390625" style="628" customWidth="1"/>
    <col min="3" max="3" width="7.75390625" style="628" customWidth="1"/>
    <col min="4" max="4" width="45.25390625" style="608" customWidth="1"/>
    <col min="5" max="5" width="11.875" style="632" customWidth="1"/>
    <col min="6" max="6" width="2.75390625" style="633" customWidth="1"/>
    <col min="7" max="7" width="43.00390625" style="634" customWidth="1"/>
    <col min="8" max="10" width="13.375" style="608" customWidth="1"/>
    <col min="11" max="16384" width="9.125" style="608" customWidth="1"/>
  </cols>
  <sheetData>
    <row r="1" spans="1:7" s="569" customFormat="1" ht="49.5" customHeight="1">
      <c r="A1" s="475" t="s">
        <v>347</v>
      </c>
      <c r="B1" s="475" t="s">
        <v>371</v>
      </c>
      <c r="C1" s="475" t="s">
        <v>537</v>
      </c>
      <c r="D1" s="475" t="s">
        <v>538</v>
      </c>
      <c r="E1" s="567" t="s">
        <v>539</v>
      </c>
      <c r="F1" s="568"/>
      <c r="G1" s="475" t="s">
        <v>35</v>
      </c>
    </row>
    <row r="2" spans="1:7" s="574" customFormat="1" ht="13.5" customHeight="1">
      <c r="A2" s="570" t="s">
        <v>540</v>
      </c>
      <c r="B2" s="571">
        <v>3635</v>
      </c>
      <c r="C2" s="571">
        <v>5221</v>
      </c>
      <c r="D2" s="570" t="s">
        <v>541</v>
      </c>
      <c r="E2" s="572">
        <v>250000</v>
      </c>
      <c r="F2" s="573"/>
      <c r="G2" s="570" t="s">
        <v>231</v>
      </c>
    </row>
    <row r="3" spans="1:7" s="574" customFormat="1" ht="13.5" customHeight="1">
      <c r="A3" s="570"/>
      <c r="B3" s="571">
        <v>3322</v>
      </c>
      <c r="C3" s="571">
        <v>5212</v>
      </c>
      <c r="D3" s="575" t="s">
        <v>542</v>
      </c>
      <c r="E3" s="572">
        <v>200000</v>
      </c>
      <c r="F3" s="573"/>
      <c r="G3" s="570"/>
    </row>
    <row r="4" spans="1:7" s="574" customFormat="1" ht="13.5" customHeight="1">
      <c r="A4" s="570"/>
      <c r="B4" s="571">
        <v>3322</v>
      </c>
      <c r="C4" s="571">
        <v>5213</v>
      </c>
      <c r="D4" s="576"/>
      <c r="E4" s="572">
        <v>100000</v>
      </c>
      <c r="F4" s="573"/>
      <c r="G4" s="570"/>
    </row>
    <row r="5" spans="1:7" s="574" customFormat="1" ht="13.5" customHeight="1">
      <c r="A5" s="570"/>
      <c r="B5" s="571">
        <v>3322</v>
      </c>
      <c r="C5" s="571">
        <v>5223</v>
      </c>
      <c r="D5" s="576"/>
      <c r="E5" s="572">
        <v>300000</v>
      </c>
      <c r="F5" s="573"/>
      <c r="G5" s="570"/>
    </row>
    <row r="6" spans="1:7" s="574" customFormat="1" ht="13.5" customHeight="1">
      <c r="A6" s="570"/>
      <c r="B6" s="571">
        <v>3322</v>
      </c>
      <c r="C6" s="571">
        <v>5225</v>
      </c>
      <c r="D6" s="576"/>
      <c r="E6" s="572">
        <v>50000</v>
      </c>
      <c r="F6" s="573"/>
      <c r="G6" s="570"/>
    </row>
    <row r="7" spans="1:7" s="582" customFormat="1" ht="13.5" customHeight="1">
      <c r="A7" s="577" t="s">
        <v>511</v>
      </c>
      <c r="B7" s="578"/>
      <c r="C7" s="578"/>
      <c r="D7" s="577"/>
      <c r="E7" s="579">
        <f>SUM(E2:E6)</f>
        <v>900000</v>
      </c>
      <c r="F7" s="580"/>
      <c r="G7" s="581"/>
    </row>
    <row r="8" spans="1:7" s="587" customFormat="1" ht="13.5" customHeight="1">
      <c r="A8" s="570" t="s">
        <v>543</v>
      </c>
      <c r="B8" s="583">
        <v>2143</v>
      </c>
      <c r="C8" s="583">
        <v>5221</v>
      </c>
      <c r="D8" s="570" t="s">
        <v>544</v>
      </c>
      <c r="E8" s="584">
        <v>500000</v>
      </c>
      <c r="F8" s="585"/>
      <c r="G8" s="586"/>
    </row>
    <row r="9" spans="1:7" s="587" customFormat="1" ht="13.5" customHeight="1">
      <c r="A9" s="570"/>
      <c r="B9" s="583">
        <v>2141</v>
      </c>
      <c r="C9" s="583">
        <v>5212</v>
      </c>
      <c r="D9" s="570" t="s">
        <v>545</v>
      </c>
      <c r="E9" s="584">
        <v>195000</v>
      </c>
      <c r="F9" s="585"/>
      <c r="G9" s="586" t="s">
        <v>546</v>
      </c>
    </row>
    <row r="10" spans="1:7" s="587" customFormat="1" ht="13.5" customHeight="1">
      <c r="A10" s="570"/>
      <c r="B10" s="583">
        <v>3313</v>
      </c>
      <c r="C10" s="583">
        <v>5213</v>
      </c>
      <c r="D10" s="570" t="s">
        <v>547</v>
      </c>
      <c r="E10" s="584">
        <v>500000</v>
      </c>
      <c r="F10" s="585"/>
      <c r="G10" s="586" t="s">
        <v>231</v>
      </c>
    </row>
    <row r="11" spans="1:7" s="587" customFormat="1" ht="13.5" customHeight="1">
      <c r="A11" s="586"/>
      <c r="B11" s="588">
        <v>3319</v>
      </c>
      <c r="C11" s="588">
        <v>5212</v>
      </c>
      <c r="D11" s="586" t="s">
        <v>548</v>
      </c>
      <c r="E11" s="584">
        <v>500000</v>
      </c>
      <c r="F11" s="585"/>
      <c r="G11" s="586" t="s">
        <v>231</v>
      </c>
    </row>
    <row r="12" spans="1:7" s="587" customFormat="1" ht="13.5" customHeight="1">
      <c r="A12" s="586"/>
      <c r="B12" s="588">
        <v>3319</v>
      </c>
      <c r="C12" s="588">
        <v>5212</v>
      </c>
      <c r="D12" s="586" t="s">
        <v>549</v>
      </c>
      <c r="E12" s="584">
        <v>300000</v>
      </c>
      <c r="F12" s="585"/>
      <c r="G12" s="586" t="s">
        <v>231</v>
      </c>
    </row>
    <row r="13" spans="1:7" s="587" customFormat="1" ht="13.5" customHeight="1">
      <c r="A13" s="586"/>
      <c r="B13" s="588">
        <v>3319</v>
      </c>
      <c r="C13" s="588">
        <v>5212</v>
      </c>
      <c r="D13" s="586" t="s">
        <v>550</v>
      </c>
      <c r="E13" s="584">
        <v>400000</v>
      </c>
      <c r="F13" s="585"/>
      <c r="G13" s="586" t="s">
        <v>231</v>
      </c>
    </row>
    <row r="14" spans="1:7" s="587" customFormat="1" ht="13.5" customHeight="1">
      <c r="A14" s="586"/>
      <c r="B14" s="588">
        <v>3319</v>
      </c>
      <c r="C14" s="588">
        <v>5212</v>
      </c>
      <c r="D14" s="586" t="s">
        <v>551</v>
      </c>
      <c r="E14" s="584">
        <v>250000</v>
      </c>
      <c r="F14" s="585"/>
      <c r="G14" s="586" t="s">
        <v>231</v>
      </c>
    </row>
    <row r="15" spans="1:7" s="587" customFormat="1" ht="13.5" customHeight="1">
      <c r="A15" s="586"/>
      <c r="B15" s="588">
        <v>3319</v>
      </c>
      <c r="C15" s="588">
        <v>5212</v>
      </c>
      <c r="D15" s="586" t="s">
        <v>552</v>
      </c>
      <c r="E15" s="584">
        <v>200000</v>
      </c>
      <c r="F15" s="585"/>
      <c r="G15" s="586" t="s">
        <v>231</v>
      </c>
    </row>
    <row r="16" spans="1:7" s="587" customFormat="1" ht="13.5" customHeight="1">
      <c r="A16" s="586"/>
      <c r="B16" s="588">
        <v>3319</v>
      </c>
      <c r="C16" s="588">
        <v>5219</v>
      </c>
      <c r="D16" s="586" t="s">
        <v>553</v>
      </c>
      <c r="E16" s="584">
        <v>250000</v>
      </c>
      <c r="F16" s="585"/>
      <c r="G16" s="586" t="s">
        <v>231</v>
      </c>
    </row>
    <row r="17" spans="1:7" s="587" customFormat="1" ht="13.5" customHeight="1">
      <c r="A17" s="586"/>
      <c r="B17" s="588">
        <v>3319</v>
      </c>
      <c r="C17" s="588">
        <v>5222</v>
      </c>
      <c r="D17" s="586" t="s">
        <v>554</v>
      </c>
      <c r="E17" s="584">
        <v>500000</v>
      </c>
      <c r="F17" s="585"/>
      <c r="G17" s="586" t="s">
        <v>231</v>
      </c>
    </row>
    <row r="18" spans="1:7" s="587" customFormat="1" ht="13.5" customHeight="1">
      <c r="A18" s="586"/>
      <c r="B18" s="588">
        <v>3319</v>
      </c>
      <c r="C18" s="588">
        <v>5222</v>
      </c>
      <c r="D18" s="586" t="s">
        <v>555</v>
      </c>
      <c r="E18" s="584">
        <v>25000</v>
      </c>
      <c r="F18" s="585"/>
      <c r="G18" s="586" t="s">
        <v>231</v>
      </c>
    </row>
    <row r="19" spans="1:7" s="587" customFormat="1" ht="13.5" customHeight="1">
      <c r="A19" s="586"/>
      <c r="B19" s="588">
        <v>3319</v>
      </c>
      <c r="C19" s="588">
        <v>5222</v>
      </c>
      <c r="D19" s="586" t="s">
        <v>556</v>
      </c>
      <c r="E19" s="584">
        <v>250000</v>
      </c>
      <c r="F19" s="585"/>
      <c r="G19" s="586" t="s">
        <v>231</v>
      </c>
    </row>
    <row r="20" spans="1:7" s="587" customFormat="1" ht="13.5" customHeight="1">
      <c r="A20" s="586"/>
      <c r="B20" s="588">
        <v>3319</v>
      </c>
      <c r="C20" s="588">
        <v>5331</v>
      </c>
      <c r="D20" s="570" t="s">
        <v>557</v>
      </c>
      <c r="E20" s="584">
        <v>300000</v>
      </c>
      <c r="F20" s="585"/>
      <c r="G20" s="570" t="s">
        <v>231</v>
      </c>
    </row>
    <row r="21" spans="1:7" s="587" customFormat="1" ht="13.5" customHeight="1">
      <c r="A21" s="586"/>
      <c r="B21" s="588">
        <v>3319</v>
      </c>
      <c r="C21" s="588">
        <v>5331</v>
      </c>
      <c r="D21" s="586" t="s">
        <v>558</v>
      </c>
      <c r="E21" s="584">
        <v>250000</v>
      </c>
      <c r="F21" s="585"/>
      <c r="G21" s="586" t="s">
        <v>231</v>
      </c>
    </row>
    <row r="22" spans="1:7" s="587" customFormat="1" ht="13.5" customHeight="1">
      <c r="A22" s="586"/>
      <c r="B22" s="588">
        <v>3319</v>
      </c>
      <c r="C22" s="588">
        <v>5331</v>
      </c>
      <c r="D22" s="586" t="s">
        <v>559</v>
      </c>
      <c r="E22" s="584">
        <v>250000</v>
      </c>
      <c r="F22" s="585"/>
      <c r="G22" s="586" t="s">
        <v>231</v>
      </c>
    </row>
    <row r="23" spans="1:7" s="587" customFormat="1" ht="13.5" customHeight="1">
      <c r="A23" s="586"/>
      <c r="B23" s="588">
        <v>3319</v>
      </c>
      <c r="C23" s="588">
        <v>5332</v>
      </c>
      <c r="D23" s="586" t="s">
        <v>560</v>
      </c>
      <c r="E23" s="584">
        <v>2800000</v>
      </c>
      <c r="F23" s="585"/>
      <c r="G23" s="586" t="s">
        <v>561</v>
      </c>
    </row>
    <row r="24" spans="1:7" s="587" customFormat="1" ht="13.5" customHeight="1">
      <c r="A24" s="586"/>
      <c r="B24" s="588">
        <v>3319</v>
      </c>
      <c r="C24" s="588">
        <v>5339</v>
      </c>
      <c r="D24" s="586" t="s">
        <v>562</v>
      </c>
      <c r="E24" s="584">
        <v>200000</v>
      </c>
      <c r="F24" s="585"/>
      <c r="G24" s="586" t="s">
        <v>231</v>
      </c>
    </row>
    <row r="25" spans="1:7" s="587" customFormat="1" ht="13.5" customHeight="1">
      <c r="A25" s="586"/>
      <c r="B25" s="588">
        <v>3319</v>
      </c>
      <c r="C25" s="588">
        <v>5221</v>
      </c>
      <c r="D25" s="586" t="s">
        <v>563</v>
      </c>
      <c r="E25" s="584">
        <v>1600000</v>
      </c>
      <c r="F25" s="585"/>
      <c r="G25" s="586" t="s">
        <v>564</v>
      </c>
    </row>
    <row r="26" spans="1:7" s="587" customFormat="1" ht="13.5" customHeight="1">
      <c r="A26" s="586"/>
      <c r="B26" s="588">
        <v>3419</v>
      </c>
      <c r="C26" s="588">
        <v>5213</v>
      </c>
      <c r="D26" s="586" t="s">
        <v>565</v>
      </c>
      <c r="E26" s="584">
        <v>10000000</v>
      </c>
      <c r="F26" s="585"/>
      <c r="G26" s="586" t="s">
        <v>231</v>
      </c>
    </row>
    <row r="27" spans="1:7" s="574" customFormat="1" ht="13.5" customHeight="1">
      <c r="A27" s="570"/>
      <c r="B27" s="571">
        <v>3419</v>
      </c>
      <c r="C27" s="571">
        <v>5213</v>
      </c>
      <c r="D27" s="570" t="s">
        <v>566</v>
      </c>
      <c r="E27" s="584">
        <v>8000000</v>
      </c>
      <c r="F27" s="585"/>
      <c r="G27" s="589" t="s">
        <v>567</v>
      </c>
    </row>
    <row r="28" spans="1:7" s="574" customFormat="1" ht="13.5" customHeight="1">
      <c r="A28" s="570"/>
      <c r="B28" s="571"/>
      <c r="C28" s="571"/>
      <c r="D28" s="570"/>
      <c r="E28" s="584"/>
      <c r="F28" s="585"/>
      <c r="G28" s="589"/>
    </row>
    <row r="29" spans="1:7" s="587" customFormat="1" ht="13.5" customHeight="1">
      <c r="A29" s="586"/>
      <c r="B29" s="588">
        <v>3419</v>
      </c>
      <c r="C29" s="588">
        <v>5213</v>
      </c>
      <c r="D29" s="586" t="s">
        <v>568</v>
      </c>
      <c r="E29" s="584">
        <v>2000000</v>
      </c>
      <c r="F29" s="585"/>
      <c r="G29" s="586" t="s">
        <v>231</v>
      </c>
    </row>
    <row r="30" spans="1:7" s="587" customFormat="1" ht="13.5" customHeight="1">
      <c r="A30" s="586"/>
      <c r="B30" s="588">
        <v>3419</v>
      </c>
      <c r="C30" s="588">
        <v>5213</v>
      </c>
      <c r="D30" s="586" t="s">
        <v>569</v>
      </c>
      <c r="E30" s="584">
        <v>1500000</v>
      </c>
      <c r="F30" s="585"/>
      <c r="G30" s="586" t="s">
        <v>231</v>
      </c>
    </row>
    <row r="31" spans="1:7" s="587" customFormat="1" ht="13.5" customHeight="1">
      <c r="A31" s="586"/>
      <c r="B31" s="588">
        <v>3419</v>
      </c>
      <c r="C31" s="588">
        <v>5213</v>
      </c>
      <c r="D31" s="586" t="s">
        <v>570</v>
      </c>
      <c r="E31" s="584">
        <v>1000000</v>
      </c>
      <c r="F31" s="585"/>
      <c r="G31" s="586"/>
    </row>
    <row r="32" spans="1:7" s="587" customFormat="1" ht="13.5" customHeight="1">
      <c r="A32" s="586"/>
      <c r="B32" s="588">
        <v>3419</v>
      </c>
      <c r="C32" s="588">
        <v>5222</v>
      </c>
      <c r="D32" s="586" t="s">
        <v>571</v>
      </c>
      <c r="E32" s="584">
        <f>6500000</f>
        <v>6500000</v>
      </c>
      <c r="F32" s="585"/>
      <c r="G32" s="586" t="s">
        <v>572</v>
      </c>
    </row>
    <row r="33" spans="1:7" s="587" customFormat="1" ht="13.5" customHeight="1">
      <c r="A33" s="586"/>
      <c r="B33" s="588">
        <v>3419</v>
      </c>
      <c r="C33" s="588">
        <v>5222</v>
      </c>
      <c r="D33" s="586" t="s">
        <v>573</v>
      </c>
      <c r="E33" s="584">
        <v>60000</v>
      </c>
      <c r="F33" s="585"/>
      <c r="G33" s="586" t="s">
        <v>231</v>
      </c>
    </row>
    <row r="34" spans="1:7" s="587" customFormat="1" ht="13.5" customHeight="1">
      <c r="A34" s="586"/>
      <c r="B34" s="588">
        <v>3419</v>
      </c>
      <c r="C34" s="588">
        <v>5222</v>
      </c>
      <c r="D34" s="586" t="s">
        <v>574</v>
      </c>
      <c r="E34" s="584">
        <v>40000</v>
      </c>
      <c r="F34" s="585"/>
      <c r="G34" s="586" t="s">
        <v>231</v>
      </c>
    </row>
    <row r="35" spans="1:7" s="587" customFormat="1" ht="13.5" customHeight="1">
      <c r="A35" s="586"/>
      <c r="B35" s="588">
        <v>3419</v>
      </c>
      <c r="C35" s="588">
        <v>5222</v>
      </c>
      <c r="D35" s="586" t="s">
        <v>575</v>
      </c>
      <c r="E35" s="584">
        <v>1500000</v>
      </c>
      <c r="F35" s="585"/>
      <c r="G35" s="586" t="s">
        <v>231</v>
      </c>
    </row>
    <row r="36" spans="1:7" s="587" customFormat="1" ht="13.5" customHeight="1">
      <c r="A36" s="586"/>
      <c r="B36" s="588">
        <v>3419</v>
      </c>
      <c r="C36" s="588">
        <v>5222</v>
      </c>
      <c r="D36" s="586" t="s">
        <v>576</v>
      </c>
      <c r="E36" s="584">
        <v>1500000</v>
      </c>
      <c r="F36" s="585"/>
      <c r="G36" s="586" t="s">
        <v>231</v>
      </c>
    </row>
    <row r="37" spans="1:7" s="587" customFormat="1" ht="13.5" customHeight="1">
      <c r="A37" s="586"/>
      <c r="B37" s="588">
        <v>3419</v>
      </c>
      <c r="C37" s="588">
        <v>5222</v>
      </c>
      <c r="D37" s="586" t="s">
        <v>577</v>
      </c>
      <c r="E37" s="584">
        <v>1500000</v>
      </c>
      <c r="F37" s="585"/>
      <c r="G37" s="586" t="s">
        <v>231</v>
      </c>
    </row>
    <row r="38" spans="1:7" s="587" customFormat="1" ht="13.5" customHeight="1">
      <c r="A38" s="586"/>
      <c r="B38" s="588">
        <v>3419</v>
      </c>
      <c r="C38" s="588">
        <v>5213</v>
      </c>
      <c r="D38" s="586" t="s">
        <v>578</v>
      </c>
      <c r="E38" s="584">
        <v>1000000</v>
      </c>
      <c r="F38" s="585"/>
      <c r="G38" s="586" t="s">
        <v>231</v>
      </c>
    </row>
    <row r="39" spans="1:7" s="587" customFormat="1" ht="13.5" customHeight="1">
      <c r="A39" s="586"/>
      <c r="B39" s="588">
        <v>3419</v>
      </c>
      <c r="C39" s="588">
        <v>5222</v>
      </c>
      <c r="D39" s="586" t="s">
        <v>579</v>
      </c>
      <c r="E39" s="584">
        <v>500000</v>
      </c>
      <c r="F39" s="585"/>
      <c r="G39" s="586" t="s">
        <v>580</v>
      </c>
    </row>
    <row r="40" spans="1:7" s="587" customFormat="1" ht="13.5" customHeight="1">
      <c r="A40" s="586"/>
      <c r="B40" s="588">
        <v>3421</v>
      </c>
      <c r="C40" s="588">
        <v>5222</v>
      </c>
      <c r="D40" s="586" t="s">
        <v>581</v>
      </c>
      <c r="E40" s="584">
        <v>20000</v>
      </c>
      <c r="F40" s="585"/>
      <c r="G40" s="586" t="s">
        <v>231</v>
      </c>
    </row>
    <row r="41" spans="1:7" s="587" customFormat="1" ht="13.5" customHeight="1">
      <c r="A41" s="586"/>
      <c r="B41" s="588"/>
      <c r="C41" s="588"/>
      <c r="D41" s="586" t="s">
        <v>582</v>
      </c>
      <c r="E41" s="584"/>
      <c r="F41" s="585"/>
      <c r="G41" s="586"/>
    </row>
    <row r="42" spans="1:7" s="587" customFormat="1" ht="13.5" customHeight="1">
      <c r="A42" s="586"/>
      <c r="B42" s="588">
        <v>3319</v>
      </c>
      <c r="C42" s="588">
        <v>5229</v>
      </c>
      <c r="D42" s="586" t="s">
        <v>583</v>
      </c>
      <c r="E42" s="584">
        <v>200000</v>
      </c>
      <c r="F42" s="585"/>
      <c r="G42" s="586"/>
    </row>
    <row r="43" spans="1:7" s="582" customFormat="1" ht="13.5" customHeight="1">
      <c r="A43" s="590" t="s">
        <v>511</v>
      </c>
      <c r="B43" s="591"/>
      <c r="C43" s="591"/>
      <c r="D43" s="590"/>
      <c r="E43" s="579">
        <f>SUM(E8:E42)</f>
        <v>44590000</v>
      </c>
      <c r="F43" s="580"/>
      <c r="G43" s="581"/>
    </row>
    <row r="44" spans="1:7" s="587" customFormat="1" ht="13.5" customHeight="1">
      <c r="A44" s="592" t="s">
        <v>360</v>
      </c>
      <c r="B44" s="588">
        <v>2219</v>
      </c>
      <c r="C44" s="588">
        <v>5222</v>
      </c>
      <c r="D44" s="586" t="s">
        <v>584</v>
      </c>
      <c r="E44" s="584">
        <v>150000</v>
      </c>
      <c r="F44" s="585"/>
      <c r="G44" s="593" t="s">
        <v>231</v>
      </c>
    </row>
    <row r="45" spans="1:7" s="587" customFormat="1" ht="13.5" customHeight="1">
      <c r="A45" s="586"/>
      <c r="B45" s="588">
        <v>3419</v>
      </c>
      <c r="C45" s="588">
        <v>5221</v>
      </c>
      <c r="D45" s="586" t="s">
        <v>585</v>
      </c>
      <c r="E45" s="584">
        <v>500000</v>
      </c>
      <c r="F45" s="585"/>
      <c r="G45" s="593" t="s">
        <v>586</v>
      </c>
    </row>
    <row r="46" spans="1:7" s="587" customFormat="1" ht="13.5" customHeight="1">
      <c r="A46" s="586"/>
      <c r="B46" s="588">
        <v>3419</v>
      </c>
      <c r="C46" s="588">
        <v>5229</v>
      </c>
      <c r="D46" s="586" t="s">
        <v>579</v>
      </c>
      <c r="E46" s="584">
        <v>500000</v>
      </c>
      <c r="F46" s="585"/>
      <c r="G46" s="593" t="s">
        <v>580</v>
      </c>
    </row>
    <row r="47" spans="1:7" s="587" customFormat="1" ht="13.5" customHeight="1">
      <c r="A47" s="586"/>
      <c r="B47" s="588">
        <v>3421</v>
      </c>
      <c r="C47" s="588">
        <v>5221</v>
      </c>
      <c r="D47" s="586" t="s">
        <v>587</v>
      </c>
      <c r="E47" s="584">
        <v>1100000</v>
      </c>
      <c r="F47" s="585"/>
      <c r="G47" s="593" t="s">
        <v>588</v>
      </c>
    </row>
    <row r="48" spans="1:7" s="587" customFormat="1" ht="13.5" customHeight="1">
      <c r="A48" s="586"/>
      <c r="B48" s="588">
        <v>3299</v>
      </c>
      <c r="C48" s="588">
        <v>5332</v>
      </c>
      <c r="D48" s="586" t="s">
        <v>589</v>
      </c>
      <c r="E48" s="584">
        <v>1000000</v>
      </c>
      <c r="F48" s="585"/>
      <c r="G48" s="593" t="s">
        <v>231</v>
      </c>
    </row>
    <row r="49" spans="1:7" s="582" customFormat="1" ht="13.5" customHeight="1">
      <c r="A49" s="590" t="s">
        <v>511</v>
      </c>
      <c r="B49" s="591"/>
      <c r="C49" s="591"/>
      <c r="D49" s="590"/>
      <c r="E49" s="579">
        <f>SUM(E44:E48)</f>
        <v>3250000</v>
      </c>
      <c r="F49" s="580"/>
      <c r="G49" s="581"/>
    </row>
    <row r="50" spans="1:7" s="587" customFormat="1" ht="13.5" customHeight="1">
      <c r="A50" s="592" t="s">
        <v>365</v>
      </c>
      <c r="B50" s="588">
        <v>3549</v>
      </c>
      <c r="C50" s="588">
        <v>5221</v>
      </c>
      <c r="D50" s="586" t="s">
        <v>590</v>
      </c>
      <c r="E50" s="584">
        <v>2000000</v>
      </c>
      <c r="F50" s="585"/>
      <c r="G50" s="593"/>
    </row>
    <row r="51" spans="1:7" s="587" customFormat="1" ht="13.5" customHeight="1">
      <c r="A51" s="586"/>
      <c r="B51" s="588">
        <v>4359</v>
      </c>
      <c r="C51" s="588">
        <v>5221</v>
      </c>
      <c r="D51" s="586" t="s">
        <v>591</v>
      </c>
      <c r="E51" s="584">
        <v>5000000</v>
      </c>
      <c r="F51" s="585"/>
      <c r="G51" s="593"/>
    </row>
    <row r="52" spans="1:7" s="587" customFormat="1" ht="13.5" customHeight="1">
      <c r="A52" s="586"/>
      <c r="B52" s="588">
        <v>4359</v>
      </c>
      <c r="C52" s="588">
        <v>5223</v>
      </c>
      <c r="D52" s="586" t="s">
        <v>592</v>
      </c>
      <c r="E52" s="584">
        <v>1200000</v>
      </c>
      <c r="F52" s="585"/>
      <c r="G52" s="593" t="s">
        <v>231</v>
      </c>
    </row>
    <row r="53" spans="1:7" s="587" customFormat="1" ht="13.5" customHeight="1">
      <c r="A53" s="586"/>
      <c r="B53" s="588">
        <v>5399</v>
      </c>
      <c r="C53" s="588">
        <v>5901</v>
      </c>
      <c r="D53" s="586" t="s">
        <v>593</v>
      </c>
      <c r="E53" s="584">
        <v>1500000</v>
      </c>
      <c r="F53" s="585"/>
      <c r="G53" s="594" t="s">
        <v>594</v>
      </c>
    </row>
    <row r="54" spans="1:7" s="587" customFormat="1" ht="13.5" customHeight="1">
      <c r="A54" s="586"/>
      <c r="B54" s="588"/>
      <c r="C54" s="588"/>
      <c r="D54" s="586"/>
      <c r="E54" s="584"/>
      <c r="F54" s="585"/>
      <c r="G54" s="594"/>
    </row>
    <row r="55" spans="1:7" s="582" customFormat="1" ht="13.5" customHeight="1">
      <c r="A55" s="590" t="s">
        <v>511</v>
      </c>
      <c r="B55" s="591"/>
      <c r="C55" s="591"/>
      <c r="D55" s="590"/>
      <c r="E55" s="579">
        <f>SUM(E50:E54)</f>
        <v>9700000</v>
      </c>
      <c r="F55" s="580"/>
      <c r="G55" s="581"/>
    </row>
    <row r="56" spans="1:7" s="595" customFormat="1" ht="13.5" customHeight="1">
      <c r="A56" s="592" t="s">
        <v>366</v>
      </c>
      <c r="B56" s="588">
        <v>3799</v>
      </c>
      <c r="C56" s="588" t="s">
        <v>595</v>
      </c>
      <c r="D56" s="592" t="s">
        <v>596</v>
      </c>
      <c r="E56" s="572">
        <v>400000</v>
      </c>
      <c r="F56" s="573"/>
      <c r="G56" s="593"/>
    </row>
    <row r="57" spans="1:7" s="587" customFormat="1" ht="13.5" customHeight="1">
      <c r="A57" s="596"/>
      <c r="B57" s="588">
        <v>3745</v>
      </c>
      <c r="C57" s="588">
        <v>5494</v>
      </c>
      <c r="D57" s="592" t="s">
        <v>597</v>
      </c>
      <c r="E57" s="584">
        <v>23000</v>
      </c>
      <c r="F57" s="585"/>
      <c r="G57" s="593"/>
    </row>
    <row r="58" spans="1:7" s="587" customFormat="1" ht="13.5" customHeight="1">
      <c r="A58" s="596"/>
      <c r="B58" s="588">
        <v>3792</v>
      </c>
      <c r="C58" s="588">
        <v>5221</v>
      </c>
      <c r="D58" s="592" t="s">
        <v>598</v>
      </c>
      <c r="E58" s="584">
        <v>2350000</v>
      </c>
      <c r="F58" s="585"/>
      <c r="G58" s="593" t="s">
        <v>231</v>
      </c>
    </row>
    <row r="59" spans="1:7" s="582" customFormat="1" ht="13.5" customHeight="1">
      <c r="A59" s="590" t="s">
        <v>511</v>
      </c>
      <c r="B59" s="591"/>
      <c r="C59" s="591"/>
      <c r="D59" s="590"/>
      <c r="E59" s="579">
        <f>SUM(E56:E58)</f>
        <v>2773000</v>
      </c>
      <c r="F59" s="580"/>
      <c r="G59" s="581"/>
    </row>
    <row r="60" spans="1:7" s="595" customFormat="1" ht="13.5" customHeight="1">
      <c r="A60" s="592" t="s">
        <v>368</v>
      </c>
      <c r="B60" s="588">
        <v>5299</v>
      </c>
      <c r="C60" s="588">
        <v>5229</v>
      </c>
      <c r="D60" s="592" t="s">
        <v>599</v>
      </c>
      <c r="E60" s="572">
        <v>5000</v>
      </c>
      <c r="F60" s="573"/>
      <c r="G60" s="593"/>
    </row>
    <row r="61" spans="1:7" s="582" customFormat="1" ht="13.5" customHeight="1">
      <c r="A61" s="590" t="s">
        <v>511</v>
      </c>
      <c r="B61" s="591"/>
      <c r="C61" s="591"/>
      <c r="D61" s="590"/>
      <c r="E61" s="579">
        <f>SUM(E60:E60)</f>
        <v>5000</v>
      </c>
      <c r="F61" s="580"/>
      <c r="G61" s="581"/>
    </row>
    <row r="62" spans="1:7" s="604" customFormat="1" ht="26.25" customHeight="1">
      <c r="A62" s="597" t="s">
        <v>600</v>
      </c>
      <c r="B62" s="598"/>
      <c r="C62" s="599"/>
      <c r="D62" s="600"/>
      <c r="E62" s="601">
        <f>E7+E43+E49+E55+E59+E61</f>
        <v>61218000</v>
      </c>
      <c r="F62" s="602"/>
      <c r="G62" s="603"/>
    </row>
    <row r="63" spans="1:7" ht="12">
      <c r="A63" s="605" t="s">
        <v>601</v>
      </c>
      <c r="B63" s="606"/>
      <c r="C63" s="606"/>
      <c r="D63" s="606"/>
      <c r="E63" s="606"/>
      <c r="F63" s="606"/>
      <c r="G63" s="607"/>
    </row>
    <row r="64" spans="1:7" ht="1.5" customHeight="1">
      <c r="A64" s="609"/>
      <c r="B64" s="609"/>
      <c r="C64" s="609"/>
      <c r="D64" s="609"/>
      <c r="E64" s="609"/>
      <c r="F64" s="609"/>
      <c r="G64" s="610"/>
    </row>
    <row r="65" spans="1:7" ht="9" customHeight="1">
      <c r="A65" s="611"/>
      <c r="B65" s="611"/>
      <c r="C65" s="611"/>
      <c r="D65" s="611"/>
      <c r="E65" s="611"/>
      <c r="F65" s="611"/>
      <c r="G65" s="612"/>
    </row>
    <row r="66" spans="1:7" s="569" customFormat="1" ht="49.5" customHeight="1" hidden="1" outlineLevel="1">
      <c r="A66" s="475" t="s">
        <v>347</v>
      </c>
      <c r="B66" s="475" t="s">
        <v>371</v>
      </c>
      <c r="C66" s="475" t="s">
        <v>537</v>
      </c>
      <c r="D66" s="613" t="s">
        <v>538</v>
      </c>
      <c r="E66" s="614" t="s">
        <v>602</v>
      </c>
      <c r="F66" s="477"/>
      <c r="G66" s="475" t="s">
        <v>35</v>
      </c>
    </row>
    <row r="67" spans="1:7" s="574" customFormat="1" ht="13.5" customHeight="1" collapsed="1">
      <c r="A67" s="615" t="s">
        <v>603</v>
      </c>
      <c r="B67" s="616">
        <v>6409</v>
      </c>
      <c r="C67" s="616">
        <v>5329</v>
      </c>
      <c r="D67" s="615" t="s">
        <v>604</v>
      </c>
      <c r="E67" s="572">
        <v>143000</v>
      </c>
      <c r="F67" s="573"/>
      <c r="G67" s="570" t="s">
        <v>231</v>
      </c>
    </row>
    <row r="68" spans="1:7" s="582" customFormat="1" ht="13.5" customHeight="1">
      <c r="A68" s="590" t="s">
        <v>511</v>
      </c>
      <c r="B68" s="591"/>
      <c r="C68" s="591"/>
      <c r="D68" s="590"/>
      <c r="E68" s="579">
        <f>SUM(E67:E67)</f>
        <v>143000</v>
      </c>
      <c r="F68" s="580"/>
      <c r="G68" s="581"/>
    </row>
    <row r="69" spans="1:7" s="574" customFormat="1" ht="13.5" customHeight="1">
      <c r="A69" s="570" t="s">
        <v>540</v>
      </c>
      <c r="B69" s="583">
        <v>6171</v>
      </c>
      <c r="C69" s="583">
        <v>5229</v>
      </c>
      <c r="D69" s="570" t="s">
        <v>605</v>
      </c>
      <c r="E69" s="572">
        <v>3000</v>
      </c>
      <c r="F69" s="573"/>
      <c r="G69" s="570"/>
    </row>
    <row r="70" spans="1:7" s="574" customFormat="1" ht="13.5" customHeight="1">
      <c r="A70" s="570"/>
      <c r="B70" s="571">
        <v>3635</v>
      </c>
      <c r="C70" s="571">
        <v>5329</v>
      </c>
      <c r="D70" s="570" t="s">
        <v>606</v>
      </c>
      <c r="E70" s="572">
        <v>420000</v>
      </c>
      <c r="F70" s="573"/>
      <c r="G70" s="570" t="s">
        <v>607</v>
      </c>
    </row>
    <row r="71" spans="1:7" s="582" customFormat="1" ht="13.5" customHeight="1">
      <c r="A71" s="590" t="s">
        <v>511</v>
      </c>
      <c r="B71" s="591"/>
      <c r="C71" s="591"/>
      <c r="D71" s="590"/>
      <c r="E71" s="579">
        <f>SUM(E69:E70)</f>
        <v>423000</v>
      </c>
      <c r="F71" s="580"/>
      <c r="G71" s="581"/>
    </row>
    <row r="72" spans="1:7" s="574" customFormat="1" ht="13.5" customHeight="1">
      <c r="A72" s="570" t="s">
        <v>608</v>
      </c>
      <c r="B72" s="571">
        <v>2219</v>
      </c>
      <c r="C72" s="571">
        <v>5229</v>
      </c>
      <c r="D72" s="570" t="s">
        <v>609</v>
      </c>
      <c r="E72" s="572">
        <v>30000</v>
      </c>
      <c r="F72" s="573"/>
      <c r="G72" s="570" t="s">
        <v>231</v>
      </c>
    </row>
    <row r="73" spans="1:7" s="582" customFormat="1" ht="13.5" customHeight="1">
      <c r="A73" s="590" t="s">
        <v>511</v>
      </c>
      <c r="B73" s="591"/>
      <c r="C73" s="591"/>
      <c r="D73" s="590"/>
      <c r="E73" s="579">
        <f>SUM(E72)</f>
        <v>30000</v>
      </c>
      <c r="F73" s="580"/>
      <c r="G73" s="581"/>
    </row>
    <row r="74" spans="1:7" s="587" customFormat="1" ht="13.5" customHeight="1">
      <c r="A74" s="570" t="s">
        <v>610</v>
      </c>
      <c r="B74" s="583">
        <v>2141</v>
      </c>
      <c r="C74" s="583">
        <v>5229</v>
      </c>
      <c r="D74" s="570" t="s">
        <v>611</v>
      </c>
      <c r="E74" s="584">
        <v>5000</v>
      </c>
      <c r="F74" s="585"/>
      <c r="G74" s="586" t="s">
        <v>612</v>
      </c>
    </row>
    <row r="75" spans="1:7" s="587" customFormat="1" ht="13.5" customHeight="1">
      <c r="A75" s="570"/>
      <c r="B75" s="583">
        <v>2143</v>
      </c>
      <c r="C75" s="583">
        <v>5229</v>
      </c>
      <c r="D75" s="570" t="s">
        <v>613</v>
      </c>
      <c r="E75" s="584">
        <v>325000</v>
      </c>
      <c r="F75" s="585"/>
      <c r="G75" s="586" t="s">
        <v>614</v>
      </c>
    </row>
    <row r="76" spans="1:7" s="574" customFormat="1" ht="13.5" customHeight="1">
      <c r="A76" s="570"/>
      <c r="B76" s="571">
        <v>6171</v>
      </c>
      <c r="C76" s="571">
        <v>5229</v>
      </c>
      <c r="D76" s="570" t="s">
        <v>615</v>
      </c>
      <c r="E76" s="572">
        <v>191000</v>
      </c>
      <c r="F76" s="573"/>
      <c r="G76" s="570" t="s">
        <v>231</v>
      </c>
    </row>
    <row r="77" spans="1:7" s="574" customFormat="1" ht="13.5" customHeight="1">
      <c r="A77" s="570"/>
      <c r="B77" s="571">
        <v>6171</v>
      </c>
      <c r="C77" s="571">
        <v>5229</v>
      </c>
      <c r="D77" s="570" t="s">
        <v>616</v>
      </c>
      <c r="E77" s="572">
        <v>103000</v>
      </c>
      <c r="F77" s="573"/>
      <c r="G77" s="570" t="s">
        <v>231</v>
      </c>
    </row>
    <row r="78" spans="1:7" s="574" customFormat="1" ht="13.5" customHeight="1">
      <c r="A78" s="570"/>
      <c r="B78" s="571">
        <v>6171</v>
      </c>
      <c r="C78" s="571">
        <v>5229</v>
      </c>
      <c r="D78" s="570" t="s">
        <v>617</v>
      </c>
      <c r="E78" s="572">
        <v>150000</v>
      </c>
      <c r="F78" s="573"/>
      <c r="G78" s="570" t="s">
        <v>231</v>
      </c>
    </row>
    <row r="79" spans="1:7" s="582" customFormat="1" ht="13.5" customHeight="1">
      <c r="A79" s="590" t="s">
        <v>511</v>
      </c>
      <c r="B79" s="591"/>
      <c r="C79" s="591"/>
      <c r="D79" s="590"/>
      <c r="E79" s="579">
        <f>SUM(E74:E78)</f>
        <v>774000</v>
      </c>
      <c r="F79" s="580"/>
      <c r="G79" s="581"/>
    </row>
    <row r="80" spans="1:7" s="587" customFormat="1" ht="13.5" customHeight="1">
      <c r="A80" s="592" t="s">
        <v>365</v>
      </c>
      <c r="B80" s="588">
        <v>4333</v>
      </c>
      <c r="C80" s="588">
        <v>5229</v>
      </c>
      <c r="D80" s="586" t="s">
        <v>618</v>
      </c>
      <c r="E80" s="584">
        <v>2000</v>
      </c>
      <c r="F80" s="585"/>
      <c r="G80" s="593" t="s">
        <v>231</v>
      </c>
    </row>
    <row r="81" spans="1:7" ht="12.75">
      <c r="A81" s="617"/>
      <c r="B81" s="588">
        <v>4374</v>
      </c>
      <c r="C81" s="588">
        <v>5229</v>
      </c>
      <c r="D81" s="586" t="s">
        <v>619</v>
      </c>
      <c r="E81" s="584">
        <v>6000</v>
      </c>
      <c r="F81" s="585"/>
      <c r="G81" s="593" t="s">
        <v>231</v>
      </c>
    </row>
    <row r="82" spans="1:7" s="582" customFormat="1" ht="13.5" customHeight="1">
      <c r="A82" s="590" t="s">
        <v>511</v>
      </c>
      <c r="B82" s="591"/>
      <c r="C82" s="591"/>
      <c r="D82" s="590"/>
      <c r="E82" s="579">
        <f>SUM(E80:E81)</f>
        <v>8000</v>
      </c>
      <c r="F82" s="580"/>
      <c r="G82" s="581"/>
    </row>
    <row r="83" spans="1:7" s="604" customFormat="1" ht="26.25" customHeight="1">
      <c r="A83" s="597" t="s">
        <v>620</v>
      </c>
      <c r="B83" s="599"/>
      <c r="C83" s="599"/>
      <c r="D83" s="618"/>
      <c r="E83" s="601">
        <f>E71+E73+E79+E82+E68</f>
        <v>1378000</v>
      </c>
      <c r="F83" s="602"/>
      <c r="G83" s="603"/>
    </row>
    <row r="84" spans="1:7" s="604" customFormat="1" ht="26.25" customHeight="1">
      <c r="A84" s="619" t="s">
        <v>600</v>
      </c>
      <c r="B84" s="620"/>
      <c r="C84" s="621"/>
      <c r="D84" s="622"/>
      <c r="E84" s="623">
        <f>E83+E62</f>
        <v>62596000</v>
      </c>
      <c r="F84" s="624"/>
      <c r="G84" s="625"/>
    </row>
    <row r="85" spans="1:7" ht="21" customHeight="1">
      <c r="A85" s="626" t="s">
        <v>621</v>
      </c>
      <c r="B85" s="606"/>
      <c r="C85" s="606"/>
      <c r="D85" s="606"/>
      <c r="E85" s="606"/>
      <c r="F85" s="606"/>
      <c r="G85" s="607"/>
    </row>
    <row r="86" spans="5:7" ht="12">
      <c r="E86" s="629"/>
      <c r="F86" s="630"/>
      <c r="G86" s="631"/>
    </row>
    <row r="87" spans="5:7" ht="12">
      <c r="E87" s="629"/>
      <c r="F87" s="630"/>
      <c r="G87" s="631"/>
    </row>
    <row r="88" spans="5:7" ht="12">
      <c r="E88" s="629"/>
      <c r="F88" s="630"/>
      <c r="G88" s="631"/>
    </row>
    <row r="89" spans="5:7" ht="12">
      <c r="E89" s="629"/>
      <c r="F89" s="630"/>
      <c r="G89" s="631"/>
    </row>
    <row r="90" spans="5:7" ht="12">
      <c r="E90" s="629"/>
      <c r="F90" s="630"/>
      <c r="G90" s="631"/>
    </row>
    <row r="91" spans="5:7" ht="12">
      <c r="E91" s="629"/>
      <c r="F91" s="630"/>
      <c r="G91" s="631"/>
    </row>
    <row r="92" spans="5:7" ht="12">
      <c r="E92" s="629"/>
      <c r="F92" s="630"/>
      <c r="G92" s="631"/>
    </row>
    <row r="93" spans="5:7" ht="12">
      <c r="E93" s="629"/>
      <c r="F93" s="630"/>
      <c r="G93" s="631"/>
    </row>
    <row r="94" spans="5:7" ht="12">
      <c r="E94" s="629"/>
      <c r="F94" s="630"/>
      <c r="G94" s="631"/>
    </row>
    <row r="95" spans="5:7" ht="12">
      <c r="E95" s="629"/>
      <c r="F95" s="630"/>
      <c r="G95" s="631"/>
    </row>
    <row r="96" spans="5:7" ht="12">
      <c r="E96" s="629"/>
      <c r="F96" s="630"/>
      <c r="G96" s="631"/>
    </row>
    <row r="97" spans="5:7" ht="12">
      <c r="E97" s="629"/>
      <c r="F97" s="630"/>
      <c r="G97" s="631"/>
    </row>
    <row r="98" spans="5:7" ht="12">
      <c r="E98" s="629"/>
      <c r="F98" s="630"/>
      <c r="G98" s="631"/>
    </row>
    <row r="99" spans="5:7" ht="12">
      <c r="E99" s="629"/>
      <c r="F99" s="630"/>
      <c r="G99" s="631"/>
    </row>
    <row r="100" spans="5:7" ht="12">
      <c r="E100" s="629"/>
      <c r="F100" s="630"/>
      <c r="G100" s="631"/>
    </row>
    <row r="101" spans="5:7" ht="12">
      <c r="E101" s="629"/>
      <c r="F101" s="630"/>
      <c r="G101" s="631"/>
    </row>
    <row r="102" spans="5:7" ht="12">
      <c r="E102" s="629"/>
      <c r="F102" s="630"/>
      <c r="G102" s="631"/>
    </row>
    <row r="103" spans="5:7" ht="12">
      <c r="E103" s="629"/>
      <c r="F103" s="630"/>
      <c r="G103" s="631"/>
    </row>
    <row r="104" spans="5:7" ht="12">
      <c r="E104" s="629"/>
      <c r="F104" s="630"/>
      <c r="G104" s="631"/>
    </row>
    <row r="105" spans="5:7" ht="12">
      <c r="E105" s="629"/>
      <c r="F105" s="630"/>
      <c r="G105" s="631"/>
    </row>
    <row r="106" spans="5:7" ht="12">
      <c r="E106" s="629"/>
      <c r="F106" s="630"/>
      <c r="G106" s="631"/>
    </row>
    <row r="107" spans="5:7" ht="12">
      <c r="E107" s="629"/>
      <c r="F107" s="630"/>
      <c r="G107" s="631"/>
    </row>
    <row r="108" spans="5:7" ht="12">
      <c r="E108" s="629"/>
      <c r="F108" s="630"/>
      <c r="G108" s="631"/>
    </row>
    <row r="109" spans="5:7" ht="12">
      <c r="E109" s="629"/>
      <c r="F109" s="630"/>
      <c r="G109" s="631"/>
    </row>
    <row r="110" spans="5:7" ht="12">
      <c r="E110" s="629"/>
      <c r="F110" s="630"/>
      <c r="G110" s="631"/>
    </row>
    <row r="111" spans="5:7" ht="12">
      <c r="E111" s="629"/>
      <c r="F111" s="630"/>
      <c r="G111" s="631"/>
    </row>
    <row r="112" spans="5:7" ht="12">
      <c r="E112" s="629"/>
      <c r="F112" s="630"/>
      <c r="G112" s="631"/>
    </row>
    <row r="113" spans="5:7" ht="12">
      <c r="E113" s="629"/>
      <c r="F113" s="630"/>
      <c r="G113" s="631"/>
    </row>
    <row r="114" spans="5:7" ht="12">
      <c r="E114" s="629"/>
      <c r="F114" s="630"/>
      <c r="G114" s="631"/>
    </row>
    <row r="115" spans="5:7" ht="12">
      <c r="E115" s="629"/>
      <c r="F115" s="630"/>
      <c r="G115" s="631"/>
    </row>
    <row r="116" spans="5:7" ht="12">
      <c r="E116" s="629"/>
      <c r="F116" s="630"/>
      <c r="G116" s="631"/>
    </row>
    <row r="117" spans="5:7" ht="12">
      <c r="E117" s="629"/>
      <c r="F117" s="630"/>
      <c r="G117" s="631"/>
    </row>
    <row r="118" spans="5:7" ht="12">
      <c r="E118" s="629"/>
      <c r="F118" s="630"/>
      <c r="G118" s="631"/>
    </row>
    <row r="119" spans="5:7" ht="12">
      <c r="E119" s="629"/>
      <c r="F119" s="630"/>
      <c r="G119" s="631"/>
    </row>
    <row r="120" spans="5:7" ht="12">
      <c r="E120" s="629"/>
      <c r="F120" s="630"/>
      <c r="G120" s="631"/>
    </row>
    <row r="121" spans="5:7" ht="12">
      <c r="E121" s="629"/>
      <c r="F121" s="630"/>
      <c r="G121" s="631"/>
    </row>
    <row r="122" spans="5:7" ht="12">
      <c r="E122" s="629"/>
      <c r="F122" s="630"/>
      <c r="G122" s="631"/>
    </row>
    <row r="123" spans="5:7" ht="12">
      <c r="E123" s="629"/>
      <c r="F123" s="630"/>
      <c r="G123" s="631"/>
    </row>
    <row r="124" spans="5:7" ht="12">
      <c r="E124" s="629"/>
      <c r="F124" s="630"/>
      <c r="G124" s="631"/>
    </row>
    <row r="125" spans="5:7" ht="12">
      <c r="E125" s="629"/>
      <c r="F125" s="630"/>
      <c r="G125" s="631"/>
    </row>
    <row r="126" spans="5:7" ht="12">
      <c r="E126" s="629"/>
      <c r="F126" s="630"/>
      <c r="G126" s="631"/>
    </row>
    <row r="127" spans="5:7" ht="12">
      <c r="E127" s="629"/>
      <c r="F127" s="630"/>
      <c r="G127" s="631"/>
    </row>
    <row r="128" spans="5:7" ht="12">
      <c r="E128" s="629"/>
      <c r="F128" s="630"/>
      <c r="G128" s="631"/>
    </row>
    <row r="129" spans="5:7" ht="12">
      <c r="E129" s="629"/>
      <c r="F129" s="630"/>
      <c r="G129" s="631"/>
    </row>
    <row r="130" spans="5:7" ht="12">
      <c r="E130" s="629"/>
      <c r="F130" s="630"/>
      <c r="G130" s="631"/>
    </row>
    <row r="131" spans="5:7" ht="12">
      <c r="E131" s="629"/>
      <c r="F131" s="630"/>
      <c r="G131" s="631"/>
    </row>
    <row r="132" spans="5:7" ht="12">
      <c r="E132" s="629"/>
      <c r="F132" s="630"/>
      <c r="G132" s="631"/>
    </row>
    <row r="133" spans="5:7" ht="12">
      <c r="E133" s="629"/>
      <c r="F133" s="630"/>
      <c r="G133" s="631"/>
    </row>
    <row r="134" spans="5:7" ht="12">
      <c r="E134" s="629"/>
      <c r="F134" s="630"/>
      <c r="G134" s="631"/>
    </row>
    <row r="135" spans="5:7" ht="12">
      <c r="E135" s="629"/>
      <c r="F135" s="630"/>
      <c r="G135" s="631"/>
    </row>
    <row r="136" spans="5:7" ht="12">
      <c r="E136" s="629"/>
      <c r="F136" s="630"/>
      <c r="G136" s="631"/>
    </row>
    <row r="137" spans="5:7" ht="12">
      <c r="E137" s="629"/>
      <c r="F137" s="630"/>
      <c r="G137" s="631"/>
    </row>
  </sheetData>
  <mergeCells count="6">
    <mergeCell ref="E1:F1"/>
    <mergeCell ref="D3:D6"/>
    <mergeCell ref="A63:G65"/>
    <mergeCell ref="A85:G85"/>
    <mergeCell ref="G53:G54"/>
    <mergeCell ref="G27:G28"/>
  </mergeCells>
  <printOptions horizontalCentered="1"/>
  <pageMargins left="0.26" right="0.5" top="0.8" bottom="0.46" header="0.48" footer="0.28"/>
  <pageSetup firstPageNumber="11" useFirstPageNumber="1" horizontalDpi="600" verticalDpi="600" orientation="landscape" paperSize="9" scale="90" r:id="rId1"/>
  <headerFooter alignWithMargins="0">
    <oddHeader>&amp;Lv Kč&amp;C&amp;"Arial CE,Tučné"&amp;12Provozní transfery (dotace, příspěvky a granty) v roce 2008&amp;R&amp;"Arial CE,Tučné"&amp;11Část A - příloha č. 7</oddHeader>
    <oddFooter>&amp;C&amp;P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workbookViewId="0" topLeftCell="A1">
      <pane xSplit="5" ySplit="1" topLeftCell="F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7" sqref="A47"/>
    </sheetView>
  </sheetViews>
  <sheetFormatPr defaultColWidth="9.00390625" defaultRowHeight="12.75"/>
  <cols>
    <col min="1" max="1" width="9.00390625" style="74" customWidth="1"/>
    <col min="2" max="4" width="6.00390625" style="74" customWidth="1"/>
    <col min="5" max="5" width="61.125" style="10" customWidth="1"/>
    <col min="6" max="6" width="11.00390625" style="76" hidden="1" customWidth="1"/>
    <col min="7" max="7" width="19.25390625" style="76" customWidth="1"/>
    <col min="8" max="8" width="28.00390625" style="10" customWidth="1"/>
    <col min="9" max="16384" width="9.125" style="11" customWidth="1"/>
  </cols>
  <sheetData>
    <row r="1" spans="1:8" s="5" customFormat="1" ht="45" customHeight="1" thickBot="1">
      <c r="A1" s="2" t="s">
        <v>30</v>
      </c>
      <c r="B1" s="2" t="s">
        <v>31</v>
      </c>
      <c r="C1" s="2" t="s">
        <v>32</v>
      </c>
      <c r="D1" s="2"/>
      <c r="E1" s="2" t="s">
        <v>33</v>
      </c>
      <c r="F1" s="3" t="s">
        <v>84</v>
      </c>
      <c r="G1" s="4" t="s">
        <v>34</v>
      </c>
      <c r="H1" s="2" t="s">
        <v>35</v>
      </c>
    </row>
    <row r="2" spans="1:7" ht="18.75" customHeight="1">
      <c r="A2" s="6" t="s">
        <v>36</v>
      </c>
      <c r="B2" s="7"/>
      <c r="C2" s="7"/>
      <c r="D2" s="7"/>
      <c r="E2" s="8"/>
      <c r="F2" s="9"/>
      <c r="G2" s="9"/>
    </row>
    <row r="3" spans="1:8" s="18" customFormat="1" ht="15" customHeight="1">
      <c r="A3" s="12">
        <v>14480</v>
      </c>
      <c r="B3" s="12">
        <v>3421</v>
      </c>
      <c r="C3" s="12">
        <v>6121</v>
      </c>
      <c r="D3" s="13">
        <v>1</v>
      </c>
      <c r="E3" s="14" t="s">
        <v>37</v>
      </c>
      <c r="F3" s="15">
        <v>3500</v>
      </c>
      <c r="G3" s="16">
        <v>3500</v>
      </c>
      <c r="H3" s="17" t="s">
        <v>38</v>
      </c>
    </row>
    <row r="4" spans="1:8" s="18" customFormat="1" ht="15" customHeight="1">
      <c r="A4" s="19">
        <v>14629</v>
      </c>
      <c r="B4" s="19">
        <v>2212</v>
      </c>
      <c r="C4" s="19">
        <v>6121</v>
      </c>
      <c r="D4" s="13">
        <v>2</v>
      </c>
      <c r="E4" s="17" t="s">
        <v>39</v>
      </c>
      <c r="F4" s="15">
        <v>700</v>
      </c>
      <c r="G4" s="16">
        <v>700</v>
      </c>
      <c r="H4" s="17" t="s">
        <v>38</v>
      </c>
    </row>
    <row r="5" spans="1:8" s="18" customFormat="1" ht="15" customHeight="1">
      <c r="A5" s="19">
        <v>14771</v>
      </c>
      <c r="B5" s="19">
        <v>2212</v>
      </c>
      <c r="C5" s="19">
        <v>6121</v>
      </c>
      <c r="D5" s="13">
        <v>3</v>
      </c>
      <c r="E5" s="17" t="s">
        <v>40</v>
      </c>
      <c r="F5" s="15">
        <v>1160</v>
      </c>
      <c r="G5" s="16">
        <v>1160</v>
      </c>
      <c r="H5" s="17" t="s">
        <v>38</v>
      </c>
    </row>
    <row r="6" spans="1:8" s="18" customFormat="1" ht="15" customHeight="1">
      <c r="A6" s="19">
        <v>14718</v>
      </c>
      <c r="B6" s="19">
        <v>2212</v>
      </c>
      <c r="C6" s="19">
        <v>6121</v>
      </c>
      <c r="D6" s="13">
        <v>4</v>
      </c>
      <c r="E6" s="17" t="s">
        <v>41</v>
      </c>
      <c r="F6" s="15">
        <v>1200</v>
      </c>
      <c r="G6" s="16">
        <v>1200</v>
      </c>
      <c r="H6" s="17" t="s">
        <v>38</v>
      </c>
    </row>
    <row r="7" spans="1:8" s="18" customFormat="1" ht="15" customHeight="1">
      <c r="A7" s="19">
        <v>14719</v>
      </c>
      <c r="B7" s="19">
        <v>2212</v>
      </c>
      <c r="C7" s="19">
        <v>6121</v>
      </c>
      <c r="D7" s="13">
        <v>5</v>
      </c>
      <c r="E7" s="17" t="s">
        <v>42</v>
      </c>
      <c r="F7" s="15">
        <v>600</v>
      </c>
      <c r="G7" s="16">
        <v>600</v>
      </c>
      <c r="H7" s="17" t="s">
        <v>38</v>
      </c>
    </row>
    <row r="8" spans="1:8" s="18" customFormat="1" ht="15" customHeight="1">
      <c r="A8" s="19">
        <v>14801</v>
      </c>
      <c r="B8" s="19">
        <v>2212</v>
      </c>
      <c r="C8" s="19">
        <v>6121</v>
      </c>
      <c r="D8" s="13">
        <v>6</v>
      </c>
      <c r="E8" s="17" t="s">
        <v>43</v>
      </c>
      <c r="F8" s="15">
        <v>4000</v>
      </c>
      <c r="G8" s="16">
        <v>4000</v>
      </c>
      <c r="H8" s="17" t="s">
        <v>38</v>
      </c>
    </row>
    <row r="9" spans="1:8" s="18" customFormat="1" ht="15" customHeight="1">
      <c r="A9" s="20">
        <v>14571</v>
      </c>
      <c r="B9" s="21">
        <v>2321</v>
      </c>
      <c r="C9" s="21">
        <v>6121</v>
      </c>
      <c r="D9" s="13">
        <v>7</v>
      </c>
      <c r="E9" s="17" t="s">
        <v>44</v>
      </c>
      <c r="F9" s="15">
        <v>4000</v>
      </c>
      <c r="G9" s="16">
        <v>4000</v>
      </c>
      <c r="H9" s="17" t="s">
        <v>38</v>
      </c>
    </row>
    <row r="10" spans="1:8" s="18" customFormat="1" ht="15" customHeight="1">
      <c r="A10" s="22">
        <v>14686</v>
      </c>
      <c r="B10" s="22">
        <v>2212</v>
      </c>
      <c r="C10" s="22">
        <v>6121</v>
      </c>
      <c r="D10" s="13">
        <v>8</v>
      </c>
      <c r="E10" s="17" t="s">
        <v>45</v>
      </c>
      <c r="F10" s="23">
        <v>16660</v>
      </c>
      <c r="G10" s="24">
        <v>16660</v>
      </c>
      <c r="H10" s="17" t="s">
        <v>38</v>
      </c>
    </row>
    <row r="11" spans="1:8" s="18" customFormat="1" ht="15" customHeight="1">
      <c r="A11" s="19">
        <v>14690</v>
      </c>
      <c r="B11" s="19">
        <v>2212</v>
      </c>
      <c r="C11" s="19">
        <v>6121</v>
      </c>
      <c r="D11" s="13">
        <v>9</v>
      </c>
      <c r="E11" s="17" t="s">
        <v>46</v>
      </c>
      <c r="F11" s="23">
        <v>10000</v>
      </c>
      <c r="G11" s="24">
        <v>10000</v>
      </c>
      <c r="H11" s="17" t="s">
        <v>38</v>
      </c>
    </row>
    <row r="12" spans="1:8" s="18" customFormat="1" ht="15" customHeight="1">
      <c r="A12" s="25">
        <v>10749</v>
      </c>
      <c r="B12" s="25">
        <v>2219</v>
      </c>
      <c r="C12" s="25">
        <v>6121</v>
      </c>
      <c r="D12" s="13">
        <v>10</v>
      </c>
      <c r="E12" s="26" t="s">
        <v>47</v>
      </c>
      <c r="F12" s="27">
        <v>1000</v>
      </c>
      <c r="G12" s="28">
        <v>1000</v>
      </c>
      <c r="H12" s="17" t="s">
        <v>38</v>
      </c>
    </row>
    <row r="13" spans="1:8" s="18" customFormat="1" ht="15" customHeight="1">
      <c r="A13" s="29">
        <v>10569</v>
      </c>
      <c r="B13" s="29">
        <v>2271</v>
      </c>
      <c r="C13" s="29">
        <v>6121</v>
      </c>
      <c r="D13" s="13">
        <v>11</v>
      </c>
      <c r="E13" s="30" t="s">
        <v>48</v>
      </c>
      <c r="F13" s="23">
        <v>19100</v>
      </c>
      <c r="G13" s="24">
        <v>19100</v>
      </c>
      <c r="H13" s="17" t="s">
        <v>38</v>
      </c>
    </row>
    <row r="14" spans="1:8" s="18" customFormat="1" ht="15" customHeight="1">
      <c r="A14" s="19">
        <v>14810</v>
      </c>
      <c r="B14" s="19">
        <v>6409</v>
      </c>
      <c r="C14" s="19">
        <v>6121</v>
      </c>
      <c r="D14" s="13">
        <v>12</v>
      </c>
      <c r="E14" s="17" t="s">
        <v>49</v>
      </c>
      <c r="F14" s="31">
        <v>8000</v>
      </c>
      <c r="G14" s="24">
        <v>8000</v>
      </c>
      <c r="H14" s="17" t="s">
        <v>38</v>
      </c>
    </row>
    <row r="15" spans="1:8" s="18" customFormat="1" ht="15" customHeight="1">
      <c r="A15" s="32">
        <v>14631</v>
      </c>
      <c r="B15" s="32">
        <v>3113</v>
      </c>
      <c r="C15" s="32">
        <v>6121</v>
      </c>
      <c r="D15" s="13">
        <v>13</v>
      </c>
      <c r="E15" s="33" t="s">
        <v>50</v>
      </c>
      <c r="F15" s="23">
        <v>10400</v>
      </c>
      <c r="G15" s="24">
        <v>10400</v>
      </c>
      <c r="H15" s="17" t="s">
        <v>38</v>
      </c>
    </row>
    <row r="16" spans="1:8" s="18" customFormat="1" ht="15" customHeight="1">
      <c r="A16" s="19">
        <v>14808</v>
      </c>
      <c r="B16" s="19">
        <v>3633</v>
      </c>
      <c r="C16" s="19">
        <v>6121</v>
      </c>
      <c r="D16" s="13">
        <v>14</v>
      </c>
      <c r="E16" s="17" t="s">
        <v>51</v>
      </c>
      <c r="F16" s="31">
        <v>200</v>
      </c>
      <c r="G16" s="24">
        <v>200</v>
      </c>
      <c r="H16" s="17" t="s">
        <v>38</v>
      </c>
    </row>
    <row r="17" spans="1:8" s="18" customFormat="1" ht="15" customHeight="1">
      <c r="A17" s="19">
        <v>14261</v>
      </c>
      <c r="B17" s="19">
        <v>2219</v>
      </c>
      <c r="C17" s="19">
        <v>6121</v>
      </c>
      <c r="D17" s="13">
        <v>15</v>
      </c>
      <c r="E17" s="17" t="s">
        <v>52</v>
      </c>
      <c r="F17" s="31">
        <v>80</v>
      </c>
      <c r="G17" s="24">
        <v>80</v>
      </c>
      <c r="H17" s="17" t="s">
        <v>38</v>
      </c>
    </row>
    <row r="18" spans="1:8" s="18" customFormat="1" ht="15" customHeight="1">
      <c r="A18" s="34">
        <v>14817</v>
      </c>
      <c r="B18" s="34">
        <v>3632</v>
      </c>
      <c r="C18" s="34">
        <v>6121</v>
      </c>
      <c r="D18" s="13">
        <v>16</v>
      </c>
      <c r="E18" s="35" t="s">
        <v>53</v>
      </c>
      <c r="F18" s="23">
        <v>5750</v>
      </c>
      <c r="G18" s="24">
        <v>5750</v>
      </c>
      <c r="H18" s="17" t="s">
        <v>38</v>
      </c>
    </row>
    <row r="19" spans="1:8" s="18" customFormat="1" ht="15" customHeight="1">
      <c r="A19" s="19">
        <v>14255</v>
      </c>
      <c r="B19" s="19">
        <v>2219</v>
      </c>
      <c r="C19" s="19">
        <v>6121</v>
      </c>
      <c r="D19" s="13">
        <v>17</v>
      </c>
      <c r="E19" s="17" t="s">
        <v>54</v>
      </c>
      <c r="F19" s="36">
        <v>500</v>
      </c>
      <c r="G19" s="37">
        <v>500</v>
      </c>
      <c r="H19" s="17" t="s">
        <v>38</v>
      </c>
    </row>
    <row r="20" spans="1:8" s="18" customFormat="1" ht="15" customHeight="1">
      <c r="A20" s="38">
        <v>11020</v>
      </c>
      <c r="B20" s="38">
        <v>5512</v>
      </c>
      <c r="C20" s="38">
        <v>6121</v>
      </c>
      <c r="D20" s="13">
        <v>18</v>
      </c>
      <c r="E20" s="39" t="s">
        <v>55</v>
      </c>
      <c r="F20" s="36">
        <v>2046</v>
      </c>
      <c r="G20" s="16">
        <v>2046</v>
      </c>
      <c r="H20" s="17" t="s">
        <v>38</v>
      </c>
    </row>
    <row r="21" spans="1:8" s="18" customFormat="1" ht="15" customHeight="1">
      <c r="A21" s="13">
        <v>14310</v>
      </c>
      <c r="B21" s="13">
        <v>2219</v>
      </c>
      <c r="C21" s="13">
        <v>6121</v>
      </c>
      <c r="D21" s="13">
        <v>19</v>
      </c>
      <c r="E21" s="26" t="s">
        <v>56</v>
      </c>
      <c r="F21" s="40" t="e">
        <f>#REF!-#REF!</f>
        <v>#REF!</v>
      </c>
      <c r="G21" s="41">
        <v>6069</v>
      </c>
      <c r="H21" s="17" t="s">
        <v>38</v>
      </c>
    </row>
    <row r="22" spans="1:8" s="18" customFormat="1" ht="15" customHeight="1">
      <c r="A22" s="42">
        <v>14750</v>
      </c>
      <c r="B22" s="42">
        <v>2310</v>
      </c>
      <c r="C22" s="42">
        <v>6121</v>
      </c>
      <c r="D22" s="13">
        <v>20</v>
      </c>
      <c r="E22" s="43" t="s">
        <v>57</v>
      </c>
      <c r="F22" s="40">
        <v>8400</v>
      </c>
      <c r="G22" s="41">
        <v>8400</v>
      </c>
      <c r="H22" s="17" t="s">
        <v>38</v>
      </c>
    </row>
    <row r="23" spans="1:8" s="18" customFormat="1" ht="15" customHeight="1">
      <c r="A23" s="25">
        <v>14390</v>
      </c>
      <c r="B23" s="25">
        <v>6409</v>
      </c>
      <c r="C23" s="25">
        <v>6121</v>
      </c>
      <c r="D23" s="13">
        <v>21</v>
      </c>
      <c r="E23" s="26" t="s">
        <v>58</v>
      </c>
      <c r="F23" s="25">
        <v>6900</v>
      </c>
      <c r="G23" s="28">
        <v>6900</v>
      </c>
      <c r="H23" s="17" t="s">
        <v>38</v>
      </c>
    </row>
    <row r="24" spans="1:8" s="18" customFormat="1" ht="15" customHeight="1">
      <c r="A24" s="25">
        <v>14805</v>
      </c>
      <c r="B24" s="25">
        <v>2219</v>
      </c>
      <c r="C24" s="25">
        <v>6121</v>
      </c>
      <c r="D24" s="13">
        <v>22</v>
      </c>
      <c r="E24" s="26" t="s">
        <v>59</v>
      </c>
      <c r="F24" s="44">
        <v>0</v>
      </c>
      <c r="G24" s="45">
        <v>530</v>
      </c>
      <c r="H24" s="17" t="s">
        <v>38</v>
      </c>
    </row>
    <row r="25" spans="1:8" s="18" customFormat="1" ht="15" customHeight="1">
      <c r="A25" s="19">
        <v>10863</v>
      </c>
      <c r="B25" s="19">
        <v>2219</v>
      </c>
      <c r="C25" s="19">
        <v>6121</v>
      </c>
      <c r="D25" s="13">
        <v>23</v>
      </c>
      <c r="E25" s="33" t="s">
        <v>60</v>
      </c>
      <c r="F25" s="40">
        <v>3000</v>
      </c>
      <c r="G25" s="41">
        <v>3000</v>
      </c>
      <c r="H25" s="17" t="s">
        <v>38</v>
      </c>
    </row>
    <row r="26" spans="1:8" s="18" customFormat="1" ht="15" customHeight="1">
      <c r="A26" s="19">
        <v>14454</v>
      </c>
      <c r="B26" s="19">
        <v>3311</v>
      </c>
      <c r="C26" s="19">
        <v>6121</v>
      </c>
      <c r="D26" s="13">
        <v>24</v>
      </c>
      <c r="E26" s="17" t="s">
        <v>61</v>
      </c>
      <c r="F26" s="15">
        <v>10650</v>
      </c>
      <c r="G26" s="16">
        <v>10650</v>
      </c>
      <c r="H26" s="17" t="s">
        <v>38</v>
      </c>
    </row>
    <row r="27" spans="1:8" s="18" customFormat="1" ht="15" customHeight="1">
      <c r="A27" s="19">
        <v>14809</v>
      </c>
      <c r="B27" s="19">
        <v>3311</v>
      </c>
      <c r="C27" s="19">
        <v>6122</v>
      </c>
      <c r="D27" s="13">
        <v>25</v>
      </c>
      <c r="E27" s="17" t="s">
        <v>62</v>
      </c>
      <c r="F27" s="32">
        <v>2200</v>
      </c>
      <c r="G27" s="16">
        <v>2200</v>
      </c>
      <c r="H27" s="17" t="s">
        <v>38</v>
      </c>
    </row>
    <row r="28" spans="1:8" s="18" customFormat="1" ht="15" customHeight="1">
      <c r="A28" s="22">
        <v>14650</v>
      </c>
      <c r="B28" s="22">
        <v>2219</v>
      </c>
      <c r="C28" s="22">
        <v>6121</v>
      </c>
      <c r="D28" s="13">
        <v>26</v>
      </c>
      <c r="E28" s="33" t="s">
        <v>63</v>
      </c>
      <c r="F28" s="46">
        <v>6500</v>
      </c>
      <c r="G28" s="41">
        <v>6500</v>
      </c>
      <c r="H28" s="17" t="s">
        <v>38</v>
      </c>
    </row>
    <row r="29" spans="1:8" s="18" customFormat="1" ht="15" customHeight="1">
      <c r="A29" s="47">
        <v>14448</v>
      </c>
      <c r="B29" s="47">
        <v>2219</v>
      </c>
      <c r="C29" s="47">
        <v>6121</v>
      </c>
      <c r="D29" s="13">
        <v>27</v>
      </c>
      <c r="E29" s="48" t="s">
        <v>64</v>
      </c>
      <c r="F29" s="40">
        <v>9400</v>
      </c>
      <c r="G29" s="41">
        <v>9400</v>
      </c>
      <c r="H29" s="17" t="s">
        <v>38</v>
      </c>
    </row>
    <row r="30" spans="1:8" s="18" customFormat="1" ht="15" customHeight="1">
      <c r="A30" s="47">
        <v>14841</v>
      </c>
      <c r="B30" s="49">
        <v>3111</v>
      </c>
      <c r="C30" s="49">
        <v>6121</v>
      </c>
      <c r="D30" s="13">
        <v>28</v>
      </c>
      <c r="E30" s="50" t="s">
        <v>65</v>
      </c>
      <c r="F30" s="51">
        <v>2200</v>
      </c>
      <c r="G30" s="52">
        <v>2200</v>
      </c>
      <c r="H30" s="17" t="s">
        <v>38</v>
      </c>
    </row>
    <row r="31" spans="1:8" s="18" customFormat="1" ht="15" customHeight="1">
      <c r="A31" s="38">
        <v>10565</v>
      </c>
      <c r="B31" s="38">
        <v>2310</v>
      </c>
      <c r="C31" s="38">
        <v>6121</v>
      </c>
      <c r="D31" s="13">
        <v>29</v>
      </c>
      <c r="E31" s="39" t="s">
        <v>66</v>
      </c>
      <c r="F31" s="15">
        <v>1660</v>
      </c>
      <c r="G31" s="16">
        <v>1660</v>
      </c>
      <c r="H31" s="17" t="s">
        <v>38</v>
      </c>
    </row>
    <row r="32" spans="1:8" s="18" customFormat="1" ht="15" customHeight="1">
      <c r="A32" s="53">
        <v>11063</v>
      </c>
      <c r="B32" s="53">
        <v>2321</v>
      </c>
      <c r="C32" s="53">
        <v>6121</v>
      </c>
      <c r="D32" s="13">
        <v>30</v>
      </c>
      <c r="E32" s="54" t="s">
        <v>67</v>
      </c>
      <c r="F32" s="40">
        <v>349000</v>
      </c>
      <c r="G32" s="41">
        <v>349000</v>
      </c>
      <c r="H32" s="17" t="s">
        <v>38</v>
      </c>
    </row>
    <row r="33" spans="1:8" s="18" customFormat="1" ht="15" customHeight="1">
      <c r="A33" s="22">
        <v>14806</v>
      </c>
      <c r="B33" s="22">
        <v>2219</v>
      </c>
      <c r="C33" s="22">
        <v>6121</v>
      </c>
      <c r="D33" s="13">
        <v>31</v>
      </c>
      <c r="E33" s="43" t="s">
        <v>68</v>
      </c>
      <c r="F33" s="22">
        <v>400</v>
      </c>
      <c r="G33" s="41">
        <v>400</v>
      </c>
      <c r="H33" s="17" t="s">
        <v>38</v>
      </c>
    </row>
    <row r="34" spans="1:8" s="18" customFormat="1" ht="15" customHeight="1">
      <c r="A34" s="22">
        <v>14802</v>
      </c>
      <c r="B34" s="22">
        <v>3429</v>
      </c>
      <c r="C34" s="22">
        <v>6121</v>
      </c>
      <c r="D34" s="13">
        <v>32</v>
      </c>
      <c r="E34" s="54" t="s">
        <v>69</v>
      </c>
      <c r="F34" s="55">
        <v>850</v>
      </c>
      <c r="G34" s="45">
        <v>850</v>
      </c>
      <c r="H34" s="17" t="s">
        <v>38</v>
      </c>
    </row>
    <row r="35" spans="1:8" s="18" customFormat="1" ht="15" customHeight="1">
      <c r="A35" s="22">
        <v>14785</v>
      </c>
      <c r="B35" s="22">
        <v>2219</v>
      </c>
      <c r="C35" s="22">
        <v>6121</v>
      </c>
      <c r="D35" s="13">
        <v>33</v>
      </c>
      <c r="E35" s="33" t="s">
        <v>70</v>
      </c>
      <c r="F35" s="40">
        <v>2000</v>
      </c>
      <c r="G35" s="41">
        <v>2000</v>
      </c>
      <c r="H35" s="17" t="s">
        <v>38</v>
      </c>
    </row>
    <row r="36" spans="1:8" s="18" customFormat="1" ht="15" customHeight="1">
      <c r="A36" s="22">
        <v>14747</v>
      </c>
      <c r="B36" s="22">
        <v>2212</v>
      </c>
      <c r="C36" s="22">
        <v>6121</v>
      </c>
      <c r="D36" s="13">
        <v>34</v>
      </c>
      <c r="E36" s="33" t="s">
        <v>71</v>
      </c>
      <c r="F36" s="40">
        <v>7000</v>
      </c>
      <c r="G36" s="41">
        <v>7000</v>
      </c>
      <c r="H36" s="17" t="s">
        <v>38</v>
      </c>
    </row>
    <row r="37" spans="1:8" s="18" customFormat="1" ht="15" customHeight="1">
      <c r="A37" s="47">
        <v>10562</v>
      </c>
      <c r="B37" s="47">
        <v>2321</v>
      </c>
      <c r="C37" s="47">
        <v>6121</v>
      </c>
      <c r="D37" s="13">
        <v>35</v>
      </c>
      <c r="E37" s="48" t="s">
        <v>72</v>
      </c>
      <c r="F37" s="56">
        <v>27821</v>
      </c>
      <c r="G37" s="57">
        <v>27821</v>
      </c>
      <c r="H37" s="17" t="s">
        <v>38</v>
      </c>
    </row>
    <row r="38" spans="1:8" s="18" customFormat="1" ht="15" customHeight="1">
      <c r="A38" s="22">
        <v>14811</v>
      </c>
      <c r="B38" s="22">
        <v>6409</v>
      </c>
      <c r="C38" s="22">
        <v>6121</v>
      </c>
      <c r="D38" s="13">
        <v>36</v>
      </c>
      <c r="E38" s="33" t="s">
        <v>73</v>
      </c>
      <c r="F38" s="32">
        <v>10000</v>
      </c>
      <c r="G38" s="16">
        <v>10000</v>
      </c>
      <c r="H38" s="17" t="s">
        <v>38</v>
      </c>
    </row>
    <row r="39" spans="1:8" s="18" customFormat="1" ht="15" customHeight="1">
      <c r="A39" s="58">
        <v>14804</v>
      </c>
      <c r="B39" s="58">
        <v>2219</v>
      </c>
      <c r="C39" s="58">
        <v>6121</v>
      </c>
      <c r="D39" s="13">
        <v>37</v>
      </c>
      <c r="E39" s="59" t="s">
        <v>74</v>
      </c>
      <c r="F39" s="25">
        <v>350</v>
      </c>
      <c r="G39" s="28">
        <v>350</v>
      </c>
      <c r="H39" s="17" t="s">
        <v>38</v>
      </c>
    </row>
    <row r="40" spans="1:8" s="18" customFormat="1" ht="15" customHeight="1">
      <c r="A40" s="34">
        <v>14620</v>
      </c>
      <c r="B40" s="34">
        <v>2212</v>
      </c>
      <c r="C40" s="34">
        <v>6121</v>
      </c>
      <c r="D40" s="13">
        <v>38</v>
      </c>
      <c r="E40" s="35" t="s">
        <v>75</v>
      </c>
      <c r="F40" s="60">
        <v>4500</v>
      </c>
      <c r="G40" s="16">
        <v>4500</v>
      </c>
      <c r="H40" s="17" t="s">
        <v>38</v>
      </c>
    </row>
    <row r="41" spans="1:8" s="18" customFormat="1" ht="15" customHeight="1">
      <c r="A41" s="19">
        <v>14458</v>
      </c>
      <c r="B41" s="19">
        <v>2212</v>
      </c>
      <c r="C41" s="19">
        <v>6121</v>
      </c>
      <c r="D41" s="13">
        <v>39</v>
      </c>
      <c r="E41" s="61" t="s">
        <v>76</v>
      </c>
      <c r="F41" s="15">
        <v>15500</v>
      </c>
      <c r="G41" s="16">
        <v>2000</v>
      </c>
      <c r="H41" s="17" t="s">
        <v>38</v>
      </c>
    </row>
    <row r="42" spans="1:8" s="18" customFormat="1" ht="15" customHeight="1">
      <c r="A42" s="19">
        <v>14523</v>
      </c>
      <c r="B42" s="19">
        <v>2212</v>
      </c>
      <c r="C42" s="19">
        <v>6121</v>
      </c>
      <c r="D42" s="13">
        <v>40</v>
      </c>
      <c r="E42" s="17" t="s">
        <v>77</v>
      </c>
      <c r="F42" s="15">
        <v>17500</v>
      </c>
      <c r="G42" s="16">
        <v>17500</v>
      </c>
      <c r="H42" s="17" t="s">
        <v>38</v>
      </c>
    </row>
    <row r="43" spans="1:8" s="18" customFormat="1" ht="15" customHeight="1">
      <c r="A43" s="19">
        <v>14519</v>
      </c>
      <c r="B43" s="19">
        <v>2141</v>
      </c>
      <c r="C43" s="19">
        <v>6121</v>
      </c>
      <c r="D43" s="13">
        <v>41</v>
      </c>
      <c r="E43" s="17" t="s">
        <v>78</v>
      </c>
      <c r="F43" s="15">
        <v>4000</v>
      </c>
      <c r="G43" s="16">
        <v>4000</v>
      </c>
      <c r="H43" s="17" t="s">
        <v>38</v>
      </c>
    </row>
    <row r="44" spans="1:8" s="18" customFormat="1" ht="15" customHeight="1">
      <c r="A44" s="25">
        <v>14803</v>
      </c>
      <c r="B44" s="25">
        <v>3113</v>
      </c>
      <c r="C44" s="25">
        <v>6121</v>
      </c>
      <c r="D44" s="13">
        <v>42</v>
      </c>
      <c r="E44" s="26" t="s">
        <v>79</v>
      </c>
      <c r="F44" s="27">
        <v>8000</v>
      </c>
      <c r="G44" s="28">
        <v>8000</v>
      </c>
      <c r="H44" s="17" t="s">
        <v>38</v>
      </c>
    </row>
    <row r="45" spans="1:8" s="18" customFormat="1" ht="15" customHeight="1">
      <c r="A45" s="19">
        <v>14513</v>
      </c>
      <c r="B45" s="19">
        <v>3141</v>
      </c>
      <c r="C45" s="19">
        <v>6121</v>
      </c>
      <c r="D45" s="13">
        <v>43</v>
      </c>
      <c r="E45" s="17" t="s">
        <v>80</v>
      </c>
      <c r="F45" s="40">
        <v>11860</v>
      </c>
      <c r="G45" s="41">
        <f>11860+317</f>
        <v>12177</v>
      </c>
      <c r="H45" s="17" t="s">
        <v>38</v>
      </c>
    </row>
    <row r="46" spans="1:8" s="18" customFormat="1" ht="15" customHeight="1">
      <c r="A46" s="19">
        <v>14215</v>
      </c>
      <c r="B46" s="19">
        <v>3421</v>
      </c>
      <c r="C46" s="19">
        <v>6121</v>
      </c>
      <c r="D46" s="13">
        <v>44</v>
      </c>
      <c r="E46" s="17" t="s">
        <v>81</v>
      </c>
      <c r="F46" s="15">
        <v>5500</v>
      </c>
      <c r="G46" s="16">
        <v>5500</v>
      </c>
      <c r="H46" s="17" t="s">
        <v>38</v>
      </c>
    </row>
    <row r="47" spans="1:8" s="65" customFormat="1" ht="15" customHeight="1" thickBot="1">
      <c r="A47" s="19">
        <v>14807</v>
      </c>
      <c r="B47" s="19">
        <v>3412</v>
      </c>
      <c r="C47" s="19">
        <v>6121</v>
      </c>
      <c r="D47" s="13">
        <v>45</v>
      </c>
      <c r="E47" s="17" t="s">
        <v>82</v>
      </c>
      <c r="F47" s="62">
        <v>450</v>
      </c>
      <c r="G47" s="63">
        <v>450</v>
      </c>
      <c r="H47" s="64" t="s">
        <v>38</v>
      </c>
    </row>
    <row r="48" spans="1:8" s="71" customFormat="1" ht="15" customHeight="1" thickBot="1">
      <c r="A48" s="66"/>
      <c r="B48" s="66"/>
      <c r="C48" s="66"/>
      <c r="D48" s="66"/>
      <c r="E48" s="67" t="s">
        <v>83</v>
      </c>
      <c r="F48" s="68"/>
      <c r="G48" s="69">
        <f>SUM(G3:G47)</f>
        <v>597953</v>
      </c>
      <c r="H48" s="70"/>
    </row>
    <row r="49" spans="1:7" ht="12.75">
      <c r="A49" s="72"/>
      <c r="B49" s="72"/>
      <c r="C49" s="72"/>
      <c r="D49" s="72"/>
      <c r="E49" s="72"/>
      <c r="F49" s="73"/>
      <c r="G49" s="73"/>
    </row>
    <row r="50" spans="1:7" ht="12.75">
      <c r="A50" s="72"/>
      <c r="B50" s="72"/>
      <c r="C50" s="72"/>
      <c r="D50" s="72"/>
      <c r="E50" s="72"/>
      <c r="F50" s="73"/>
      <c r="G50" s="73"/>
    </row>
    <row r="52" ht="12.75">
      <c r="E52" s="75"/>
    </row>
    <row r="53" ht="12.75">
      <c r="E53" s="75"/>
    </row>
    <row r="54" ht="12.75">
      <c r="E54" s="75"/>
    </row>
    <row r="55" ht="12.75">
      <c r="E55" s="75"/>
    </row>
    <row r="56" ht="12.75">
      <c r="E56" s="75"/>
    </row>
    <row r="57" ht="12.75">
      <c r="E57" s="75"/>
    </row>
    <row r="58" ht="12.75">
      <c r="E58" s="75"/>
    </row>
    <row r="59" ht="12.75">
      <c r="E59" s="75"/>
    </row>
    <row r="60" ht="12.75">
      <c r="E60" s="75"/>
    </row>
    <row r="61" ht="12.75">
      <c r="E61" s="75"/>
    </row>
    <row r="62" ht="12.75">
      <c r="E62" s="75"/>
    </row>
    <row r="63" ht="12.75">
      <c r="E63" s="75"/>
    </row>
    <row r="64" ht="12.75">
      <c r="E64" s="75"/>
    </row>
    <row r="65" ht="12.75">
      <c r="E65" s="75"/>
    </row>
    <row r="66" ht="12.75">
      <c r="E66" s="75"/>
    </row>
    <row r="67" ht="12.75">
      <c r="E67" s="75"/>
    </row>
    <row r="68" ht="12.75">
      <c r="E68" s="75"/>
    </row>
    <row r="69" ht="12.75">
      <c r="E69" s="75"/>
    </row>
    <row r="70" ht="12.75">
      <c r="E70" s="75"/>
    </row>
    <row r="71" ht="12.75">
      <c r="E71" s="75"/>
    </row>
    <row r="72" ht="12.75">
      <c r="E72" s="75"/>
    </row>
  </sheetData>
  <printOptions/>
  <pageMargins left="0.8267716535433072" right="0.5905511811023623" top="0.8267716535433072" bottom="0.5511811023622047" header="0.5118110236220472" footer="0.2362204724409449"/>
  <pageSetup horizontalDpi="300" verticalDpi="300" orientation="landscape" paperSize="9" scale="90" r:id="rId1"/>
  <headerFooter alignWithMargins="0">
    <oddHeader>&amp;C&amp;"Arial,Tučné"&amp;12Investiční akce na rok 2008 - individuální příslib&amp;R&amp;"Arial,Tučné"Část B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="90" zoomScaleNormal="90" zoomScaleSheetLayoutView="100" workbookViewId="0" topLeftCell="A1">
      <pane xSplit="5" ySplit="1" topLeftCell="F2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D52" sqref="D52"/>
    </sheetView>
  </sheetViews>
  <sheetFormatPr defaultColWidth="9.00390625" defaultRowHeight="12.75"/>
  <cols>
    <col min="1" max="1" width="8.125" style="74" customWidth="1"/>
    <col min="2" max="4" width="6.00390625" style="74" customWidth="1"/>
    <col min="5" max="5" width="61.125" style="10" customWidth="1"/>
    <col min="6" max="6" width="11.00390625" style="76" hidden="1" customWidth="1"/>
    <col min="7" max="7" width="19.25390625" style="76" customWidth="1"/>
    <col min="8" max="8" width="33.875" style="137" customWidth="1"/>
    <col min="9" max="9" width="15.125" style="138" customWidth="1"/>
    <col min="10" max="16384" width="9.125" style="11" customWidth="1"/>
  </cols>
  <sheetData>
    <row r="1" spans="1:8" s="5" customFormat="1" ht="45" customHeight="1" thickBot="1">
      <c r="A1" s="2" t="s">
        <v>85</v>
      </c>
      <c r="B1" s="2" t="s">
        <v>31</v>
      </c>
      <c r="C1" s="2" t="s">
        <v>32</v>
      </c>
      <c r="D1" s="2"/>
      <c r="E1" s="2" t="s">
        <v>33</v>
      </c>
      <c r="F1" s="3"/>
      <c r="G1" s="4" t="s">
        <v>86</v>
      </c>
      <c r="H1" s="2" t="s">
        <v>35</v>
      </c>
    </row>
    <row r="2" spans="1:14" s="81" customFormat="1" ht="18.75" customHeight="1">
      <c r="A2" s="6" t="s">
        <v>87</v>
      </c>
      <c r="B2" s="77"/>
      <c r="C2" s="77"/>
      <c r="D2" s="77"/>
      <c r="E2" s="6"/>
      <c r="F2" s="78"/>
      <c r="G2" s="78"/>
      <c r="H2" s="79"/>
      <c r="I2" s="80"/>
      <c r="J2" s="80"/>
      <c r="K2" s="80"/>
      <c r="L2" s="80"/>
      <c r="M2" s="80"/>
      <c r="N2" s="80"/>
    </row>
    <row r="3" spans="1:14" s="85" customFormat="1" ht="15" customHeight="1">
      <c r="A3" s="13">
        <v>24718</v>
      </c>
      <c r="B3" s="13">
        <v>2212</v>
      </c>
      <c r="C3" s="13">
        <v>6121</v>
      </c>
      <c r="D3" s="13">
        <v>1</v>
      </c>
      <c r="E3" s="26" t="s">
        <v>41</v>
      </c>
      <c r="F3" s="82">
        <v>70</v>
      </c>
      <c r="G3" s="82">
        <v>70</v>
      </c>
      <c r="H3" s="83" t="s">
        <v>38</v>
      </c>
      <c r="I3" s="84"/>
      <c r="J3" s="84"/>
      <c r="K3" s="84"/>
      <c r="L3" s="84"/>
      <c r="M3" s="84"/>
      <c r="N3" s="84"/>
    </row>
    <row r="4" spans="1:14" s="85" customFormat="1" ht="15" customHeight="1">
      <c r="A4" s="13">
        <v>24719</v>
      </c>
      <c r="B4" s="13">
        <v>2212</v>
      </c>
      <c r="C4" s="13">
        <v>6121</v>
      </c>
      <c r="D4" s="13">
        <v>2</v>
      </c>
      <c r="E4" s="26" t="s">
        <v>42</v>
      </c>
      <c r="F4" s="82">
        <v>45</v>
      </c>
      <c r="G4" s="82">
        <v>45</v>
      </c>
      <c r="H4" s="83" t="s">
        <v>38</v>
      </c>
      <c r="I4" s="84"/>
      <c r="J4" s="84"/>
      <c r="K4" s="84"/>
      <c r="L4" s="84"/>
      <c r="M4" s="84"/>
      <c r="N4" s="84"/>
    </row>
    <row r="5" spans="1:14" s="85" customFormat="1" ht="15" customHeight="1">
      <c r="A5" s="86">
        <v>24766</v>
      </c>
      <c r="B5" s="86">
        <v>2212</v>
      </c>
      <c r="C5" s="86">
        <v>6121</v>
      </c>
      <c r="D5" s="13">
        <v>3</v>
      </c>
      <c r="E5" s="59" t="s">
        <v>88</v>
      </c>
      <c r="F5" s="87">
        <v>70</v>
      </c>
      <c r="G5" s="82">
        <v>70</v>
      </c>
      <c r="H5" s="83" t="s">
        <v>38</v>
      </c>
      <c r="I5" s="84"/>
      <c r="J5" s="84"/>
      <c r="K5" s="84"/>
      <c r="L5" s="84"/>
      <c r="M5" s="84"/>
      <c r="N5" s="84"/>
    </row>
    <row r="6" spans="1:8" s="89" customFormat="1" ht="15" customHeight="1">
      <c r="A6" s="88">
        <v>24767</v>
      </c>
      <c r="B6" s="88">
        <v>2212</v>
      </c>
      <c r="C6" s="88">
        <v>6121</v>
      </c>
      <c r="D6" s="13">
        <v>4</v>
      </c>
      <c r="E6" s="26" t="s">
        <v>89</v>
      </c>
      <c r="F6" s="87">
        <v>70</v>
      </c>
      <c r="G6" s="82">
        <v>70</v>
      </c>
      <c r="H6" s="83" t="s">
        <v>38</v>
      </c>
    </row>
    <row r="7" spans="1:14" s="85" customFormat="1" ht="15" customHeight="1">
      <c r="A7" s="88">
        <v>24801</v>
      </c>
      <c r="B7" s="88">
        <v>2212</v>
      </c>
      <c r="C7" s="88">
        <v>6121</v>
      </c>
      <c r="D7" s="13">
        <v>5</v>
      </c>
      <c r="E7" s="26" t="s">
        <v>43</v>
      </c>
      <c r="F7" s="90">
        <v>300</v>
      </c>
      <c r="G7" s="90">
        <v>300</v>
      </c>
      <c r="H7" s="83" t="s">
        <v>38</v>
      </c>
      <c r="I7" s="84"/>
      <c r="J7" s="84"/>
      <c r="K7" s="84"/>
      <c r="L7" s="84"/>
      <c r="M7" s="84"/>
      <c r="N7" s="84"/>
    </row>
    <row r="8" spans="1:14" s="85" customFormat="1" ht="15" customHeight="1">
      <c r="A8" s="13">
        <v>24686</v>
      </c>
      <c r="B8" s="13">
        <v>2212</v>
      </c>
      <c r="C8" s="13">
        <v>6121</v>
      </c>
      <c r="D8" s="13">
        <v>6</v>
      </c>
      <c r="E8" s="26" t="s">
        <v>90</v>
      </c>
      <c r="F8" s="90">
        <v>143</v>
      </c>
      <c r="G8" s="90">
        <v>143</v>
      </c>
      <c r="H8" s="83" t="s">
        <v>38</v>
      </c>
      <c r="I8" s="84"/>
      <c r="J8" s="84"/>
      <c r="K8" s="84"/>
      <c r="L8" s="84"/>
      <c r="M8" s="84"/>
      <c r="N8" s="84"/>
    </row>
    <row r="9" spans="1:14" s="85" customFormat="1" ht="15" customHeight="1">
      <c r="A9" s="25">
        <v>20749</v>
      </c>
      <c r="B9" s="25">
        <v>2219</v>
      </c>
      <c r="C9" s="25">
        <v>6121</v>
      </c>
      <c r="D9" s="13">
        <v>7</v>
      </c>
      <c r="E9" s="26" t="s">
        <v>91</v>
      </c>
      <c r="F9" s="91">
        <v>1000</v>
      </c>
      <c r="G9" s="90">
        <v>1000</v>
      </c>
      <c r="H9" s="83" t="s">
        <v>38</v>
      </c>
      <c r="I9" s="84"/>
      <c r="J9" s="84"/>
      <c r="K9" s="84"/>
      <c r="L9" s="84"/>
      <c r="M9" s="84"/>
      <c r="N9" s="84"/>
    </row>
    <row r="10" spans="1:14" s="85" customFormat="1" ht="15" customHeight="1">
      <c r="A10" s="13">
        <v>24663</v>
      </c>
      <c r="B10" s="13">
        <v>5512</v>
      </c>
      <c r="C10" s="13">
        <v>6121</v>
      </c>
      <c r="D10" s="13">
        <v>8</v>
      </c>
      <c r="E10" s="26" t="s">
        <v>92</v>
      </c>
      <c r="F10" s="92">
        <v>270</v>
      </c>
      <c r="G10" s="82">
        <v>270</v>
      </c>
      <c r="H10" s="83" t="s">
        <v>38</v>
      </c>
      <c r="I10" s="84"/>
      <c r="J10" s="84"/>
      <c r="K10" s="84"/>
      <c r="L10" s="84"/>
      <c r="M10" s="84"/>
      <c r="N10" s="84"/>
    </row>
    <row r="11" spans="1:14" s="85" customFormat="1" ht="15" customHeight="1">
      <c r="A11" s="88">
        <v>24517</v>
      </c>
      <c r="B11" s="88">
        <v>3635</v>
      </c>
      <c r="C11" s="88">
        <v>6121</v>
      </c>
      <c r="D11" s="13">
        <v>9</v>
      </c>
      <c r="E11" s="26" t="s">
        <v>93</v>
      </c>
      <c r="F11" s="82">
        <v>2000</v>
      </c>
      <c r="G11" s="82">
        <v>2000</v>
      </c>
      <c r="H11" s="83" t="s">
        <v>38</v>
      </c>
      <c r="I11" s="84"/>
      <c r="J11" s="84"/>
      <c r="K11" s="84"/>
      <c r="L11" s="84"/>
      <c r="M11" s="84"/>
      <c r="N11" s="84"/>
    </row>
    <row r="12" spans="1:14" s="85" customFormat="1" ht="15" customHeight="1">
      <c r="A12" s="13">
        <v>24786</v>
      </c>
      <c r="B12" s="13">
        <v>4351</v>
      </c>
      <c r="C12" s="13">
        <v>6121</v>
      </c>
      <c r="D12" s="13">
        <v>10</v>
      </c>
      <c r="E12" s="26" t="s">
        <v>94</v>
      </c>
      <c r="F12" s="90">
        <v>350</v>
      </c>
      <c r="G12" s="90">
        <v>350</v>
      </c>
      <c r="H12" s="83" t="s">
        <v>38</v>
      </c>
      <c r="I12" s="84"/>
      <c r="J12" s="84"/>
      <c r="K12" s="84"/>
      <c r="L12" s="84"/>
      <c r="M12" s="84"/>
      <c r="N12" s="84"/>
    </row>
    <row r="13" spans="1:8" s="97" customFormat="1" ht="15" customHeight="1">
      <c r="A13" s="93">
        <v>24735</v>
      </c>
      <c r="B13" s="93">
        <v>2321</v>
      </c>
      <c r="C13" s="93">
        <v>6121</v>
      </c>
      <c r="D13" s="13">
        <v>11</v>
      </c>
      <c r="E13" s="94" t="s">
        <v>95</v>
      </c>
      <c r="F13" s="95">
        <v>300</v>
      </c>
      <c r="G13" s="95">
        <v>381</v>
      </c>
      <c r="H13" s="96" t="s">
        <v>38</v>
      </c>
    </row>
    <row r="14" spans="1:14" s="85" customFormat="1" ht="15" customHeight="1">
      <c r="A14" s="13">
        <v>24643</v>
      </c>
      <c r="B14" s="88">
        <v>3632</v>
      </c>
      <c r="C14" s="88">
        <v>6121</v>
      </c>
      <c r="D14" s="13">
        <v>12</v>
      </c>
      <c r="E14" s="26" t="s">
        <v>96</v>
      </c>
      <c r="F14" s="87">
        <v>400</v>
      </c>
      <c r="G14" s="82">
        <v>400</v>
      </c>
      <c r="H14" s="83" t="s">
        <v>38</v>
      </c>
      <c r="I14" s="84"/>
      <c r="J14" s="84"/>
      <c r="K14" s="84"/>
      <c r="L14" s="84"/>
      <c r="M14" s="84"/>
      <c r="N14" s="84"/>
    </row>
    <row r="15" spans="1:14" s="85" customFormat="1" ht="15" customHeight="1">
      <c r="A15" s="88">
        <v>24255</v>
      </c>
      <c r="B15" s="88">
        <v>2219</v>
      </c>
      <c r="C15" s="88">
        <v>6121</v>
      </c>
      <c r="D15" s="13">
        <v>13</v>
      </c>
      <c r="E15" s="26" t="s">
        <v>54</v>
      </c>
      <c r="F15" s="87">
        <v>500</v>
      </c>
      <c r="G15" s="82">
        <v>500</v>
      </c>
      <c r="H15" s="83" t="s">
        <v>38</v>
      </c>
      <c r="I15" s="84"/>
      <c r="J15" s="84"/>
      <c r="K15" s="84"/>
      <c r="L15" s="84"/>
      <c r="M15" s="84"/>
      <c r="N15" s="84"/>
    </row>
    <row r="16" spans="1:14" s="85" customFormat="1" ht="15" customHeight="1">
      <c r="A16" s="25">
        <v>24390</v>
      </c>
      <c r="B16" s="25">
        <v>6409</v>
      </c>
      <c r="C16" s="25">
        <v>6121</v>
      </c>
      <c r="D16" s="13">
        <v>14</v>
      </c>
      <c r="E16" s="26" t="s">
        <v>58</v>
      </c>
      <c r="F16" s="98">
        <v>200</v>
      </c>
      <c r="G16" s="99">
        <v>200</v>
      </c>
      <c r="H16" s="83" t="s">
        <v>38</v>
      </c>
      <c r="I16" s="84"/>
      <c r="J16" s="84"/>
      <c r="K16" s="84"/>
      <c r="L16" s="84"/>
      <c r="M16" s="84"/>
      <c r="N16" s="84"/>
    </row>
    <row r="17" spans="1:14" s="85" customFormat="1" ht="15" customHeight="1">
      <c r="A17" s="58">
        <v>24732</v>
      </c>
      <c r="B17" s="58">
        <v>3635</v>
      </c>
      <c r="C17" s="58">
        <v>6121</v>
      </c>
      <c r="D17" s="13">
        <v>15</v>
      </c>
      <c r="E17" s="26" t="s">
        <v>97</v>
      </c>
      <c r="F17" s="90">
        <v>500</v>
      </c>
      <c r="G17" s="90">
        <v>500</v>
      </c>
      <c r="H17" s="83" t="s">
        <v>38</v>
      </c>
      <c r="I17" s="84"/>
      <c r="J17" s="84"/>
      <c r="K17" s="84"/>
      <c r="L17" s="84"/>
      <c r="M17" s="84"/>
      <c r="N17" s="84"/>
    </row>
    <row r="18" spans="1:14" s="85" customFormat="1" ht="15" customHeight="1">
      <c r="A18" s="13">
        <v>24394</v>
      </c>
      <c r="B18" s="13">
        <v>2212</v>
      </c>
      <c r="C18" s="13">
        <v>6121</v>
      </c>
      <c r="D18" s="13">
        <v>16</v>
      </c>
      <c r="E18" s="26" t="s">
        <v>98</v>
      </c>
      <c r="F18" s="82">
        <v>125</v>
      </c>
      <c r="G18" s="82">
        <v>125</v>
      </c>
      <c r="H18" s="83" t="s">
        <v>38</v>
      </c>
      <c r="I18" s="84"/>
      <c r="J18" s="84"/>
      <c r="K18" s="84"/>
      <c r="L18" s="84"/>
      <c r="M18" s="84"/>
      <c r="N18" s="84"/>
    </row>
    <row r="19" spans="1:14" s="85" customFormat="1" ht="15" customHeight="1">
      <c r="A19" s="13">
        <v>24392</v>
      </c>
      <c r="B19" s="13">
        <v>2321</v>
      </c>
      <c r="C19" s="13">
        <v>6121</v>
      </c>
      <c r="D19" s="13">
        <v>17</v>
      </c>
      <c r="E19" s="26" t="s">
        <v>99</v>
      </c>
      <c r="F19" s="100">
        <v>180</v>
      </c>
      <c r="G19" s="101">
        <v>180</v>
      </c>
      <c r="H19" s="83" t="s">
        <v>38</v>
      </c>
      <c r="I19" s="84"/>
      <c r="J19" s="84"/>
      <c r="K19" s="84"/>
      <c r="L19" s="84"/>
      <c r="M19" s="84"/>
      <c r="N19" s="84"/>
    </row>
    <row r="20" spans="1:14" s="85" customFormat="1" ht="15" customHeight="1">
      <c r="A20" s="102">
        <v>24776</v>
      </c>
      <c r="B20" s="102">
        <v>2321</v>
      </c>
      <c r="C20" s="13">
        <v>6121</v>
      </c>
      <c r="D20" s="13">
        <v>18</v>
      </c>
      <c r="E20" s="26" t="s">
        <v>100</v>
      </c>
      <c r="F20" s="82">
        <v>300</v>
      </c>
      <c r="G20" s="82">
        <v>300</v>
      </c>
      <c r="H20" s="83" t="s">
        <v>38</v>
      </c>
      <c r="I20" s="84"/>
      <c r="J20" s="84"/>
      <c r="K20" s="84"/>
      <c r="L20" s="84"/>
      <c r="M20" s="84"/>
      <c r="N20" s="84"/>
    </row>
    <row r="21" spans="1:14" s="85" customFormat="1" ht="15" customHeight="1">
      <c r="A21" s="58">
        <v>24763</v>
      </c>
      <c r="B21" s="58">
        <v>3635</v>
      </c>
      <c r="C21" s="25">
        <v>6121</v>
      </c>
      <c r="D21" s="13">
        <v>19</v>
      </c>
      <c r="E21" s="26" t="s">
        <v>101</v>
      </c>
      <c r="F21" s="91">
        <v>225</v>
      </c>
      <c r="G21" s="90">
        <v>225</v>
      </c>
      <c r="H21" s="83" t="s">
        <v>38</v>
      </c>
      <c r="I21" s="84"/>
      <c r="J21" s="84"/>
      <c r="K21" s="84"/>
      <c r="L21" s="84"/>
      <c r="M21" s="84"/>
      <c r="N21" s="84"/>
    </row>
    <row r="22" spans="1:14" s="85" customFormat="1" ht="15" customHeight="1">
      <c r="A22" s="88">
        <v>24774</v>
      </c>
      <c r="B22" s="88">
        <v>2212</v>
      </c>
      <c r="C22" s="88">
        <v>6121</v>
      </c>
      <c r="D22" s="13">
        <v>20</v>
      </c>
      <c r="E22" s="26" t="s">
        <v>102</v>
      </c>
      <c r="F22" s="87">
        <v>3000</v>
      </c>
      <c r="G22" s="82">
        <v>3000</v>
      </c>
      <c r="H22" s="83" t="s">
        <v>38</v>
      </c>
      <c r="I22" s="84"/>
      <c r="J22" s="84"/>
      <c r="K22" s="84"/>
      <c r="L22" s="84"/>
      <c r="M22" s="84"/>
      <c r="N22" s="84"/>
    </row>
    <row r="23" spans="1:14" s="85" customFormat="1" ht="15" customHeight="1">
      <c r="A23" s="102">
        <v>24575</v>
      </c>
      <c r="B23" s="102">
        <v>2212</v>
      </c>
      <c r="C23" s="102">
        <v>6121</v>
      </c>
      <c r="D23" s="13">
        <v>21</v>
      </c>
      <c r="E23" s="26" t="s">
        <v>103</v>
      </c>
      <c r="F23" s="87">
        <v>1725</v>
      </c>
      <c r="G23" s="82">
        <v>1725</v>
      </c>
      <c r="H23" s="83" t="s">
        <v>38</v>
      </c>
      <c r="I23" s="84"/>
      <c r="J23" s="84"/>
      <c r="K23" s="84"/>
      <c r="L23" s="84"/>
      <c r="M23" s="84"/>
      <c r="N23" s="84"/>
    </row>
    <row r="24" spans="1:14" s="105" customFormat="1" ht="15" customHeight="1">
      <c r="A24" s="13">
        <v>24791</v>
      </c>
      <c r="B24" s="13">
        <v>3111</v>
      </c>
      <c r="C24" s="13">
        <v>6121</v>
      </c>
      <c r="D24" s="13">
        <v>22</v>
      </c>
      <c r="E24" s="26" t="s">
        <v>104</v>
      </c>
      <c r="F24" s="90">
        <v>40</v>
      </c>
      <c r="G24" s="90">
        <v>40</v>
      </c>
      <c r="H24" s="83" t="s">
        <v>38</v>
      </c>
      <c r="I24" s="103"/>
      <c r="J24" s="104"/>
      <c r="K24" s="104"/>
      <c r="L24" s="104"/>
      <c r="M24" s="104"/>
      <c r="N24" s="104"/>
    </row>
    <row r="25" spans="1:14" s="105" customFormat="1" ht="15" customHeight="1">
      <c r="A25" s="55">
        <v>24796</v>
      </c>
      <c r="B25" s="55">
        <v>3111</v>
      </c>
      <c r="C25" s="106">
        <v>6121</v>
      </c>
      <c r="D25" s="13">
        <v>23</v>
      </c>
      <c r="E25" s="26" t="s">
        <v>105</v>
      </c>
      <c r="F25" s="91">
        <v>100</v>
      </c>
      <c r="G25" s="90">
        <v>100</v>
      </c>
      <c r="H25" s="83" t="s">
        <v>38</v>
      </c>
      <c r="I25" s="103"/>
      <c r="J25" s="104"/>
      <c r="K25" s="104"/>
      <c r="L25" s="104"/>
      <c r="M25" s="104"/>
      <c r="N25" s="104"/>
    </row>
    <row r="26" spans="1:14" s="105" customFormat="1" ht="15" customHeight="1">
      <c r="A26" s="13">
        <v>24514</v>
      </c>
      <c r="B26" s="13">
        <v>3141</v>
      </c>
      <c r="C26" s="13">
        <v>6121</v>
      </c>
      <c r="D26" s="13">
        <v>24</v>
      </c>
      <c r="E26" s="26" t="s">
        <v>106</v>
      </c>
      <c r="F26" s="82">
        <v>75</v>
      </c>
      <c r="G26" s="82">
        <v>75</v>
      </c>
      <c r="H26" s="83" t="s">
        <v>38</v>
      </c>
      <c r="I26" s="103"/>
      <c r="J26" s="104"/>
      <c r="K26" s="104"/>
      <c r="L26" s="104"/>
      <c r="M26" s="104"/>
      <c r="N26" s="104"/>
    </row>
    <row r="27" spans="1:14" s="105" customFormat="1" ht="15" customHeight="1">
      <c r="A27" s="13">
        <v>24294</v>
      </c>
      <c r="B27" s="13">
        <v>3429</v>
      </c>
      <c r="C27" s="13">
        <v>6121</v>
      </c>
      <c r="D27" s="13">
        <v>25</v>
      </c>
      <c r="E27" s="26" t="s">
        <v>107</v>
      </c>
      <c r="F27" s="87">
        <v>150</v>
      </c>
      <c r="G27" s="82">
        <v>150</v>
      </c>
      <c r="H27" s="83" t="s">
        <v>38</v>
      </c>
      <c r="I27" s="103"/>
      <c r="J27" s="104"/>
      <c r="K27" s="104"/>
      <c r="L27" s="104"/>
      <c r="M27" s="104"/>
      <c r="N27" s="104"/>
    </row>
    <row r="28" spans="1:14" s="105" customFormat="1" ht="15" customHeight="1">
      <c r="A28" s="88">
        <v>24800</v>
      </c>
      <c r="B28" s="88">
        <v>2321</v>
      </c>
      <c r="C28" s="88">
        <v>6121</v>
      </c>
      <c r="D28" s="13">
        <v>26</v>
      </c>
      <c r="E28" s="107" t="s">
        <v>108</v>
      </c>
      <c r="F28" s="87">
        <v>600</v>
      </c>
      <c r="G28" s="82">
        <v>600</v>
      </c>
      <c r="H28" s="83" t="s">
        <v>38</v>
      </c>
      <c r="I28" s="103"/>
      <c r="J28" s="104"/>
      <c r="K28" s="104"/>
      <c r="L28" s="104"/>
      <c r="M28" s="104"/>
      <c r="N28" s="104"/>
    </row>
    <row r="29" spans="1:14" s="105" customFormat="1" ht="15" customHeight="1">
      <c r="A29" s="88">
        <v>24455</v>
      </c>
      <c r="B29" s="88">
        <v>2212</v>
      </c>
      <c r="C29" s="88">
        <v>6121</v>
      </c>
      <c r="D29" s="13">
        <v>27</v>
      </c>
      <c r="E29" s="108" t="s">
        <v>109</v>
      </c>
      <c r="F29" s="87">
        <v>500</v>
      </c>
      <c r="G29" s="82">
        <v>500</v>
      </c>
      <c r="H29" s="83" t="s">
        <v>38</v>
      </c>
      <c r="I29" s="103"/>
      <c r="J29" s="104"/>
      <c r="K29" s="104"/>
      <c r="L29" s="104"/>
      <c r="M29" s="104"/>
      <c r="N29" s="104"/>
    </row>
    <row r="30" spans="1:9" s="104" customFormat="1" ht="15" customHeight="1">
      <c r="A30" s="25">
        <v>20969</v>
      </c>
      <c r="B30" s="25">
        <v>2212</v>
      </c>
      <c r="C30" s="109">
        <v>6121</v>
      </c>
      <c r="D30" s="13">
        <v>28</v>
      </c>
      <c r="E30" s="26" t="s">
        <v>110</v>
      </c>
      <c r="F30" s="90">
        <v>300</v>
      </c>
      <c r="G30" s="90">
        <v>300</v>
      </c>
      <c r="H30" s="83" t="s">
        <v>38</v>
      </c>
      <c r="I30" s="103"/>
    </row>
    <row r="31" spans="1:14" s="105" customFormat="1" ht="15" customHeight="1">
      <c r="A31" s="13">
        <v>24818</v>
      </c>
      <c r="B31" s="13">
        <v>3429</v>
      </c>
      <c r="C31" s="13">
        <v>6121</v>
      </c>
      <c r="D31" s="13">
        <v>29</v>
      </c>
      <c r="E31" s="26" t="s">
        <v>111</v>
      </c>
      <c r="F31" s="82">
        <v>2298</v>
      </c>
      <c r="G31" s="82">
        <v>2298</v>
      </c>
      <c r="H31" s="83" t="s">
        <v>38</v>
      </c>
      <c r="I31" s="103"/>
      <c r="J31" s="104"/>
      <c r="K31" s="104"/>
      <c r="L31" s="104"/>
      <c r="M31" s="104"/>
      <c r="N31" s="104"/>
    </row>
    <row r="32" spans="1:14" s="105" customFormat="1" ht="15" customHeight="1">
      <c r="A32" s="13">
        <v>24747</v>
      </c>
      <c r="B32" s="13">
        <v>2212</v>
      </c>
      <c r="C32" s="13">
        <v>6121</v>
      </c>
      <c r="D32" s="13">
        <v>30</v>
      </c>
      <c r="E32" s="26" t="s">
        <v>71</v>
      </c>
      <c r="F32" s="87">
        <v>120</v>
      </c>
      <c r="G32" s="82">
        <v>120</v>
      </c>
      <c r="H32" s="83" t="s">
        <v>38</v>
      </c>
      <c r="I32" s="103"/>
      <c r="J32" s="104"/>
      <c r="K32" s="104"/>
      <c r="L32" s="104"/>
      <c r="M32" s="104"/>
      <c r="N32" s="104"/>
    </row>
    <row r="33" spans="1:9" s="112" customFormat="1" ht="15" customHeight="1">
      <c r="A33" s="93">
        <v>24740</v>
      </c>
      <c r="B33" s="93">
        <v>2321</v>
      </c>
      <c r="C33" s="93">
        <v>6121</v>
      </c>
      <c r="D33" s="13">
        <v>31</v>
      </c>
      <c r="E33" s="94" t="s">
        <v>112</v>
      </c>
      <c r="F33" s="110">
        <v>720</v>
      </c>
      <c r="G33" s="95">
        <v>1000</v>
      </c>
      <c r="H33" s="96" t="s">
        <v>38</v>
      </c>
      <c r="I33" s="111"/>
    </row>
    <row r="34" spans="1:14" s="105" customFormat="1" ht="15" customHeight="1">
      <c r="A34" s="13">
        <v>24188</v>
      </c>
      <c r="B34" s="13">
        <v>2333</v>
      </c>
      <c r="C34" s="13">
        <v>6121</v>
      </c>
      <c r="D34" s="13">
        <v>32</v>
      </c>
      <c r="E34" s="26" t="s">
        <v>113</v>
      </c>
      <c r="F34" s="87">
        <v>950</v>
      </c>
      <c r="G34" s="82">
        <v>1535</v>
      </c>
      <c r="H34" s="83" t="s">
        <v>38</v>
      </c>
      <c r="I34" s="103"/>
      <c r="J34" s="104"/>
      <c r="K34" s="104"/>
      <c r="L34" s="104"/>
      <c r="M34" s="104"/>
      <c r="N34" s="104"/>
    </row>
    <row r="35" spans="1:14" s="105" customFormat="1" ht="15" customHeight="1">
      <c r="A35" s="13">
        <v>24759</v>
      </c>
      <c r="B35" s="13">
        <v>2321</v>
      </c>
      <c r="C35" s="13">
        <v>6121</v>
      </c>
      <c r="D35" s="13">
        <v>33</v>
      </c>
      <c r="E35" s="26" t="s">
        <v>114</v>
      </c>
      <c r="F35" s="82">
        <v>130</v>
      </c>
      <c r="G35" s="82">
        <v>130</v>
      </c>
      <c r="H35" s="83" t="s">
        <v>38</v>
      </c>
      <c r="I35" s="103"/>
      <c r="J35" s="104"/>
      <c r="K35" s="104"/>
      <c r="L35" s="104"/>
      <c r="M35" s="104"/>
      <c r="N35" s="104"/>
    </row>
    <row r="36" spans="1:14" s="105" customFormat="1" ht="15" customHeight="1">
      <c r="A36" s="113">
        <v>24773</v>
      </c>
      <c r="B36" s="113">
        <v>2212</v>
      </c>
      <c r="C36" s="113">
        <v>6121</v>
      </c>
      <c r="D36" s="13">
        <v>34</v>
      </c>
      <c r="E36" s="17" t="s">
        <v>115</v>
      </c>
      <c r="F36" s="114">
        <v>200</v>
      </c>
      <c r="G36" s="28">
        <v>200</v>
      </c>
      <c r="H36" s="83" t="s">
        <v>38</v>
      </c>
      <c r="I36" s="103"/>
      <c r="J36" s="104"/>
      <c r="K36" s="104"/>
      <c r="L36" s="104"/>
      <c r="M36" s="104"/>
      <c r="N36" s="104"/>
    </row>
    <row r="37" spans="1:14" s="105" customFormat="1" ht="15" customHeight="1">
      <c r="A37" s="13">
        <v>24757</v>
      </c>
      <c r="B37" s="13">
        <v>2219</v>
      </c>
      <c r="C37" s="13">
        <v>6121</v>
      </c>
      <c r="D37" s="13">
        <v>35</v>
      </c>
      <c r="E37" s="26" t="s">
        <v>116</v>
      </c>
      <c r="F37" s="82">
        <v>170</v>
      </c>
      <c r="G37" s="82">
        <v>170</v>
      </c>
      <c r="H37" s="83" t="s">
        <v>38</v>
      </c>
      <c r="I37" s="103"/>
      <c r="J37" s="104"/>
      <c r="K37" s="104"/>
      <c r="L37" s="104"/>
      <c r="M37" s="104"/>
      <c r="N37" s="104"/>
    </row>
    <row r="38" spans="1:14" s="105" customFormat="1" ht="15" customHeight="1">
      <c r="A38" s="25">
        <v>24648</v>
      </c>
      <c r="B38" s="25">
        <v>3421</v>
      </c>
      <c r="C38" s="25">
        <v>6121</v>
      </c>
      <c r="D38" s="13">
        <v>36</v>
      </c>
      <c r="E38" s="26" t="s">
        <v>117</v>
      </c>
      <c r="F38" s="91">
        <v>500</v>
      </c>
      <c r="G38" s="90">
        <v>500</v>
      </c>
      <c r="H38" s="83" t="s">
        <v>38</v>
      </c>
      <c r="I38" s="103"/>
      <c r="J38" s="104"/>
      <c r="K38" s="104"/>
      <c r="L38" s="104"/>
      <c r="M38" s="104"/>
      <c r="N38" s="104"/>
    </row>
    <row r="39" spans="1:14" s="105" customFormat="1" ht="15" customHeight="1">
      <c r="A39" s="102">
        <v>24858</v>
      </c>
      <c r="B39" s="102">
        <v>2219</v>
      </c>
      <c r="C39" s="102">
        <v>6121</v>
      </c>
      <c r="D39" s="13">
        <v>37</v>
      </c>
      <c r="E39" s="59" t="s">
        <v>118</v>
      </c>
      <c r="F39" s="82">
        <v>120</v>
      </c>
      <c r="G39" s="82">
        <v>120</v>
      </c>
      <c r="H39" s="83" t="s">
        <v>38</v>
      </c>
      <c r="I39" s="103"/>
      <c r="J39" s="104"/>
      <c r="K39" s="104"/>
      <c r="L39" s="104"/>
      <c r="M39" s="104"/>
      <c r="N39" s="104"/>
    </row>
    <row r="40" spans="1:14" s="105" customFormat="1" ht="15" customHeight="1">
      <c r="A40" s="88">
        <v>24799</v>
      </c>
      <c r="B40" s="88">
        <v>2212</v>
      </c>
      <c r="C40" s="88">
        <v>6121</v>
      </c>
      <c r="D40" s="13">
        <v>38</v>
      </c>
      <c r="E40" s="115" t="s">
        <v>119</v>
      </c>
      <c r="F40" s="116">
        <v>150</v>
      </c>
      <c r="G40" s="117">
        <v>150</v>
      </c>
      <c r="H40" s="83" t="s">
        <v>38</v>
      </c>
      <c r="I40" s="103"/>
      <c r="J40" s="104"/>
      <c r="K40" s="104"/>
      <c r="L40" s="104"/>
      <c r="M40" s="104"/>
      <c r="N40" s="104"/>
    </row>
    <row r="41" spans="1:14" s="105" customFormat="1" ht="15" customHeight="1">
      <c r="A41" s="88">
        <v>24781</v>
      </c>
      <c r="B41" s="88">
        <v>2219</v>
      </c>
      <c r="C41" s="88">
        <v>6121</v>
      </c>
      <c r="D41" s="13">
        <v>39</v>
      </c>
      <c r="E41" s="118" t="s">
        <v>120</v>
      </c>
      <c r="F41" s="117">
        <v>1600</v>
      </c>
      <c r="G41" s="117">
        <v>1600</v>
      </c>
      <c r="H41" s="83" t="s">
        <v>38</v>
      </c>
      <c r="I41" s="103"/>
      <c r="J41" s="104"/>
      <c r="K41" s="104"/>
      <c r="L41" s="104"/>
      <c r="M41" s="104"/>
      <c r="N41" s="104"/>
    </row>
    <row r="42" spans="1:14" s="105" customFormat="1" ht="15" customHeight="1">
      <c r="A42" s="88">
        <v>24780</v>
      </c>
      <c r="B42" s="88">
        <v>2219</v>
      </c>
      <c r="C42" s="88">
        <v>6121</v>
      </c>
      <c r="D42" s="13">
        <v>40</v>
      </c>
      <c r="E42" s="118" t="s">
        <v>121</v>
      </c>
      <c r="F42" s="117">
        <v>1500</v>
      </c>
      <c r="G42" s="117">
        <v>1500</v>
      </c>
      <c r="H42" s="83" t="s">
        <v>38</v>
      </c>
      <c r="I42" s="103"/>
      <c r="J42" s="104"/>
      <c r="K42" s="104"/>
      <c r="L42" s="104"/>
      <c r="M42" s="104"/>
      <c r="N42" s="104"/>
    </row>
    <row r="43" spans="1:14" s="105" customFormat="1" ht="15" customHeight="1">
      <c r="A43" s="13">
        <v>24458</v>
      </c>
      <c r="B43" s="13">
        <v>2212</v>
      </c>
      <c r="C43" s="13">
        <v>6121</v>
      </c>
      <c r="D43" s="13">
        <v>41</v>
      </c>
      <c r="E43" s="115" t="s">
        <v>76</v>
      </c>
      <c r="F43" s="119">
        <v>370</v>
      </c>
      <c r="G43" s="117">
        <v>370</v>
      </c>
      <c r="H43" s="83" t="s">
        <v>38</v>
      </c>
      <c r="I43" s="103"/>
      <c r="J43" s="104"/>
      <c r="K43" s="104"/>
      <c r="L43" s="104"/>
      <c r="M43" s="104"/>
      <c r="N43" s="104"/>
    </row>
    <row r="44" spans="1:14" s="105" customFormat="1" ht="15" customHeight="1">
      <c r="A44" s="13">
        <v>24462</v>
      </c>
      <c r="B44" s="13">
        <v>2212</v>
      </c>
      <c r="C44" s="13">
        <v>6121</v>
      </c>
      <c r="D44" s="13">
        <v>42</v>
      </c>
      <c r="E44" s="26" t="s">
        <v>122</v>
      </c>
      <c r="F44" s="120">
        <v>54</v>
      </c>
      <c r="G44" s="120">
        <v>54</v>
      </c>
      <c r="H44" s="83" t="s">
        <v>38</v>
      </c>
      <c r="I44" s="103"/>
      <c r="J44" s="104"/>
      <c r="K44" s="104"/>
      <c r="L44" s="104"/>
      <c r="M44" s="104"/>
      <c r="N44" s="104"/>
    </row>
    <row r="45" spans="1:14" s="105" customFormat="1" ht="15" customHeight="1">
      <c r="A45" s="88">
        <v>24798</v>
      </c>
      <c r="B45" s="88">
        <v>2219</v>
      </c>
      <c r="C45" s="88">
        <v>6121</v>
      </c>
      <c r="D45" s="13">
        <v>43</v>
      </c>
      <c r="E45" s="26" t="s">
        <v>123</v>
      </c>
      <c r="F45" s="121">
        <v>500</v>
      </c>
      <c r="G45" s="122">
        <v>500</v>
      </c>
      <c r="H45" s="83" t="s">
        <v>38</v>
      </c>
      <c r="I45" s="103"/>
      <c r="J45" s="104"/>
      <c r="K45" s="104"/>
      <c r="L45" s="104"/>
      <c r="M45" s="104"/>
      <c r="N45" s="104"/>
    </row>
    <row r="46" spans="1:14" s="85" customFormat="1" ht="15" customHeight="1">
      <c r="A46" s="88">
        <v>20865</v>
      </c>
      <c r="B46" s="88">
        <v>3631</v>
      </c>
      <c r="C46" s="88">
        <v>6121</v>
      </c>
      <c r="D46" s="13">
        <v>44</v>
      </c>
      <c r="E46" s="26" t="s">
        <v>124</v>
      </c>
      <c r="F46" s="82">
        <v>500</v>
      </c>
      <c r="G46" s="82">
        <v>500</v>
      </c>
      <c r="H46" s="83" t="s">
        <v>38</v>
      </c>
      <c r="I46" s="84"/>
      <c r="J46" s="84"/>
      <c r="K46" s="84"/>
      <c r="L46" s="84"/>
      <c r="M46" s="84"/>
      <c r="N46" s="84"/>
    </row>
    <row r="47" spans="1:14" s="105" customFormat="1" ht="15" customHeight="1">
      <c r="A47" s="25">
        <v>20908</v>
      </c>
      <c r="B47" s="25">
        <v>3729</v>
      </c>
      <c r="C47" s="25">
        <v>6121</v>
      </c>
      <c r="D47" s="13">
        <v>45</v>
      </c>
      <c r="E47" s="26" t="s">
        <v>125</v>
      </c>
      <c r="F47" s="90">
        <v>2000</v>
      </c>
      <c r="G47" s="90">
        <v>150</v>
      </c>
      <c r="H47" s="83" t="s">
        <v>38</v>
      </c>
      <c r="I47" s="103"/>
      <c r="J47" s="104"/>
      <c r="K47" s="104"/>
      <c r="L47" s="104"/>
      <c r="M47" s="104"/>
      <c r="N47" s="104"/>
    </row>
    <row r="48" spans="1:14" s="105" customFormat="1" ht="15" customHeight="1">
      <c r="A48" s="13">
        <v>24734</v>
      </c>
      <c r="B48" s="88">
        <v>2321</v>
      </c>
      <c r="C48" s="88">
        <v>6121</v>
      </c>
      <c r="D48" s="13">
        <v>46</v>
      </c>
      <c r="E48" s="115" t="s">
        <v>126</v>
      </c>
      <c r="F48" s="123">
        <v>250</v>
      </c>
      <c r="G48" s="82">
        <v>250</v>
      </c>
      <c r="H48" s="83" t="s">
        <v>38</v>
      </c>
      <c r="I48" s="103"/>
      <c r="J48" s="104"/>
      <c r="K48" s="104"/>
      <c r="L48" s="104"/>
      <c r="M48" s="104"/>
      <c r="N48" s="104"/>
    </row>
    <row r="49" spans="1:14" s="105" customFormat="1" ht="15" customHeight="1">
      <c r="A49" s="88">
        <v>20726</v>
      </c>
      <c r="B49" s="88">
        <v>3741</v>
      </c>
      <c r="C49" s="88">
        <v>6121</v>
      </c>
      <c r="D49" s="13">
        <v>47</v>
      </c>
      <c r="E49" s="26" t="s">
        <v>127</v>
      </c>
      <c r="F49" s="87">
        <v>1000</v>
      </c>
      <c r="G49" s="82">
        <v>1000</v>
      </c>
      <c r="H49" s="83" t="s">
        <v>38</v>
      </c>
      <c r="I49" s="103"/>
      <c r="J49" s="104"/>
      <c r="K49" s="104"/>
      <c r="L49" s="104"/>
      <c r="M49" s="104"/>
      <c r="N49" s="104"/>
    </row>
    <row r="50" spans="1:14" s="105" customFormat="1" ht="15" customHeight="1">
      <c r="A50" s="55">
        <v>24795</v>
      </c>
      <c r="B50" s="55">
        <v>3141</v>
      </c>
      <c r="C50" s="55">
        <v>6121</v>
      </c>
      <c r="D50" s="13">
        <v>48</v>
      </c>
      <c r="E50" s="26" t="s">
        <v>128</v>
      </c>
      <c r="F50" s="121">
        <v>50</v>
      </c>
      <c r="G50" s="122">
        <v>50</v>
      </c>
      <c r="H50" s="83" t="s">
        <v>38</v>
      </c>
      <c r="I50" s="103"/>
      <c r="J50" s="104"/>
      <c r="K50" s="104"/>
      <c r="L50" s="104"/>
      <c r="M50" s="104"/>
      <c r="N50" s="104"/>
    </row>
    <row r="51" spans="1:14" s="105" customFormat="1" ht="15" customHeight="1">
      <c r="A51" s="13">
        <v>24792</v>
      </c>
      <c r="B51" s="13">
        <v>3113</v>
      </c>
      <c r="C51" s="13">
        <v>6121</v>
      </c>
      <c r="D51" s="13">
        <v>49</v>
      </c>
      <c r="E51" s="124" t="s">
        <v>129</v>
      </c>
      <c r="F51" s="90">
        <v>40</v>
      </c>
      <c r="G51" s="125">
        <v>40</v>
      </c>
      <c r="H51" s="83" t="s">
        <v>38</v>
      </c>
      <c r="I51" s="103"/>
      <c r="J51" s="104"/>
      <c r="K51" s="104"/>
      <c r="L51" s="104"/>
      <c r="M51" s="104"/>
      <c r="N51" s="104"/>
    </row>
    <row r="52" spans="1:14" s="105" customFormat="1" ht="15" customHeight="1" thickBot="1">
      <c r="A52" s="102">
        <v>24790</v>
      </c>
      <c r="B52" s="102">
        <v>3113</v>
      </c>
      <c r="C52" s="102">
        <v>6121</v>
      </c>
      <c r="D52" s="13">
        <v>50</v>
      </c>
      <c r="E52" s="126" t="s">
        <v>130</v>
      </c>
      <c r="F52" s="127">
        <v>40</v>
      </c>
      <c r="G52" s="127">
        <v>40</v>
      </c>
      <c r="H52" s="128" t="s">
        <v>38</v>
      </c>
      <c r="I52" s="103"/>
      <c r="J52" s="104"/>
      <c r="K52" s="104"/>
      <c r="L52" s="104"/>
      <c r="M52" s="104"/>
      <c r="N52" s="104"/>
    </row>
    <row r="53" spans="1:14" s="136" customFormat="1" ht="15" customHeight="1" thickBot="1">
      <c r="A53" s="129"/>
      <c r="B53" s="129"/>
      <c r="C53" s="129"/>
      <c r="D53" s="129"/>
      <c r="E53" s="130" t="s">
        <v>83</v>
      </c>
      <c r="F53" s="131"/>
      <c r="G53" s="132">
        <f>SUM(G3:G52)</f>
        <v>25896</v>
      </c>
      <c r="H53" s="133"/>
      <c r="I53" s="134"/>
      <c r="J53" s="135"/>
      <c r="K53" s="135"/>
      <c r="L53" s="135"/>
      <c r="M53" s="135"/>
      <c r="N53" s="135"/>
    </row>
    <row r="54" spans="1:14" ht="14.25" customHeight="1">
      <c r="A54" s="72"/>
      <c r="B54" s="72"/>
      <c r="C54" s="72"/>
      <c r="D54" s="72"/>
      <c r="E54" s="72"/>
      <c r="F54" s="73"/>
      <c r="G54" s="73"/>
      <c r="J54" s="138"/>
      <c r="K54" s="138"/>
      <c r="L54" s="138"/>
      <c r="M54" s="138"/>
      <c r="N54" s="138"/>
    </row>
    <row r="55" spans="5:14" ht="13.5" customHeight="1">
      <c r="E55" s="139"/>
      <c r="F55" s="73"/>
      <c r="G55" s="73"/>
      <c r="J55" s="138"/>
      <c r="K55" s="138"/>
      <c r="L55" s="138"/>
      <c r="M55" s="138"/>
      <c r="N55" s="138"/>
    </row>
    <row r="56" spans="1:14" ht="12.75">
      <c r="A56" s="140"/>
      <c r="B56" s="140"/>
      <c r="C56" s="140"/>
      <c r="D56" s="140"/>
      <c r="E56" s="141"/>
      <c r="F56" s="9"/>
      <c r="G56" s="9"/>
      <c r="J56" s="138"/>
      <c r="K56" s="138"/>
      <c r="L56" s="138"/>
      <c r="M56" s="138"/>
      <c r="N56" s="138"/>
    </row>
    <row r="57" spans="1:14" ht="12.75">
      <c r="A57" s="140"/>
      <c r="B57" s="140"/>
      <c r="C57" s="140"/>
      <c r="D57" s="140"/>
      <c r="E57" s="141"/>
      <c r="H57" s="142"/>
      <c r="J57" s="138"/>
      <c r="K57" s="138"/>
      <c r="L57" s="138"/>
      <c r="M57" s="138"/>
      <c r="N57" s="138"/>
    </row>
    <row r="58" spans="1:14" ht="12.75">
      <c r="A58" s="140"/>
      <c r="B58" s="140"/>
      <c r="C58" s="140"/>
      <c r="D58" s="140"/>
      <c r="E58" s="141"/>
      <c r="F58" s="9"/>
      <c r="G58" s="9"/>
      <c r="H58" s="142"/>
      <c r="J58" s="138"/>
      <c r="K58" s="138"/>
      <c r="L58" s="138"/>
      <c r="M58" s="138"/>
      <c r="N58" s="138"/>
    </row>
    <row r="59" spans="5:14" ht="16.5" thickBot="1">
      <c r="E59" s="143"/>
      <c r="J59" s="138"/>
      <c r="K59" s="138"/>
      <c r="L59" s="138"/>
      <c r="M59" s="138"/>
      <c r="N59" s="138"/>
    </row>
    <row r="60" spans="5:14" ht="13.5" thickBot="1">
      <c r="E60" s="144"/>
      <c r="G60" s="145"/>
      <c r="J60" s="138"/>
      <c r="K60" s="138"/>
      <c r="L60" s="138"/>
      <c r="M60" s="138"/>
      <c r="N60" s="138"/>
    </row>
    <row r="61" spans="5:14" ht="12.75">
      <c r="E61" s="8"/>
      <c r="J61" s="138"/>
      <c r="K61" s="138"/>
      <c r="L61" s="138"/>
      <c r="M61" s="138"/>
      <c r="N61" s="138"/>
    </row>
    <row r="62" spans="5:14" ht="14.25" customHeight="1">
      <c r="E62" s="75"/>
      <c r="F62" s="264"/>
      <c r="G62" s="264"/>
      <c r="H62" s="264"/>
      <c r="J62" s="138"/>
      <c r="K62" s="138"/>
      <c r="L62" s="138"/>
      <c r="M62" s="138"/>
      <c r="N62" s="138"/>
    </row>
    <row r="63" spans="5:14" ht="12.75">
      <c r="E63" s="75"/>
      <c r="J63" s="138"/>
      <c r="K63" s="138"/>
      <c r="L63" s="138"/>
      <c r="M63" s="138"/>
      <c r="N63" s="138"/>
    </row>
    <row r="64" spans="10:14" ht="12.75">
      <c r="J64" s="138"/>
      <c r="K64" s="138"/>
      <c r="L64" s="138"/>
      <c r="M64" s="138"/>
      <c r="N64" s="138"/>
    </row>
    <row r="65" spans="5:14" ht="12.75">
      <c r="E65" s="75"/>
      <c r="J65" s="138"/>
      <c r="K65" s="138"/>
      <c r="L65" s="138"/>
      <c r="M65" s="138"/>
      <c r="N65" s="138"/>
    </row>
    <row r="66" spans="5:14" ht="12.75">
      <c r="E66" s="75"/>
      <c r="J66" s="138"/>
      <c r="K66" s="138"/>
      <c r="L66" s="138"/>
      <c r="M66" s="138"/>
      <c r="N66" s="138"/>
    </row>
    <row r="67" spans="5:14" ht="12.75">
      <c r="E67" s="75"/>
      <c r="J67" s="138"/>
      <c r="K67" s="138"/>
      <c r="L67" s="138"/>
      <c r="M67" s="138"/>
      <c r="N67" s="138"/>
    </row>
    <row r="68" spans="5:14" ht="12.75">
      <c r="E68" s="75"/>
      <c r="J68" s="138"/>
      <c r="K68" s="138"/>
      <c r="L68" s="138"/>
      <c r="M68" s="138"/>
      <c r="N68" s="138"/>
    </row>
    <row r="69" spans="5:14" ht="12.75">
      <c r="E69" s="75"/>
      <c r="J69" s="138"/>
      <c r="K69" s="138"/>
      <c r="L69" s="138"/>
      <c r="M69" s="138"/>
      <c r="N69" s="138"/>
    </row>
    <row r="70" spans="5:14" ht="12.75">
      <c r="E70" s="75"/>
      <c r="J70" s="138"/>
      <c r="K70" s="138"/>
      <c r="L70" s="138"/>
      <c r="M70" s="138"/>
      <c r="N70" s="138"/>
    </row>
    <row r="71" spans="5:14" ht="12.75">
      <c r="E71" s="75"/>
      <c r="J71" s="138"/>
      <c r="K71" s="138"/>
      <c r="L71" s="138"/>
      <c r="M71" s="138"/>
      <c r="N71" s="138"/>
    </row>
    <row r="72" spans="5:14" ht="12.75">
      <c r="E72" s="75"/>
      <c r="J72" s="138"/>
      <c r="K72" s="138"/>
      <c r="L72" s="138"/>
      <c r="M72" s="138"/>
      <c r="N72" s="138"/>
    </row>
    <row r="73" ht="12.75">
      <c r="E73" s="75"/>
    </row>
    <row r="74" ht="12.75">
      <c r="E74" s="75"/>
    </row>
    <row r="75" ht="12.75">
      <c r="E75" s="75"/>
    </row>
    <row r="76" ht="12.75">
      <c r="E76" s="75"/>
    </row>
    <row r="77" ht="12.75">
      <c r="E77" s="75"/>
    </row>
    <row r="78" ht="12.75">
      <c r="E78" s="75"/>
    </row>
    <row r="79" ht="12.75">
      <c r="E79" s="75"/>
    </row>
    <row r="80" ht="12.75">
      <c r="E80" s="75"/>
    </row>
    <row r="81" ht="12.75">
      <c r="E81" s="75"/>
    </row>
    <row r="82" ht="12.75">
      <c r="E82" s="75"/>
    </row>
    <row r="83" ht="12.75">
      <c r="E83" s="75"/>
    </row>
    <row r="84" ht="12.75">
      <c r="E84" s="75"/>
    </row>
    <row r="85" ht="12.75">
      <c r="E85" s="75"/>
    </row>
  </sheetData>
  <mergeCells count="1">
    <mergeCell ref="F62:H62"/>
  </mergeCells>
  <printOptions/>
  <pageMargins left="0.8267716535433072" right="0.5905511811023623" top="0.8267716535433072" bottom="0.5511811023622047" header="0.5118110236220472" footer="0.2362204724409449"/>
  <pageSetup firstPageNumber="3" useFirstPageNumber="1" horizontalDpi="300" verticalDpi="300" orientation="landscape" paperSize="9" scale="85" r:id="rId1"/>
  <headerFooter alignWithMargins="0">
    <oddHeader>&amp;C&amp;"Arial,Tučné"&amp;12Investiční akce na rok 2008 - individuální příslib&amp;R&amp;"Arial,Tučné"Část B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SheetLayoutView="100" workbookViewId="0" topLeftCell="A1">
      <pane xSplit="5" ySplit="1" topLeftCell="F2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9.00390625" defaultRowHeight="12.75"/>
  <cols>
    <col min="1" max="1" width="8.75390625" style="74" customWidth="1"/>
    <col min="2" max="4" width="6.00390625" style="74" customWidth="1"/>
    <col min="5" max="5" width="61.125" style="10" customWidth="1"/>
    <col min="6" max="6" width="11.00390625" style="76" hidden="1" customWidth="1"/>
    <col min="7" max="7" width="19.25390625" style="76" customWidth="1"/>
    <col min="8" max="8" width="39.25390625" style="137" customWidth="1"/>
    <col min="9" max="9" width="15.125" style="138" customWidth="1"/>
    <col min="10" max="16384" width="9.125" style="11" customWidth="1"/>
  </cols>
  <sheetData>
    <row r="1" spans="1:8" s="5" customFormat="1" ht="45" customHeight="1" thickBot="1">
      <c r="A1" s="2" t="s">
        <v>30</v>
      </c>
      <c r="B1" s="2" t="s">
        <v>31</v>
      </c>
      <c r="C1" s="2" t="s">
        <v>32</v>
      </c>
      <c r="D1" s="2"/>
      <c r="E1" s="2" t="s">
        <v>33</v>
      </c>
      <c r="F1" s="3" t="s">
        <v>84</v>
      </c>
      <c r="G1" s="4" t="s">
        <v>86</v>
      </c>
      <c r="H1" s="2" t="s">
        <v>35</v>
      </c>
    </row>
    <row r="2" spans="1:14" s="81" customFormat="1" ht="18" customHeight="1">
      <c r="A2" s="6" t="s">
        <v>131</v>
      </c>
      <c r="B2" s="6"/>
      <c r="C2" s="6"/>
      <c r="D2" s="6"/>
      <c r="E2" s="6"/>
      <c r="F2" s="78"/>
      <c r="G2" s="78"/>
      <c r="H2" s="79"/>
      <c r="I2" s="80"/>
      <c r="J2" s="80"/>
      <c r="K2" s="80"/>
      <c r="L2" s="80"/>
      <c r="M2" s="80"/>
      <c r="N2" s="80"/>
    </row>
    <row r="3" spans="1:14" s="85" customFormat="1" ht="15" customHeight="1">
      <c r="A3" s="25">
        <v>34334</v>
      </c>
      <c r="B3" s="25">
        <v>3421</v>
      </c>
      <c r="C3" s="25">
        <v>6202</v>
      </c>
      <c r="D3" s="25">
        <v>1</v>
      </c>
      <c r="E3" s="26" t="s">
        <v>132</v>
      </c>
      <c r="F3" s="82">
        <v>13900</v>
      </c>
      <c r="G3" s="82">
        <v>13900</v>
      </c>
      <c r="H3" s="83" t="s">
        <v>133</v>
      </c>
      <c r="I3" s="84"/>
      <c r="J3" s="84"/>
      <c r="L3" s="84"/>
      <c r="M3" s="84"/>
      <c r="N3" s="84"/>
    </row>
    <row r="4" spans="1:14" s="85" customFormat="1" ht="15" customHeight="1">
      <c r="A4" s="13">
        <v>34815</v>
      </c>
      <c r="B4" s="25">
        <v>6171</v>
      </c>
      <c r="C4" s="25">
        <v>6122</v>
      </c>
      <c r="D4" s="25">
        <v>2</v>
      </c>
      <c r="E4" s="26" t="s">
        <v>134</v>
      </c>
      <c r="F4" s="146">
        <v>150</v>
      </c>
      <c r="G4" s="91">
        <v>150</v>
      </c>
      <c r="H4" s="83" t="s">
        <v>38</v>
      </c>
      <c r="I4" s="84"/>
      <c r="J4" s="84"/>
      <c r="K4" s="84"/>
      <c r="L4" s="84"/>
      <c r="M4" s="84"/>
      <c r="N4" s="84"/>
    </row>
    <row r="5" spans="1:8" s="84" customFormat="1" ht="15" customHeight="1">
      <c r="A5" s="13">
        <v>34401</v>
      </c>
      <c r="B5" s="147">
        <v>2321</v>
      </c>
      <c r="C5" s="13">
        <v>6121</v>
      </c>
      <c r="D5" s="25">
        <v>3</v>
      </c>
      <c r="E5" s="26" t="s">
        <v>135</v>
      </c>
      <c r="F5" s="82">
        <v>1035</v>
      </c>
      <c r="G5" s="82">
        <v>1035</v>
      </c>
      <c r="H5" s="83" t="s">
        <v>133</v>
      </c>
    </row>
    <row r="6" spans="1:8" s="84" customFormat="1" ht="15" customHeight="1">
      <c r="A6" s="102">
        <v>34776</v>
      </c>
      <c r="B6" s="102">
        <v>2321</v>
      </c>
      <c r="C6" s="148">
        <v>6121</v>
      </c>
      <c r="D6" s="25">
        <v>4</v>
      </c>
      <c r="E6" s="26" t="s">
        <v>100</v>
      </c>
      <c r="F6" s="82">
        <v>1000</v>
      </c>
      <c r="G6" s="82">
        <v>1000</v>
      </c>
      <c r="H6" s="26" t="s">
        <v>38</v>
      </c>
    </row>
    <row r="7" spans="1:8" s="84" customFormat="1" ht="15" customHeight="1">
      <c r="A7" s="25">
        <v>30975</v>
      </c>
      <c r="B7" s="25">
        <v>2321</v>
      </c>
      <c r="C7" s="13">
        <v>6121</v>
      </c>
      <c r="D7" s="25">
        <v>5</v>
      </c>
      <c r="E7" s="26" t="s">
        <v>136</v>
      </c>
      <c r="F7" s="82">
        <v>2446</v>
      </c>
      <c r="G7" s="82">
        <v>2446</v>
      </c>
      <c r="H7" s="26" t="s">
        <v>38</v>
      </c>
    </row>
    <row r="8" spans="1:8" s="84" customFormat="1" ht="15" customHeight="1">
      <c r="A8" s="13">
        <v>30953</v>
      </c>
      <c r="B8" s="13">
        <v>3419</v>
      </c>
      <c r="C8" s="13">
        <v>6202</v>
      </c>
      <c r="D8" s="25">
        <v>6</v>
      </c>
      <c r="E8" s="54" t="s">
        <v>137</v>
      </c>
      <c r="F8" s="117">
        <v>7000</v>
      </c>
      <c r="G8" s="117">
        <v>7000</v>
      </c>
      <c r="H8" s="149" t="s">
        <v>138</v>
      </c>
    </row>
    <row r="9" spans="1:8" s="84" customFormat="1" ht="15" customHeight="1">
      <c r="A9" s="102">
        <v>34813</v>
      </c>
      <c r="B9" s="102">
        <v>5311</v>
      </c>
      <c r="C9" s="102">
        <v>6122</v>
      </c>
      <c r="D9" s="25">
        <v>7</v>
      </c>
      <c r="E9" s="26" t="s">
        <v>139</v>
      </c>
      <c r="F9" s="82">
        <v>75</v>
      </c>
      <c r="G9" s="82">
        <v>75</v>
      </c>
      <c r="H9" s="26" t="s">
        <v>140</v>
      </c>
    </row>
    <row r="10" spans="1:8" s="84" customFormat="1" ht="15" customHeight="1">
      <c r="A10" s="102">
        <v>34816</v>
      </c>
      <c r="B10" s="102">
        <v>6171</v>
      </c>
      <c r="C10" s="102">
        <v>6122</v>
      </c>
      <c r="D10" s="25">
        <v>8</v>
      </c>
      <c r="E10" s="59" t="s">
        <v>141</v>
      </c>
      <c r="F10" s="101">
        <v>220</v>
      </c>
      <c r="G10" s="101">
        <v>220</v>
      </c>
      <c r="H10" s="150" t="s">
        <v>142</v>
      </c>
    </row>
    <row r="11" spans="1:8" s="84" customFormat="1" ht="15" customHeight="1">
      <c r="A11" s="25">
        <v>34539</v>
      </c>
      <c r="B11" s="25">
        <v>5212</v>
      </c>
      <c r="C11" s="25">
        <v>6122</v>
      </c>
      <c r="D11" s="25">
        <v>9</v>
      </c>
      <c r="E11" s="59" t="s">
        <v>143</v>
      </c>
      <c r="F11" s="98">
        <v>200</v>
      </c>
      <c r="G11" s="98">
        <v>200</v>
      </c>
      <c r="H11" s="150" t="s">
        <v>144</v>
      </c>
    </row>
    <row r="12" spans="1:8" s="84" customFormat="1" ht="15" customHeight="1">
      <c r="A12" s="102">
        <v>34379</v>
      </c>
      <c r="B12" s="102">
        <v>6171</v>
      </c>
      <c r="C12" s="102">
        <v>6111</v>
      </c>
      <c r="D12" s="25">
        <v>10</v>
      </c>
      <c r="E12" s="26" t="s">
        <v>145</v>
      </c>
      <c r="F12" s="101">
        <v>8000</v>
      </c>
      <c r="G12" s="101">
        <v>8000</v>
      </c>
      <c r="H12" s="150" t="s">
        <v>146</v>
      </c>
    </row>
    <row r="13" spans="1:8" s="84" customFormat="1" ht="15" customHeight="1">
      <c r="A13" s="102">
        <v>34814</v>
      </c>
      <c r="B13" s="102">
        <v>6409</v>
      </c>
      <c r="C13" s="102">
        <v>6119</v>
      </c>
      <c r="D13" s="25">
        <v>11</v>
      </c>
      <c r="E13" s="151" t="s">
        <v>147</v>
      </c>
      <c r="F13" s="99">
        <v>2000</v>
      </c>
      <c r="G13" s="90">
        <v>2000</v>
      </c>
      <c r="H13" s="152" t="s">
        <v>148</v>
      </c>
    </row>
    <row r="14" spans="1:8" s="84" customFormat="1" ht="15" customHeight="1">
      <c r="A14" s="13">
        <v>34812</v>
      </c>
      <c r="B14" s="13">
        <v>5311</v>
      </c>
      <c r="C14" s="13">
        <v>6122</v>
      </c>
      <c r="D14" s="25">
        <v>12</v>
      </c>
      <c r="E14" s="26" t="s">
        <v>149</v>
      </c>
      <c r="F14" s="82">
        <v>85</v>
      </c>
      <c r="G14" s="82">
        <v>85</v>
      </c>
      <c r="H14" s="83" t="s">
        <v>140</v>
      </c>
    </row>
    <row r="15" spans="1:8" s="84" customFormat="1" ht="15" customHeight="1" thickBot="1">
      <c r="A15" s="102">
        <v>34398</v>
      </c>
      <c r="B15" s="102">
        <v>3639</v>
      </c>
      <c r="C15" s="102">
        <v>6130</v>
      </c>
      <c r="D15" s="25">
        <v>13</v>
      </c>
      <c r="E15" s="153" t="s">
        <v>150</v>
      </c>
      <c r="F15" s="154">
        <v>500</v>
      </c>
      <c r="G15" s="154">
        <v>500</v>
      </c>
      <c r="H15" s="155" t="s">
        <v>38</v>
      </c>
    </row>
    <row r="16" spans="1:8" s="160" customFormat="1" ht="15" customHeight="1" thickBot="1">
      <c r="A16" s="66"/>
      <c r="B16" s="66"/>
      <c r="C16" s="156"/>
      <c r="D16" s="156"/>
      <c r="E16" s="157" t="s">
        <v>83</v>
      </c>
      <c r="F16" s="158"/>
      <c r="G16" s="158">
        <f>SUM(G3:G15)</f>
        <v>36611</v>
      </c>
      <c r="H16" s="159"/>
    </row>
    <row r="17" spans="1:14" ht="12.75">
      <c r="A17" s="72"/>
      <c r="B17" s="72"/>
      <c r="C17" s="72"/>
      <c r="D17" s="72"/>
      <c r="E17" s="72"/>
      <c r="F17" s="73"/>
      <c r="G17" s="73"/>
      <c r="J17" s="138"/>
      <c r="K17" s="138"/>
      <c r="L17" s="138"/>
      <c r="M17" s="138"/>
      <c r="N17" s="138"/>
    </row>
    <row r="18" spans="1:14" ht="12.75">
      <c r="A18" s="72"/>
      <c r="B18" s="72"/>
      <c r="C18" s="72"/>
      <c r="D18" s="72"/>
      <c r="E18" s="72"/>
      <c r="F18" s="73"/>
      <c r="G18" s="73"/>
      <c r="J18" s="138"/>
      <c r="K18" s="138"/>
      <c r="L18" s="138"/>
      <c r="M18" s="138"/>
      <c r="N18" s="138"/>
    </row>
    <row r="19" ht="12.75">
      <c r="E19" s="75"/>
    </row>
    <row r="20" ht="12.75">
      <c r="E20" s="75"/>
    </row>
    <row r="21" ht="12.75">
      <c r="E21" s="75"/>
    </row>
    <row r="22" ht="12.75">
      <c r="E22" s="75"/>
    </row>
    <row r="23" ht="12.75">
      <c r="E23" s="75"/>
    </row>
    <row r="24" ht="12.75">
      <c r="E24" s="75"/>
    </row>
    <row r="25" ht="12.75">
      <c r="E25" s="75"/>
    </row>
  </sheetData>
  <printOptions/>
  <pageMargins left="0.8267716535433072" right="0.5905511811023623" top="0.8267716535433072" bottom="0.5511811023622047" header="0.5118110236220472" footer="0.2362204724409449"/>
  <pageSetup horizontalDpi="300" verticalDpi="300" orientation="landscape" paperSize="9" scale="90" r:id="rId1"/>
  <headerFooter alignWithMargins="0">
    <oddHeader>&amp;C&amp;"Arial,Tučné"&amp;12Investiční akce na rok 2008- individuální příslib&amp;R&amp;"Arial,Tučné"Část B</oddHeader>
    <oddFooter>&amp;C5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52" sqref="D52"/>
    </sheetView>
  </sheetViews>
  <sheetFormatPr defaultColWidth="9.00390625" defaultRowHeight="12.75"/>
  <cols>
    <col min="1" max="4" width="6.00390625" style="11" customWidth="1"/>
    <col min="5" max="5" width="61.125" style="182" customWidth="1"/>
    <col min="6" max="6" width="19.125" style="11" customWidth="1"/>
    <col min="7" max="7" width="36.00390625" style="182" customWidth="1"/>
    <col min="8" max="16384" width="9.125" style="11" customWidth="1"/>
  </cols>
  <sheetData>
    <row r="1" spans="1:7" s="163" customFormat="1" ht="45" customHeight="1" thickBot="1">
      <c r="A1" s="161" t="s">
        <v>30</v>
      </c>
      <c r="B1" s="161" t="s">
        <v>31</v>
      </c>
      <c r="C1" s="161" t="s">
        <v>32</v>
      </c>
      <c r="D1" s="161"/>
      <c r="E1" s="162" t="s">
        <v>33</v>
      </c>
      <c r="F1" s="4" t="s">
        <v>86</v>
      </c>
      <c r="G1" s="162" t="s">
        <v>35</v>
      </c>
    </row>
    <row r="2" spans="1:7" s="165" customFormat="1" ht="18.75" customHeight="1">
      <c r="A2" s="164" t="s">
        <v>151</v>
      </c>
      <c r="E2" s="166"/>
      <c r="F2" s="166"/>
      <c r="G2" s="166"/>
    </row>
    <row r="3" spans="1:7" s="170" customFormat="1" ht="15" customHeight="1">
      <c r="A3" s="167">
        <v>4517</v>
      </c>
      <c r="B3" s="167">
        <v>3636</v>
      </c>
      <c r="C3" s="167">
        <v>6119</v>
      </c>
      <c r="D3" s="167">
        <v>1</v>
      </c>
      <c r="E3" s="168" t="s">
        <v>152</v>
      </c>
      <c r="F3" s="169">
        <v>200</v>
      </c>
      <c r="G3" s="168"/>
    </row>
    <row r="4" spans="1:7" s="170" customFormat="1" ht="15" customHeight="1">
      <c r="A4" s="167">
        <v>4732</v>
      </c>
      <c r="B4" s="167">
        <v>3636</v>
      </c>
      <c r="C4" s="167">
        <v>6119</v>
      </c>
      <c r="D4" s="167">
        <v>2</v>
      </c>
      <c r="E4" s="168" t="s">
        <v>153</v>
      </c>
      <c r="F4" s="169">
        <v>200</v>
      </c>
      <c r="G4" s="168"/>
    </row>
    <row r="5" spans="1:7" s="170" customFormat="1" ht="15" customHeight="1">
      <c r="A5" s="167">
        <v>4834</v>
      </c>
      <c r="B5" s="167">
        <v>3636</v>
      </c>
      <c r="C5" s="167">
        <v>6119</v>
      </c>
      <c r="D5" s="167">
        <v>3</v>
      </c>
      <c r="E5" s="168" t="s">
        <v>154</v>
      </c>
      <c r="F5" s="169">
        <v>4000</v>
      </c>
      <c r="G5" s="168"/>
    </row>
    <row r="6" spans="1:7" s="170" customFormat="1" ht="15" customHeight="1">
      <c r="A6" s="167">
        <v>4763</v>
      </c>
      <c r="B6" s="167">
        <v>3636</v>
      </c>
      <c r="C6" s="167">
        <v>6119</v>
      </c>
      <c r="D6" s="167">
        <v>4</v>
      </c>
      <c r="E6" s="168" t="s">
        <v>155</v>
      </c>
      <c r="F6" s="169">
        <v>100</v>
      </c>
      <c r="G6" s="168"/>
    </row>
    <row r="7" spans="1:7" s="170" customFormat="1" ht="15" customHeight="1">
      <c r="A7" s="167">
        <v>4832</v>
      </c>
      <c r="B7" s="167">
        <v>3636</v>
      </c>
      <c r="C7" s="167">
        <v>6119</v>
      </c>
      <c r="D7" s="167">
        <v>5</v>
      </c>
      <c r="E7" s="168" t="s">
        <v>156</v>
      </c>
      <c r="F7" s="169">
        <v>150</v>
      </c>
      <c r="G7" s="168"/>
    </row>
    <row r="8" spans="1:7" s="170" customFormat="1" ht="15" customHeight="1">
      <c r="A8" s="167">
        <v>4833</v>
      </c>
      <c r="B8" s="167">
        <v>3636</v>
      </c>
      <c r="C8" s="167">
        <v>6119</v>
      </c>
      <c r="D8" s="167">
        <v>6</v>
      </c>
      <c r="E8" s="168" t="s">
        <v>157</v>
      </c>
      <c r="F8" s="169">
        <v>150</v>
      </c>
      <c r="G8" s="168"/>
    </row>
    <row r="9" spans="1:7" s="170" customFormat="1" ht="15" customHeight="1">
      <c r="A9" s="32">
        <v>4455</v>
      </c>
      <c r="B9" s="32">
        <v>2212</v>
      </c>
      <c r="C9" s="32">
        <v>6121</v>
      </c>
      <c r="D9" s="167">
        <v>7</v>
      </c>
      <c r="E9" s="171" t="s">
        <v>109</v>
      </c>
      <c r="F9" s="169">
        <v>150</v>
      </c>
      <c r="G9" s="168"/>
    </row>
    <row r="10" spans="1:7" s="170" customFormat="1" ht="15" customHeight="1">
      <c r="A10" s="32">
        <v>4455</v>
      </c>
      <c r="B10" s="32">
        <v>3636</v>
      </c>
      <c r="C10" s="32">
        <v>6119</v>
      </c>
      <c r="D10" s="167">
        <v>8</v>
      </c>
      <c r="E10" s="171" t="s">
        <v>158</v>
      </c>
      <c r="F10" s="169">
        <v>50</v>
      </c>
      <c r="G10" s="168"/>
    </row>
    <row r="11" spans="1:7" s="170" customFormat="1" ht="15" customHeight="1">
      <c r="A11" s="167">
        <v>4194</v>
      </c>
      <c r="B11" s="167">
        <v>3636</v>
      </c>
      <c r="C11" s="167">
        <v>6119</v>
      </c>
      <c r="D11" s="167">
        <v>9</v>
      </c>
      <c r="E11" s="168" t="s">
        <v>159</v>
      </c>
      <c r="F11" s="169">
        <v>200</v>
      </c>
      <c r="G11" s="168"/>
    </row>
    <row r="12" spans="1:7" s="170" customFormat="1" ht="15" customHeight="1">
      <c r="A12" s="167">
        <v>4519</v>
      </c>
      <c r="B12" s="167">
        <v>3636</v>
      </c>
      <c r="C12" s="167">
        <v>6119</v>
      </c>
      <c r="D12" s="167">
        <v>10</v>
      </c>
      <c r="E12" s="172" t="s">
        <v>160</v>
      </c>
      <c r="F12" s="169">
        <v>100</v>
      </c>
      <c r="G12" s="168"/>
    </row>
    <row r="13" spans="1:7" s="170" customFormat="1" ht="15" customHeight="1">
      <c r="A13" s="167">
        <v>4286</v>
      </c>
      <c r="B13" s="167">
        <v>3636</v>
      </c>
      <c r="C13" s="167">
        <v>6119</v>
      </c>
      <c r="D13" s="167">
        <v>11</v>
      </c>
      <c r="E13" s="168" t="s">
        <v>161</v>
      </c>
      <c r="F13" s="169">
        <v>150</v>
      </c>
      <c r="G13" s="168"/>
    </row>
    <row r="14" spans="1:7" s="176" customFormat="1" ht="15" customHeight="1" thickBot="1">
      <c r="A14" s="173">
        <v>726</v>
      </c>
      <c r="B14" s="173">
        <v>3636</v>
      </c>
      <c r="C14" s="173">
        <v>6119</v>
      </c>
      <c r="D14" s="167">
        <v>12</v>
      </c>
      <c r="E14" s="174" t="s">
        <v>162</v>
      </c>
      <c r="F14" s="175">
        <v>50</v>
      </c>
      <c r="G14" s="174"/>
    </row>
    <row r="15" spans="5:7" s="177" customFormat="1" ht="15" customHeight="1" thickBot="1">
      <c r="E15" s="178" t="s">
        <v>83</v>
      </c>
      <c r="F15" s="179">
        <f>SUM(F3:F14)</f>
        <v>5500</v>
      </c>
      <c r="G15" s="180"/>
    </row>
    <row r="22" ht="12.75">
      <c r="E22" s="181"/>
    </row>
  </sheetData>
  <printOptions/>
  <pageMargins left="0.8267716535433072" right="0.5905511811023623" top="0.8267716535433072" bottom="0.5511811023622047" header="0.5118110236220472" footer="0.2362204724409449"/>
  <pageSetup horizontalDpi="600" verticalDpi="600" orientation="landscape" paperSize="9" scale="90" r:id="rId1"/>
  <headerFooter alignWithMargins="0">
    <oddHeader>&amp;C&amp;"Arial,Tučné"&amp;12Investiční akce na rok 2008 - individuální příslib&amp;R&amp;"Arial,Tučné"Část B</oddHeader>
    <oddFooter>&amp;C6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workbookViewId="0" topLeftCell="A1">
      <selection activeCell="D52" sqref="D52"/>
    </sheetView>
  </sheetViews>
  <sheetFormatPr defaultColWidth="9.00390625" defaultRowHeight="12.75"/>
  <cols>
    <col min="1" max="4" width="6.00390625" style="11" customWidth="1"/>
    <col min="5" max="5" width="61.00390625" style="182" customWidth="1"/>
    <col min="6" max="6" width="19.125" style="11" customWidth="1"/>
    <col min="7" max="7" width="36.125" style="182" customWidth="1"/>
    <col min="8" max="16384" width="9.125" style="11" customWidth="1"/>
  </cols>
  <sheetData>
    <row r="1" spans="1:7" s="161" customFormat="1" ht="45" customHeight="1" thickBot="1">
      <c r="A1" s="161" t="s">
        <v>30</v>
      </c>
      <c r="B1" s="161" t="s">
        <v>31</v>
      </c>
      <c r="C1" s="161" t="s">
        <v>163</v>
      </c>
      <c r="E1" s="162" t="s">
        <v>33</v>
      </c>
      <c r="F1" s="4" t="s">
        <v>86</v>
      </c>
      <c r="G1" s="162" t="s">
        <v>35</v>
      </c>
    </row>
    <row r="2" spans="1:7" s="186" customFormat="1" ht="18.75" customHeight="1">
      <c r="A2" s="183" t="s">
        <v>164</v>
      </c>
      <c r="B2" s="184"/>
      <c r="C2" s="184"/>
      <c r="D2" s="184"/>
      <c r="E2" s="185"/>
      <c r="F2" s="185"/>
      <c r="G2" s="185"/>
    </row>
    <row r="3" spans="1:7" ht="15" customHeight="1">
      <c r="A3" s="167">
        <v>4293</v>
      </c>
      <c r="B3" s="167">
        <v>3635</v>
      </c>
      <c r="C3" s="167">
        <v>6119</v>
      </c>
      <c r="D3" s="167">
        <v>1</v>
      </c>
      <c r="E3" s="187" t="s">
        <v>165</v>
      </c>
      <c r="F3" s="188">
        <v>480</v>
      </c>
      <c r="G3" s="189"/>
    </row>
    <row r="4" spans="1:7" ht="15" customHeight="1">
      <c r="A4" s="167">
        <v>4431</v>
      </c>
      <c r="B4" s="167">
        <v>3635</v>
      </c>
      <c r="C4" s="167">
        <v>6119</v>
      </c>
      <c r="D4" s="167">
        <v>2</v>
      </c>
      <c r="E4" s="187" t="s">
        <v>166</v>
      </c>
      <c r="F4" s="190">
        <v>100</v>
      </c>
      <c r="G4" s="189"/>
    </row>
    <row r="5" spans="1:7" ht="15" customHeight="1">
      <c r="A5" s="19">
        <v>4838</v>
      </c>
      <c r="B5" s="167">
        <v>3635</v>
      </c>
      <c r="C5" s="167">
        <v>6119</v>
      </c>
      <c r="D5" s="167">
        <v>3</v>
      </c>
      <c r="E5" s="187" t="s">
        <v>167</v>
      </c>
      <c r="F5" s="190">
        <v>300</v>
      </c>
      <c r="G5" s="191"/>
    </row>
    <row r="6" spans="1:7" ht="15" customHeight="1">
      <c r="A6" s="167">
        <v>4836</v>
      </c>
      <c r="B6" s="167">
        <v>3635</v>
      </c>
      <c r="C6" s="167">
        <v>6119</v>
      </c>
      <c r="D6" s="167">
        <v>4</v>
      </c>
      <c r="E6" s="187" t="s">
        <v>168</v>
      </c>
      <c r="F6" s="190">
        <v>350</v>
      </c>
      <c r="G6" s="189"/>
    </row>
    <row r="7" spans="1:7" ht="15" customHeight="1">
      <c r="A7" s="167">
        <v>4289</v>
      </c>
      <c r="B7" s="167">
        <v>3635</v>
      </c>
      <c r="C7" s="167">
        <v>6119</v>
      </c>
      <c r="D7" s="167">
        <v>5</v>
      </c>
      <c r="E7" s="187" t="s">
        <v>169</v>
      </c>
      <c r="F7" s="190">
        <v>150</v>
      </c>
      <c r="G7" s="189"/>
    </row>
    <row r="8" spans="1:7" ht="15" customHeight="1">
      <c r="A8" s="167">
        <v>4584</v>
      </c>
      <c r="B8" s="167">
        <v>3635</v>
      </c>
      <c r="C8" s="167">
        <v>6119</v>
      </c>
      <c r="D8" s="167">
        <v>6</v>
      </c>
      <c r="E8" s="187" t="s">
        <v>170</v>
      </c>
      <c r="F8" s="190">
        <v>200</v>
      </c>
      <c r="G8" s="189"/>
    </row>
    <row r="9" spans="1:7" ht="15" customHeight="1">
      <c r="A9" s="167">
        <v>4585</v>
      </c>
      <c r="B9" s="167">
        <v>3635</v>
      </c>
      <c r="C9" s="167">
        <v>6119</v>
      </c>
      <c r="D9" s="167">
        <v>7</v>
      </c>
      <c r="E9" s="187" t="s">
        <v>171</v>
      </c>
      <c r="F9" s="190">
        <v>1500</v>
      </c>
      <c r="G9" s="191"/>
    </row>
    <row r="10" spans="1:7" ht="15" customHeight="1">
      <c r="A10" s="167">
        <v>4298</v>
      </c>
      <c r="B10" s="167">
        <v>3635</v>
      </c>
      <c r="C10" s="167">
        <v>6119</v>
      </c>
      <c r="D10" s="167">
        <v>8</v>
      </c>
      <c r="E10" s="187" t="s">
        <v>172</v>
      </c>
      <c r="F10" s="190">
        <v>50</v>
      </c>
      <c r="G10" s="191"/>
    </row>
    <row r="11" spans="1:7" ht="15" customHeight="1">
      <c r="A11" s="167">
        <v>4285</v>
      </c>
      <c r="B11" s="167">
        <v>3635</v>
      </c>
      <c r="C11" s="167">
        <v>6119</v>
      </c>
      <c r="D11" s="167">
        <v>9</v>
      </c>
      <c r="E11" s="187" t="s">
        <v>173</v>
      </c>
      <c r="F11" s="190">
        <v>400</v>
      </c>
      <c r="G11" s="189"/>
    </row>
    <row r="12" spans="1:7" ht="15" customHeight="1">
      <c r="A12" s="167">
        <v>4290</v>
      </c>
      <c r="B12" s="167">
        <v>3635</v>
      </c>
      <c r="C12" s="167">
        <v>6119</v>
      </c>
      <c r="D12" s="167">
        <v>10</v>
      </c>
      <c r="E12" s="187" t="s">
        <v>174</v>
      </c>
      <c r="F12" s="190">
        <v>600</v>
      </c>
      <c r="G12" s="189"/>
    </row>
    <row r="13" spans="1:7" ht="15" customHeight="1" thickBot="1">
      <c r="A13" s="173">
        <v>4710</v>
      </c>
      <c r="B13" s="173">
        <v>3635</v>
      </c>
      <c r="C13" s="173">
        <v>6119</v>
      </c>
      <c r="D13" s="167">
        <v>11</v>
      </c>
      <c r="E13" s="192" t="s">
        <v>175</v>
      </c>
      <c r="F13" s="193">
        <v>2000</v>
      </c>
      <c r="G13" s="194"/>
    </row>
    <row r="14" spans="5:7" s="177" customFormat="1" ht="15" customHeight="1" thickBot="1">
      <c r="E14" s="178" t="s">
        <v>83</v>
      </c>
      <c r="F14" s="195">
        <f>SUM(F3:F13)</f>
        <v>6130</v>
      </c>
      <c r="G14" s="180"/>
    </row>
  </sheetData>
  <printOptions/>
  <pageMargins left="0.8267716535433072" right="0.5905511811023623" top="0.8267716535433072" bottom="0.5511811023622047" header="0.5118110236220472" footer="0.2362204724409449"/>
  <pageSetup horizontalDpi="600" verticalDpi="600" orientation="landscape" paperSize="9" scale="90" r:id="rId1"/>
  <headerFooter alignWithMargins="0">
    <oddHeader>&amp;C&amp;"Arial,Tučné"&amp;12Investiční akce na rok 2008 - individuální příslib&amp;R&amp;"Arial,Tučné"Část B</oddHeader>
    <oddFooter>&amp;C7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SheetLayoutView="100" workbookViewId="0" topLeftCell="A1">
      <pane xSplit="5" ySplit="1" topLeftCell="F2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9.00390625" defaultRowHeight="12.75"/>
  <cols>
    <col min="1" max="1" width="7.00390625" style="74" customWidth="1"/>
    <col min="2" max="4" width="6.00390625" style="74" customWidth="1"/>
    <col min="5" max="5" width="61.125" style="10" customWidth="1"/>
    <col min="6" max="6" width="11.00390625" style="76" hidden="1" customWidth="1"/>
    <col min="7" max="7" width="19.25390625" style="76" customWidth="1"/>
    <col min="8" max="8" width="36.125" style="137" customWidth="1"/>
    <col min="9" max="9" width="15.125" style="138" customWidth="1"/>
    <col min="10" max="16384" width="9.125" style="11" customWidth="1"/>
  </cols>
  <sheetData>
    <row r="1" spans="1:8" s="161" customFormat="1" ht="45" customHeight="1" thickBot="1">
      <c r="A1" s="161" t="s">
        <v>30</v>
      </c>
      <c r="B1" s="161" t="s">
        <v>31</v>
      </c>
      <c r="C1" s="161" t="s">
        <v>163</v>
      </c>
      <c r="E1" s="162" t="s">
        <v>33</v>
      </c>
      <c r="F1" s="162" t="s">
        <v>176</v>
      </c>
      <c r="G1" s="4" t="s">
        <v>86</v>
      </c>
      <c r="H1" s="161" t="s">
        <v>35</v>
      </c>
    </row>
    <row r="2" spans="1:14" ht="18.75" customHeight="1">
      <c r="A2" s="6" t="s">
        <v>177</v>
      </c>
      <c r="B2" s="7"/>
      <c r="C2" s="7"/>
      <c r="D2" s="7"/>
      <c r="E2" s="8"/>
      <c r="F2" s="9"/>
      <c r="G2" s="9"/>
      <c r="J2" s="138"/>
      <c r="K2" s="138"/>
      <c r="L2" s="138"/>
      <c r="M2" s="138"/>
      <c r="N2" s="138"/>
    </row>
    <row r="3" spans="1:14" ht="27" customHeight="1">
      <c r="A3" s="58">
        <v>735</v>
      </c>
      <c r="B3" s="58">
        <v>2212</v>
      </c>
      <c r="C3" s="58">
        <v>6313</v>
      </c>
      <c r="D3" s="196">
        <v>1</v>
      </c>
      <c r="E3" s="197" t="s">
        <v>178</v>
      </c>
      <c r="F3" s="82">
        <v>500</v>
      </c>
      <c r="G3" s="82">
        <v>500</v>
      </c>
      <c r="H3" s="198" t="s">
        <v>179</v>
      </c>
      <c r="J3" s="138"/>
      <c r="K3" s="138"/>
      <c r="L3" s="138"/>
      <c r="M3" s="138"/>
      <c r="N3" s="138"/>
    </row>
    <row r="4" spans="1:14" s="201" customFormat="1" ht="15" customHeight="1">
      <c r="A4" s="58">
        <v>4699</v>
      </c>
      <c r="B4" s="58">
        <v>3312</v>
      </c>
      <c r="C4" s="58">
        <v>6351</v>
      </c>
      <c r="D4" s="58">
        <v>2</v>
      </c>
      <c r="E4" s="199" t="s">
        <v>180</v>
      </c>
      <c r="F4" s="200">
        <v>850</v>
      </c>
      <c r="G4" s="200">
        <v>300</v>
      </c>
      <c r="H4" s="128" t="s">
        <v>181</v>
      </c>
      <c r="I4" s="138"/>
      <c r="J4" s="138"/>
      <c r="K4" s="138"/>
      <c r="L4" s="138"/>
      <c r="M4" s="138"/>
      <c r="N4" s="138"/>
    </row>
    <row r="5" spans="1:8" s="138" customFormat="1" ht="15" customHeight="1" thickBot="1">
      <c r="A5" s="25">
        <v>59</v>
      </c>
      <c r="B5" s="25">
        <v>2321</v>
      </c>
      <c r="C5" s="109">
        <v>6349</v>
      </c>
      <c r="D5" s="109">
        <v>3</v>
      </c>
      <c r="E5" s="26" t="s">
        <v>182</v>
      </c>
      <c r="F5" s="82">
        <v>1000</v>
      </c>
      <c r="G5" s="82">
        <v>1000</v>
      </c>
      <c r="H5" s="83" t="s">
        <v>183</v>
      </c>
    </row>
    <row r="6" spans="1:14" s="204" customFormat="1" ht="15" customHeight="1" thickBot="1">
      <c r="A6" s="202"/>
      <c r="B6" s="202"/>
      <c r="C6" s="202"/>
      <c r="D6" s="202"/>
      <c r="E6" s="203" t="s">
        <v>83</v>
      </c>
      <c r="F6" s="158"/>
      <c r="G6" s="158">
        <f>SUM(G3:G5)</f>
        <v>1800</v>
      </c>
      <c r="H6" s="159"/>
      <c r="I6" s="160"/>
      <c r="J6" s="160"/>
      <c r="K6" s="160"/>
      <c r="L6" s="160"/>
      <c r="M6" s="160"/>
      <c r="N6" s="160"/>
    </row>
  </sheetData>
  <printOptions/>
  <pageMargins left="0.8267716535433072" right="0.5905511811023623" top="0.8267716535433072" bottom="0.5511811023622047" header="0.5118110236220472" footer="0.2362204724409449"/>
  <pageSetup horizontalDpi="300" verticalDpi="300" orientation="landscape" paperSize="9" scale="90" r:id="rId1"/>
  <headerFooter alignWithMargins="0">
    <oddHeader>&amp;C&amp;"Arial,Tučné"&amp;12Investiční akce na rok 2008 - individuální příslib&amp;R&amp;"Arial,Tučné"Část B</oddHeader>
    <oddFooter>&amp;C8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SheetLayoutView="100" workbookViewId="0" topLeftCell="A1">
      <pane xSplit="5" ySplit="1" topLeftCell="F2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9.00390625" defaultRowHeight="12.75"/>
  <cols>
    <col min="1" max="4" width="6.00390625" style="74" customWidth="1"/>
    <col min="5" max="5" width="61.125" style="10" customWidth="1"/>
    <col min="6" max="6" width="11.00390625" style="76" hidden="1" customWidth="1"/>
    <col min="7" max="7" width="19.25390625" style="76" customWidth="1"/>
    <col min="8" max="8" width="36.125" style="137" customWidth="1"/>
    <col min="9" max="9" width="15.125" style="138" customWidth="1"/>
    <col min="10" max="16384" width="9.125" style="11" customWidth="1"/>
  </cols>
  <sheetData>
    <row r="1" spans="1:8" s="161" customFormat="1" ht="45" customHeight="1" thickBot="1">
      <c r="A1" s="161" t="s">
        <v>30</v>
      </c>
      <c r="B1" s="161" t="s">
        <v>31</v>
      </c>
      <c r="C1" s="161" t="s">
        <v>163</v>
      </c>
      <c r="E1" s="162" t="s">
        <v>33</v>
      </c>
      <c r="F1" s="162" t="s">
        <v>176</v>
      </c>
      <c r="G1" s="4" t="s">
        <v>86</v>
      </c>
      <c r="H1" s="161" t="s">
        <v>35</v>
      </c>
    </row>
    <row r="2" spans="1:14" ht="18.75" customHeight="1">
      <c r="A2" s="8" t="s">
        <v>184</v>
      </c>
      <c r="E2" s="8"/>
      <c r="F2" s="73"/>
      <c r="G2" s="73"/>
      <c r="J2" s="138"/>
      <c r="K2" s="138"/>
      <c r="L2" s="138"/>
      <c r="M2" s="138"/>
      <c r="N2" s="138"/>
    </row>
    <row r="3" spans="1:14" ht="15" customHeight="1">
      <c r="A3" s="205">
        <v>4820</v>
      </c>
      <c r="B3" s="205">
        <v>3612</v>
      </c>
      <c r="C3" s="205">
        <v>6121</v>
      </c>
      <c r="D3" s="205">
        <v>1</v>
      </c>
      <c r="E3" s="206" t="s">
        <v>185</v>
      </c>
      <c r="F3" s="207">
        <v>2180</v>
      </c>
      <c r="G3" s="207">
        <f>2180+119</f>
        <v>2299</v>
      </c>
      <c r="H3" s="172" t="s">
        <v>186</v>
      </c>
      <c r="J3" s="138"/>
      <c r="K3" s="138"/>
      <c r="L3" s="138"/>
      <c r="M3" s="138"/>
      <c r="N3" s="138"/>
    </row>
    <row r="4" spans="1:14" ht="15" customHeight="1">
      <c r="A4" s="205">
        <v>4819</v>
      </c>
      <c r="B4" s="205">
        <v>3612</v>
      </c>
      <c r="C4" s="208">
        <v>6121</v>
      </c>
      <c r="D4" s="208">
        <v>2</v>
      </c>
      <c r="E4" s="206" t="s">
        <v>187</v>
      </c>
      <c r="F4" s="209">
        <v>5450</v>
      </c>
      <c r="G4" s="209">
        <v>5450</v>
      </c>
      <c r="H4" s="172" t="s">
        <v>186</v>
      </c>
      <c r="J4" s="138"/>
      <c r="K4" s="138"/>
      <c r="L4" s="138"/>
      <c r="M4" s="138"/>
      <c r="N4" s="138"/>
    </row>
    <row r="5" spans="1:14" ht="15" customHeight="1">
      <c r="A5" s="205">
        <v>4822</v>
      </c>
      <c r="B5" s="205">
        <v>3612</v>
      </c>
      <c r="C5" s="208">
        <v>6121</v>
      </c>
      <c r="D5" s="208">
        <v>3</v>
      </c>
      <c r="E5" s="206" t="s">
        <v>188</v>
      </c>
      <c r="F5" s="207">
        <v>119</v>
      </c>
      <c r="G5" s="207">
        <v>119</v>
      </c>
      <c r="H5" s="172" t="s">
        <v>186</v>
      </c>
      <c r="J5" s="138"/>
      <c r="K5" s="138"/>
      <c r="L5" s="138"/>
      <c r="M5" s="138"/>
      <c r="N5" s="138"/>
    </row>
    <row r="6" spans="1:14" ht="15" customHeight="1" thickBot="1">
      <c r="A6" s="210">
        <v>4821</v>
      </c>
      <c r="B6" s="210">
        <v>3612</v>
      </c>
      <c r="C6" s="211">
        <v>6121</v>
      </c>
      <c r="D6" s="211">
        <v>4</v>
      </c>
      <c r="E6" s="212" t="s">
        <v>189</v>
      </c>
      <c r="F6" s="213">
        <v>1190</v>
      </c>
      <c r="G6" s="213">
        <v>1190</v>
      </c>
      <c r="H6" s="172" t="s">
        <v>186</v>
      </c>
      <c r="J6" s="138"/>
      <c r="K6" s="138"/>
      <c r="L6" s="138"/>
      <c r="M6" s="138"/>
      <c r="N6" s="138"/>
    </row>
    <row r="7" spans="1:14" s="177" customFormat="1" ht="15" customHeight="1" thickBot="1">
      <c r="A7" s="214"/>
      <c r="B7" s="214"/>
      <c r="C7" s="214"/>
      <c r="D7" s="214"/>
      <c r="E7" s="203" t="s">
        <v>190</v>
      </c>
      <c r="F7" s="215">
        <f>SUM(F3:F6)</f>
        <v>8939</v>
      </c>
      <c r="G7" s="215">
        <f>SUM(G3:G6)</f>
        <v>9058</v>
      </c>
      <c r="H7" s="216"/>
      <c r="I7" s="217"/>
      <c r="J7" s="217"/>
      <c r="K7" s="217"/>
      <c r="L7" s="217"/>
      <c r="M7" s="217"/>
      <c r="N7" s="217"/>
    </row>
    <row r="8" spans="6:14" ht="12.75">
      <c r="F8" s="73"/>
      <c r="G8" s="73"/>
      <c r="J8" s="138"/>
      <c r="K8" s="138"/>
      <c r="L8" s="138"/>
      <c r="M8" s="138"/>
      <c r="N8" s="138"/>
    </row>
    <row r="9" spans="5:14" ht="12.75">
      <c r="E9" s="139"/>
      <c r="F9" s="218"/>
      <c r="G9" s="218"/>
      <c r="J9" s="138"/>
      <c r="K9" s="138"/>
      <c r="L9" s="138"/>
      <c r="M9" s="138"/>
      <c r="N9" s="138"/>
    </row>
    <row r="10" spans="8:14" ht="12.75">
      <c r="H10" s="9"/>
      <c r="J10" s="138"/>
      <c r="K10" s="138"/>
      <c r="L10" s="138"/>
      <c r="M10" s="138"/>
      <c r="N10" s="138"/>
    </row>
    <row r="11" spans="5:14" ht="15.75">
      <c r="E11" s="143"/>
      <c r="G11" s="219"/>
      <c r="J11" s="138"/>
      <c r="K11" s="138"/>
      <c r="L11" s="138"/>
      <c r="M11" s="138"/>
      <c r="N11" s="138"/>
    </row>
    <row r="12" spans="10:14" ht="12.75">
      <c r="J12" s="138"/>
      <c r="K12" s="138"/>
      <c r="L12" s="138"/>
      <c r="M12" s="138"/>
      <c r="N12" s="138"/>
    </row>
    <row r="13" spans="7:14" ht="12.75">
      <c r="G13" s="218"/>
      <c r="J13" s="138"/>
      <c r="K13" s="138"/>
      <c r="L13" s="138"/>
      <c r="M13" s="138"/>
      <c r="N13" s="138"/>
    </row>
    <row r="14" spans="5:14" ht="16.5" thickBot="1">
      <c r="E14" s="143"/>
      <c r="J14" s="138"/>
      <c r="K14" s="138"/>
      <c r="L14" s="138"/>
      <c r="M14" s="138"/>
      <c r="N14" s="138"/>
    </row>
    <row r="15" spans="5:14" ht="13.5" thickBot="1">
      <c r="E15" s="144"/>
      <c r="G15" s="145"/>
      <c r="J15" s="138"/>
      <c r="K15" s="138"/>
      <c r="L15" s="138"/>
      <c r="M15" s="138"/>
      <c r="N15" s="138"/>
    </row>
    <row r="16" spans="5:14" ht="12.75">
      <c r="E16" s="8"/>
      <c r="J16" s="138"/>
      <c r="K16" s="138"/>
      <c r="L16" s="138"/>
      <c r="M16" s="138"/>
      <c r="N16" s="138"/>
    </row>
    <row r="17" spans="5:14" ht="14.25" customHeight="1">
      <c r="E17" s="75"/>
      <c r="F17" s="264"/>
      <c r="G17" s="264"/>
      <c r="H17" s="264"/>
      <c r="J17" s="138"/>
      <c r="K17" s="138"/>
      <c r="L17" s="138"/>
      <c r="M17" s="138"/>
      <c r="N17" s="138"/>
    </row>
    <row r="18" spans="5:14" ht="12.75">
      <c r="E18" s="75"/>
      <c r="J18" s="138"/>
      <c r="K18" s="138"/>
      <c r="L18" s="138"/>
      <c r="M18" s="138"/>
      <c r="N18" s="138"/>
    </row>
    <row r="19" spans="10:14" ht="12.75">
      <c r="J19" s="138"/>
      <c r="K19" s="138"/>
      <c r="L19" s="138"/>
      <c r="M19" s="138"/>
      <c r="N19" s="138"/>
    </row>
    <row r="20" spans="5:14" ht="12.75">
      <c r="E20" s="75"/>
      <c r="J20" s="138"/>
      <c r="K20" s="138"/>
      <c r="L20" s="138"/>
      <c r="M20" s="138"/>
      <c r="N20" s="138"/>
    </row>
    <row r="21" spans="5:14" ht="12.75">
      <c r="E21" s="75"/>
      <c r="J21" s="138"/>
      <c r="K21" s="138"/>
      <c r="L21" s="138"/>
      <c r="M21" s="138"/>
      <c r="N21" s="138"/>
    </row>
    <row r="22" spans="5:14" ht="12.75">
      <c r="E22" s="75"/>
      <c r="J22" s="138"/>
      <c r="K22" s="138"/>
      <c r="L22" s="138"/>
      <c r="M22" s="138"/>
      <c r="N22" s="138"/>
    </row>
    <row r="23" spans="5:14" ht="12.75">
      <c r="E23" s="75"/>
      <c r="J23" s="138"/>
      <c r="K23" s="138"/>
      <c r="L23" s="138"/>
      <c r="M23" s="138"/>
      <c r="N23" s="138"/>
    </row>
    <row r="24" spans="5:14" ht="12.75">
      <c r="E24" s="75"/>
      <c r="J24" s="138"/>
      <c r="K24" s="138"/>
      <c r="L24" s="138"/>
      <c r="M24" s="138"/>
      <c r="N24" s="138"/>
    </row>
    <row r="25" spans="5:14" ht="12.75">
      <c r="E25" s="75"/>
      <c r="J25" s="138"/>
      <c r="K25" s="138"/>
      <c r="L25" s="138"/>
      <c r="M25" s="138"/>
      <c r="N25" s="138"/>
    </row>
    <row r="26" spans="5:14" ht="12.75">
      <c r="E26" s="75"/>
      <c r="J26" s="138"/>
      <c r="K26" s="138"/>
      <c r="L26" s="138"/>
      <c r="M26" s="138"/>
      <c r="N26" s="138"/>
    </row>
    <row r="27" spans="5:14" ht="12.75">
      <c r="E27" s="75"/>
      <c r="J27" s="138"/>
      <c r="K27" s="138"/>
      <c r="L27" s="138"/>
      <c r="M27" s="138"/>
      <c r="N27" s="138"/>
    </row>
    <row r="28" ht="12.75">
      <c r="E28" s="75"/>
    </row>
    <row r="29" ht="12.75">
      <c r="E29" s="75"/>
    </row>
    <row r="30" ht="12.75">
      <c r="E30" s="75"/>
    </row>
    <row r="31" ht="12.75">
      <c r="E31" s="75"/>
    </row>
    <row r="32" ht="12.75">
      <c r="E32" s="75"/>
    </row>
    <row r="33" ht="12.75">
      <c r="E33" s="75"/>
    </row>
    <row r="34" ht="12.75">
      <c r="E34" s="75"/>
    </row>
    <row r="35" ht="12.75">
      <c r="E35" s="75"/>
    </row>
    <row r="36" ht="12.75">
      <c r="E36" s="75"/>
    </row>
    <row r="37" ht="12.75">
      <c r="E37" s="75"/>
    </row>
    <row r="38" ht="12.75">
      <c r="E38" s="75"/>
    </row>
    <row r="39" ht="12.75">
      <c r="E39" s="75"/>
    </row>
    <row r="40" ht="12.75">
      <c r="E40" s="75"/>
    </row>
  </sheetData>
  <mergeCells count="1">
    <mergeCell ref="F17:H17"/>
  </mergeCells>
  <printOptions/>
  <pageMargins left="0.8267716535433072" right="0.5905511811023623" top="0.8267716535433072" bottom="0.5511811023622047" header="0.5118110236220472" footer="0.2362204724409449"/>
  <pageSetup horizontalDpi="300" verticalDpi="300" orientation="landscape" paperSize="9" scale="90" r:id="rId1"/>
  <headerFooter alignWithMargins="0">
    <oddHeader>&amp;C&amp;"Arial,Tučné"&amp;12Investiční akce na rok 2008 - individuální příslib&amp;R&amp;"Arial,Tučné"Část B</oddHeader>
    <oddFooter>&amp;C9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2"/>
  <sheetViews>
    <sheetView zoomScale="90" zoomScaleNormal="90" zoomScaleSheetLayoutView="100" workbookViewId="0" topLeftCell="A1">
      <pane xSplit="5" ySplit="1" topLeftCell="F2" activePane="bottomRight" state="frozen"/>
      <selection pane="topLeft" activeCell="D52" sqref="D52"/>
      <selection pane="topRight" activeCell="D52" sqref="D52"/>
      <selection pane="bottomLeft" activeCell="D52" sqref="D52"/>
      <selection pane="bottomRight" activeCell="D52" sqref="D52"/>
    </sheetView>
  </sheetViews>
  <sheetFormatPr defaultColWidth="9.00390625" defaultRowHeight="12.75"/>
  <cols>
    <col min="1" max="1" width="7.00390625" style="74" customWidth="1"/>
    <col min="2" max="4" width="6.00390625" style="74" customWidth="1"/>
    <col min="5" max="5" width="61.125" style="10" customWidth="1"/>
    <col min="6" max="6" width="11.00390625" style="76" hidden="1" customWidth="1"/>
    <col min="7" max="7" width="19.25390625" style="76" customWidth="1"/>
    <col min="8" max="8" width="36.125" style="137" customWidth="1"/>
    <col min="9" max="9" width="15.125" style="138" customWidth="1"/>
    <col min="10" max="16384" width="9.125" style="11" customWidth="1"/>
  </cols>
  <sheetData>
    <row r="1" spans="1:8" s="161" customFormat="1" ht="45" customHeight="1" thickBot="1">
      <c r="A1" s="161" t="s">
        <v>30</v>
      </c>
      <c r="B1" s="161" t="s">
        <v>31</v>
      </c>
      <c r="C1" s="161" t="s">
        <v>32</v>
      </c>
      <c r="E1" s="162" t="s">
        <v>33</v>
      </c>
      <c r="F1" s="162" t="s">
        <v>176</v>
      </c>
      <c r="G1" s="4" t="s">
        <v>86</v>
      </c>
      <c r="H1" s="161" t="s">
        <v>35</v>
      </c>
    </row>
    <row r="2" spans="1:14" ht="18.75" customHeight="1">
      <c r="A2" s="6" t="s">
        <v>191</v>
      </c>
      <c r="B2" s="8"/>
      <c r="C2" s="8"/>
      <c r="D2" s="8"/>
      <c r="E2" s="8"/>
      <c r="F2" s="9"/>
      <c r="G2" s="9"/>
      <c r="J2" s="138"/>
      <c r="K2" s="138"/>
      <c r="L2" s="138"/>
      <c r="M2" s="138"/>
      <c r="N2" s="138"/>
    </row>
    <row r="3" spans="1:14" ht="15" customHeight="1">
      <c r="A3" s="19">
        <v>4827</v>
      </c>
      <c r="B3" s="19">
        <v>2321</v>
      </c>
      <c r="C3" s="19">
        <v>6121</v>
      </c>
      <c r="D3" s="19">
        <v>1</v>
      </c>
      <c r="E3" s="17" t="s">
        <v>192</v>
      </c>
      <c r="F3" s="220">
        <v>500</v>
      </c>
      <c r="G3" s="16">
        <v>500</v>
      </c>
      <c r="H3" s="221" t="s">
        <v>193</v>
      </c>
      <c r="J3" s="138"/>
      <c r="K3" s="138"/>
      <c r="L3" s="138"/>
      <c r="M3" s="138"/>
      <c r="N3" s="138"/>
    </row>
    <row r="4" spans="1:14" ht="15" customHeight="1">
      <c r="A4" s="19">
        <v>995</v>
      </c>
      <c r="B4" s="19">
        <v>2321</v>
      </c>
      <c r="C4" s="19">
        <v>6121</v>
      </c>
      <c r="D4" s="19">
        <v>2</v>
      </c>
      <c r="E4" s="17" t="s">
        <v>194</v>
      </c>
      <c r="F4" s="220">
        <v>5045</v>
      </c>
      <c r="G4" s="16">
        <v>5045</v>
      </c>
      <c r="H4" s="221" t="s">
        <v>193</v>
      </c>
      <c r="J4" s="138"/>
      <c r="K4" s="138"/>
      <c r="L4" s="138"/>
      <c r="M4" s="138"/>
      <c r="N4" s="138"/>
    </row>
    <row r="5" spans="1:14" ht="15" customHeight="1">
      <c r="A5" s="19">
        <v>4829</v>
      </c>
      <c r="B5" s="19">
        <v>2321</v>
      </c>
      <c r="C5" s="19">
        <v>6121</v>
      </c>
      <c r="D5" s="19">
        <v>3</v>
      </c>
      <c r="E5" s="17" t="s">
        <v>195</v>
      </c>
      <c r="F5" s="220">
        <v>4200</v>
      </c>
      <c r="G5" s="16">
        <v>4200</v>
      </c>
      <c r="H5" s="221" t="s">
        <v>193</v>
      </c>
      <c r="J5" s="138"/>
      <c r="K5" s="138"/>
      <c r="L5" s="138"/>
      <c r="M5" s="138"/>
      <c r="N5" s="138"/>
    </row>
    <row r="6" spans="1:14" ht="15" customHeight="1">
      <c r="A6" s="19">
        <v>395</v>
      </c>
      <c r="B6" s="19">
        <v>2310</v>
      </c>
      <c r="C6" s="19">
        <v>6121</v>
      </c>
      <c r="D6" s="19">
        <v>4</v>
      </c>
      <c r="E6" s="17" t="s">
        <v>196</v>
      </c>
      <c r="F6" s="220">
        <v>4000</v>
      </c>
      <c r="G6" s="16">
        <v>4000</v>
      </c>
      <c r="H6" s="221" t="s">
        <v>193</v>
      </c>
      <c r="J6" s="138"/>
      <c r="K6" s="138"/>
      <c r="L6" s="138"/>
      <c r="M6" s="138"/>
      <c r="N6" s="138"/>
    </row>
    <row r="7" spans="1:14" ht="15" customHeight="1">
      <c r="A7" s="19">
        <v>4831</v>
      </c>
      <c r="B7" s="19">
        <v>2321</v>
      </c>
      <c r="C7" s="19">
        <v>6121</v>
      </c>
      <c r="D7" s="19">
        <v>5</v>
      </c>
      <c r="E7" s="17" t="s">
        <v>197</v>
      </c>
      <c r="F7" s="222">
        <v>500</v>
      </c>
      <c r="G7" s="28">
        <v>500</v>
      </c>
      <c r="H7" s="221" t="s">
        <v>193</v>
      </c>
      <c r="J7" s="138"/>
      <c r="K7" s="138"/>
      <c r="L7" s="138"/>
      <c r="M7" s="138"/>
      <c r="N7" s="138"/>
    </row>
    <row r="8" spans="1:14" ht="15" customHeight="1">
      <c r="A8" s="19">
        <v>809</v>
      </c>
      <c r="B8" s="19">
        <v>2310</v>
      </c>
      <c r="C8" s="19">
        <v>6121</v>
      </c>
      <c r="D8" s="19">
        <v>6</v>
      </c>
      <c r="E8" s="17" t="s">
        <v>198</v>
      </c>
      <c r="F8" s="220">
        <v>2000</v>
      </c>
      <c r="G8" s="16">
        <v>2000</v>
      </c>
      <c r="H8" s="221" t="s">
        <v>193</v>
      </c>
      <c r="J8" s="138"/>
      <c r="K8" s="138"/>
      <c r="L8" s="138"/>
      <c r="M8" s="138"/>
      <c r="N8" s="138"/>
    </row>
    <row r="9" spans="1:14" ht="15" customHeight="1">
      <c r="A9" s="19">
        <v>4754</v>
      </c>
      <c r="B9" s="19">
        <v>2321</v>
      </c>
      <c r="C9" s="19">
        <v>6121</v>
      </c>
      <c r="D9" s="19">
        <v>7</v>
      </c>
      <c r="E9" s="17" t="s">
        <v>199</v>
      </c>
      <c r="F9" s="220">
        <v>6700</v>
      </c>
      <c r="G9" s="16">
        <v>6700</v>
      </c>
      <c r="H9" s="221" t="s">
        <v>193</v>
      </c>
      <c r="J9" s="138"/>
      <c r="K9" s="138"/>
      <c r="L9" s="138"/>
      <c r="M9" s="138"/>
      <c r="N9" s="138"/>
    </row>
    <row r="10" spans="1:14" ht="15" customHeight="1">
      <c r="A10" s="19">
        <v>4569</v>
      </c>
      <c r="B10" s="19">
        <v>2321</v>
      </c>
      <c r="C10" s="19">
        <v>6121</v>
      </c>
      <c r="D10" s="19">
        <v>8</v>
      </c>
      <c r="E10" s="17" t="s">
        <v>200</v>
      </c>
      <c r="F10" s="220">
        <v>15580</v>
      </c>
      <c r="G10" s="16">
        <v>15580</v>
      </c>
      <c r="H10" s="221" t="s">
        <v>193</v>
      </c>
      <c r="J10" s="138"/>
      <c r="K10" s="138"/>
      <c r="L10" s="138"/>
      <c r="M10" s="138"/>
      <c r="N10" s="138"/>
    </row>
    <row r="11" spans="1:14" ht="15" customHeight="1">
      <c r="A11" s="19">
        <v>4824</v>
      </c>
      <c r="B11" s="19">
        <v>2310</v>
      </c>
      <c r="C11" s="19">
        <v>6121</v>
      </c>
      <c r="D11" s="19">
        <v>9</v>
      </c>
      <c r="E11" s="17" t="s">
        <v>201</v>
      </c>
      <c r="F11" s="220">
        <v>500</v>
      </c>
      <c r="G11" s="16">
        <v>500</v>
      </c>
      <c r="H11" s="221" t="s">
        <v>193</v>
      </c>
      <c r="J11" s="138"/>
      <c r="K11" s="138"/>
      <c r="L11" s="138"/>
      <c r="M11" s="138"/>
      <c r="N11" s="138"/>
    </row>
    <row r="12" spans="1:14" ht="15" customHeight="1">
      <c r="A12" s="19">
        <v>4825</v>
      </c>
      <c r="B12" s="19">
        <v>2321</v>
      </c>
      <c r="C12" s="19">
        <v>6121</v>
      </c>
      <c r="D12" s="19">
        <v>10</v>
      </c>
      <c r="E12" s="17" t="s">
        <v>202</v>
      </c>
      <c r="F12" s="220">
        <v>9125</v>
      </c>
      <c r="G12" s="16">
        <v>9125</v>
      </c>
      <c r="H12" s="221" t="s">
        <v>193</v>
      </c>
      <c r="J12" s="138"/>
      <c r="K12" s="138"/>
      <c r="L12" s="138"/>
      <c r="M12" s="138"/>
      <c r="N12" s="138"/>
    </row>
    <row r="13" spans="1:14" ht="15" customHeight="1">
      <c r="A13" s="19">
        <v>4826</v>
      </c>
      <c r="B13" s="19">
        <v>2321</v>
      </c>
      <c r="C13" s="19">
        <v>6121</v>
      </c>
      <c r="D13" s="19">
        <v>11</v>
      </c>
      <c r="E13" s="17" t="s">
        <v>203</v>
      </c>
      <c r="F13" s="220">
        <v>5379</v>
      </c>
      <c r="G13" s="16">
        <v>5379</v>
      </c>
      <c r="H13" s="221" t="s">
        <v>193</v>
      </c>
      <c r="J13" s="138"/>
      <c r="K13" s="138"/>
      <c r="L13" s="138"/>
      <c r="M13" s="138"/>
      <c r="N13" s="138"/>
    </row>
    <row r="14" spans="1:14" ht="15" customHeight="1">
      <c r="A14" s="19">
        <v>4706</v>
      </c>
      <c r="B14" s="19">
        <v>2321</v>
      </c>
      <c r="C14" s="19">
        <v>6121</v>
      </c>
      <c r="D14" s="19">
        <v>12</v>
      </c>
      <c r="E14" s="17" t="s">
        <v>204</v>
      </c>
      <c r="F14" s="220">
        <v>500</v>
      </c>
      <c r="G14" s="16">
        <v>500</v>
      </c>
      <c r="H14" s="221" t="s">
        <v>193</v>
      </c>
      <c r="J14" s="138"/>
      <c r="K14" s="138"/>
      <c r="L14" s="138"/>
      <c r="M14" s="138"/>
      <c r="N14" s="138"/>
    </row>
    <row r="15" spans="1:14" ht="15" customHeight="1">
      <c r="A15" s="19">
        <v>4823</v>
      </c>
      <c r="B15" s="19">
        <v>2310</v>
      </c>
      <c r="C15" s="19">
        <v>6121</v>
      </c>
      <c r="D15" s="19">
        <v>13</v>
      </c>
      <c r="E15" s="17" t="s">
        <v>205</v>
      </c>
      <c r="F15" s="220">
        <v>5545</v>
      </c>
      <c r="G15" s="16">
        <v>5545</v>
      </c>
      <c r="H15" s="221" t="s">
        <v>193</v>
      </c>
      <c r="J15" s="138"/>
      <c r="K15" s="138"/>
      <c r="L15" s="138"/>
      <c r="M15" s="138"/>
      <c r="N15" s="138"/>
    </row>
    <row r="16" spans="1:14" ht="15" customHeight="1">
      <c r="A16" s="19">
        <v>4828</v>
      </c>
      <c r="B16" s="19">
        <v>2321</v>
      </c>
      <c r="C16" s="19">
        <v>6121</v>
      </c>
      <c r="D16" s="19">
        <v>14</v>
      </c>
      <c r="E16" s="17" t="s">
        <v>206</v>
      </c>
      <c r="F16" s="220">
        <v>3200</v>
      </c>
      <c r="G16" s="16">
        <v>3200</v>
      </c>
      <c r="H16" s="221" t="s">
        <v>193</v>
      </c>
      <c r="J16" s="138"/>
      <c r="K16" s="138"/>
      <c r="L16" s="138"/>
      <c r="M16" s="138"/>
      <c r="N16" s="138"/>
    </row>
    <row r="17" spans="1:14" ht="15" customHeight="1">
      <c r="A17" s="19">
        <v>4830</v>
      </c>
      <c r="B17" s="19">
        <v>2321</v>
      </c>
      <c r="C17" s="19">
        <v>6121</v>
      </c>
      <c r="D17" s="19">
        <v>15</v>
      </c>
      <c r="E17" s="17" t="s">
        <v>207</v>
      </c>
      <c r="F17" s="220">
        <v>3100</v>
      </c>
      <c r="G17" s="16">
        <v>3100</v>
      </c>
      <c r="H17" s="221" t="s">
        <v>193</v>
      </c>
      <c r="J17" s="138"/>
      <c r="K17" s="138"/>
      <c r="L17" s="138"/>
      <c r="M17" s="138"/>
      <c r="N17" s="138"/>
    </row>
    <row r="18" spans="1:14" ht="15" customHeight="1" thickBot="1">
      <c r="A18" s="34">
        <v>610</v>
      </c>
      <c r="B18" s="34">
        <v>2321</v>
      </c>
      <c r="C18" s="34">
        <v>6121</v>
      </c>
      <c r="D18" s="19">
        <v>16</v>
      </c>
      <c r="E18" s="35" t="s">
        <v>208</v>
      </c>
      <c r="F18" s="223">
        <v>500</v>
      </c>
      <c r="G18" s="224">
        <v>500</v>
      </c>
      <c r="H18" s="221" t="s">
        <v>193</v>
      </c>
      <c r="J18" s="138"/>
      <c r="K18" s="138"/>
      <c r="L18" s="138"/>
      <c r="M18" s="138"/>
      <c r="N18" s="138"/>
    </row>
    <row r="19" spans="1:14" s="229" customFormat="1" ht="15" customHeight="1" thickBot="1">
      <c r="A19" s="225"/>
      <c r="B19" s="225"/>
      <c r="C19" s="225"/>
      <c r="D19" s="225"/>
      <c r="E19" s="203" t="s">
        <v>83</v>
      </c>
      <c r="F19" s="226"/>
      <c r="G19" s="226">
        <f>SUM(G3:G18)</f>
        <v>66374</v>
      </c>
      <c r="H19" s="227"/>
      <c r="I19" s="228"/>
      <c r="J19" s="228"/>
      <c r="K19" s="228"/>
      <c r="L19" s="228"/>
      <c r="M19" s="228"/>
      <c r="N19" s="228"/>
    </row>
    <row r="20" spans="1:14" s="85" customFormat="1" ht="8.25" customHeight="1">
      <c r="A20" s="230"/>
      <c r="B20" s="230"/>
      <c r="C20" s="230"/>
      <c r="D20" s="230"/>
      <c r="E20" s="231"/>
      <c r="F20" s="73"/>
      <c r="G20" s="73"/>
      <c r="H20" s="232"/>
      <c r="I20" s="84"/>
      <c r="J20" s="84"/>
      <c r="K20" s="84"/>
      <c r="L20" s="84"/>
      <c r="M20" s="84"/>
      <c r="N20" s="84"/>
    </row>
    <row r="21" spans="5:14" ht="12.75">
      <c r="E21" s="139"/>
      <c r="F21" s="218"/>
      <c r="G21" s="218"/>
      <c r="J21" s="138"/>
      <c r="K21" s="138"/>
      <c r="L21" s="138"/>
      <c r="M21" s="138"/>
      <c r="N21" s="138"/>
    </row>
    <row r="22" spans="8:14" ht="12.75">
      <c r="H22" s="9"/>
      <c r="J22" s="138"/>
      <c r="K22" s="138"/>
      <c r="L22" s="138"/>
      <c r="M22" s="138"/>
      <c r="N22" s="138"/>
    </row>
    <row r="23" spans="5:14" ht="15.75">
      <c r="E23" s="143"/>
      <c r="G23" s="219"/>
      <c r="J23" s="138"/>
      <c r="K23" s="138"/>
      <c r="L23" s="138"/>
      <c r="M23" s="138"/>
      <c r="N23" s="138"/>
    </row>
    <row r="24" spans="10:14" ht="12.75">
      <c r="J24" s="138"/>
      <c r="K24" s="138"/>
      <c r="L24" s="138"/>
      <c r="M24" s="138"/>
      <c r="N24" s="138"/>
    </row>
    <row r="25" spans="7:14" ht="12.75">
      <c r="G25" s="218"/>
      <c r="J25" s="138"/>
      <c r="K25" s="138"/>
      <c r="L25" s="138"/>
      <c r="M25" s="138"/>
      <c r="N25" s="138"/>
    </row>
    <row r="26" spans="5:14" ht="16.5" thickBot="1">
      <c r="E26" s="143"/>
      <c r="J26" s="138"/>
      <c r="K26" s="138"/>
      <c r="L26" s="138"/>
      <c r="M26" s="138"/>
      <c r="N26" s="138"/>
    </row>
    <row r="27" spans="5:14" ht="13.5" thickBot="1">
      <c r="E27" s="144"/>
      <c r="G27" s="145"/>
      <c r="J27" s="138"/>
      <c r="K27" s="138"/>
      <c r="L27" s="138"/>
      <c r="M27" s="138"/>
      <c r="N27" s="138"/>
    </row>
    <row r="28" spans="5:14" ht="12.75">
      <c r="E28" s="8"/>
      <c r="J28" s="138"/>
      <c r="K28" s="138"/>
      <c r="L28" s="138"/>
      <c r="M28" s="138"/>
      <c r="N28" s="138"/>
    </row>
    <row r="29" spans="5:14" ht="14.25" customHeight="1">
      <c r="E29" s="75"/>
      <c r="F29" s="264"/>
      <c r="G29" s="264"/>
      <c r="H29" s="264"/>
      <c r="J29" s="138"/>
      <c r="K29" s="138"/>
      <c r="L29" s="138"/>
      <c r="M29" s="138"/>
      <c r="N29" s="138"/>
    </row>
    <row r="30" spans="5:14" ht="12.75">
      <c r="E30" s="75"/>
      <c r="J30" s="138"/>
      <c r="K30" s="138"/>
      <c r="L30" s="138"/>
      <c r="M30" s="138"/>
      <c r="N30" s="138"/>
    </row>
    <row r="31" spans="10:14" ht="12.75">
      <c r="J31" s="138"/>
      <c r="K31" s="138"/>
      <c r="L31" s="138"/>
      <c r="M31" s="138"/>
      <c r="N31" s="138"/>
    </row>
    <row r="32" spans="5:14" ht="12.75">
      <c r="E32" s="75"/>
      <c r="J32" s="138"/>
      <c r="K32" s="138"/>
      <c r="L32" s="138"/>
      <c r="M32" s="138"/>
      <c r="N32" s="138"/>
    </row>
    <row r="33" spans="5:14" ht="12.75">
      <c r="E33" s="75"/>
      <c r="J33" s="138"/>
      <c r="K33" s="138"/>
      <c r="L33" s="138"/>
      <c r="M33" s="138"/>
      <c r="N33" s="138"/>
    </row>
    <row r="34" spans="5:14" ht="12.75">
      <c r="E34" s="75"/>
      <c r="J34" s="138"/>
      <c r="K34" s="138"/>
      <c r="L34" s="138"/>
      <c r="M34" s="138"/>
      <c r="N34" s="138"/>
    </row>
    <row r="35" spans="5:14" ht="12.75">
      <c r="E35" s="75"/>
      <c r="J35" s="138"/>
      <c r="K35" s="138"/>
      <c r="L35" s="138"/>
      <c r="M35" s="138"/>
      <c r="N35" s="138"/>
    </row>
    <row r="36" spans="5:14" ht="12.75">
      <c r="E36" s="75"/>
      <c r="J36" s="138"/>
      <c r="K36" s="138"/>
      <c r="L36" s="138"/>
      <c r="M36" s="138"/>
      <c r="N36" s="138"/>
    </row>
    <row r="37" spans="5:14" ht="12.75">
      <c r="E37" s="75"/>
      <c r="J37" s="138"/>
      <c r="K37" s="138"/>
      <c r="L37" s="138"/>
      <c r="M37" s="138"/>
      <c r="N37" s="138"/>
    </row>
    <row r="38" spans="5:14" ht="12.75">
      <c r="E38" s="75"/>
      <c r="J38" s="138"/>
      <c r="K38" s="138"/>
      <c r="L38" s="138"/>
      <c r="M38" s="138"/>
      <c r="N38" s="138"/>
    </row>
    <row r="39" spans="5:14" ht="12.75">
      <c r="E39" s="75"/>
      <c r="J39" s="138"/>
      <c r="K39" s="138"/>
      <c r="L39" s="138"/>
      <c r="M39" s="138"/>
      <c r="N39" s="138"/>
    </row>
    <row r="40" ht="12.75">
      <c r="E40" s="75"/>
    </row>
    <row r="41" ht="12.75">
      <c r="E41" s="75"/>
    </row>
    <row r="42" ht="12.75">
      <c r="E42" s="75"/>
    </row>
    <row r="43" ht="12.75">
      <c r="E43" s="75"/>
    </row>
    <row r="44" ht="12.75">
      <c r="E44" s="75"/>
    </row>
    <row r="45" ht="12.75">
      <c r="E45" s="75"/>
    </row>
    <row r="46" ht="12.75">
      <c r="E46" s="75"/>
    </row>
    <row r="47" ht="12.75">
      <c r="E47" s="75"/>
    </row>
    <row r="48" ht="12.75">
      <c r="E48" s="75"/>
    </row>
    <row r="49" ht="12.75">
      <c r="E49" s="75"/>
    </row>
    <row r="50" ht="12.75">
      <c r="E50" s="75"/>
    </row>
    <row r="51" ht="12.75">
      <c r="E51" s="75"/>
    </row>
    <row r="52" ht="12.75">
      <c r="E52" s="75"/>
    </row>
  </sheetData>
  <mergeCells count="1">
    <mergeCell ref="F29:H29"/>
  </mergeCells>
  <printOptions/>
  <pageMargins left="0.8267716535433072" right="0.5905511811023623" top="0.8267716535433072" bottom="0.5511811023622047" header="0.5118110236220472" footer="0.2362204724409449"/>
  <pageSetup horizontalDpi="300" verticalDpi="300" orientation="landscape" paperSize="9" scale="90" r:id="rId1"/>
  <headerFooter alignWithMargins="0">
    <oddHeader>&amp;C&amp;"Arial,Tučné"&amp;12Investiční akce na rok 2008 - individuální příslib&amp;R&amp;"Arial,Tučné"Část B</oddHeader>
    <oddFooter>&amp;C10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D52" sqref="D52"/>
    </sheetView>
  </sheetViews>
  <sheetFormatPr defaultColWidth="9.00390625" defaultRowHeight="15" customHeight="1" outlineLevelCol="1"/>
  <cols>
    <col min="1" max="1" width="5.25390625" style="233" customWidth="1"/>
    <col min="2" max="2" width="4.875" style="233" customWidth="1"/>
    <col min="3" max="4" width="6.25390625" style="233" customWidth="1"/>
    <col min="5" max="5" width="57.75390625" style="233" customWidth="1"/>
    <col min="6" max="6" width="19.125" style="233" customWidth="1"/>
    <col min="7" max="8" width="15.875" style="233" hidden="1" customWidth="1" outlineLevel="1"/>
    <col min="9" max="9" width="15.875" style="233" hidden="1" customWidth="1" collapsed="1"/>
    <col min="10" max="10" width="15.875" style="233" hidden="1" customWidth="1" outlineLevel="1"/>
    <col min="11" max="11" width="8.875" style="233" hidden="1" customWidth="1" outlineLevel="1"/>
    <col min="12" max="12" width="17.125" style="233" hidden="1" customWidth="1" outlineLevel="1"/>
    <col min="13" max="13" width="27.875" style="233" customWidth="1" collapsed="1"/>
    <col min="14" max="16384" width="9.125" style="233" customWidth="1"/>
  </cols>
  <sheetData>
    <row r="1" ht="15" customHeight="1" thickBot="1"/>
    <row r="2" spans="1:13" s="237" customFormat="1" ht="45" customHeight="1" thickBot="1">
      <c r="A2" s="234" t="s">
        <v>30</v>
      </c>
      <c r="B2" s="234" t="s">
        <v>31</v>
      </c>
      <c r="C2" s="234" t="s">
        <v>32</v>
      </c>
      <c r="D2" s="234"/>
      <c r="E2" s="234" t="s">
        <v>33</v>
      </c>
      <c r="F2" s="235" t="s">
        <v>86</v>
      </c>
      <c r="G2" s="236" t="s">
        <v>209</v>
      </c>
      <c r="H2" s="236" t="s">
        <v>210</v>
      </c>
      <c r="I2" s="236" t="s">
        <v>211</v>
      </c>
      <c r="J2" s="236" t="s">
        <v>212</v>
      </c>
      <c r="K2" s="236" t="s">
        <v>213</v>
      </c>
      <c r="L2" s="236" t="s">
        <v>214</v>
      </c>
      <c r="M2" s="234" t="s">
        <v>35</v>
      </c>
    </row>
    <row r="3" spans="1:13" ht="21" customHeight="1">
      <c r="A3" s="266" t="s">
        <v>215</v>
      </c>
      <c r="B3" s="266"/>
      <c r="C3" s="266"/>
      <c r="D3" s="266"/>
      <c r="E3" s="266"/>
      <c r="F3" s="266"/>
      <c r="G3" s="238"/>
      <c r="H3" s="238"/>
      <c r="I3" s="238"/>
      <c r="J3" s="238"/>
      <c r="K3" s="238"/>
      <c r="L3" s="238"/>
      <c r="M3" s="239"/>
    </row>
    <row r="4" spans="1:20" s="246" customFormat="1" ht="15" customHeight="1">
      <c r="A4" s="240"/>
      <c r="B4" s="240"/>
      <c r="C4" s="240"/>
      <c r="D4" s="240">
        <v>1</v>
      </c>
      <c r="E4" s="241" t="s">
        <v>216</v>
      </c>
      <c r="F4" s="242">
        <f>'[2]Část C -A- stavební investice'!G48+'B-proj.dokumentace'!G53+'C-nestavební inv.'!G16+'D-OEP projekty'!F15+'E-OKR projekty'!F14+'F-příspěvky'!G6</f>
        <v>673890</v>
      </c>
      <c r="G4" s="243">
        <f>'[3]A'!G69+'[3]B'!G49+'[3]C'!G22+'[3]D'!G38</f>
        <v>1054769237.44</v>
      </c>
      <c r="H4" s="243">
        <f>'[3]A'!H69+'[3]B'!H49+'[3]C'!H22+'[3]D'!H38</f>
        <v>20918518.28</v>
      </c>
      <c r="I4" s="243">
        <f>'[3]A'!I69+'[3]B'!I49+'[3]C'!I22+'[3]D'!I38</f>
        <v>1075687755.7200003</v>
      </c>
      <c r="J4" s="243">
        <f>'[3]A'!J69+'[3]B'!J49+'[3]C'!J22+'[3]D'!J38</f>
        <v>913683742.1099999</v>
      </c>
      <c r="K4" s="243">
        <f>J4/I4*100</f>
        <v>84.93949450028232</v>
      </c>
      <c r="L4" s="243">
        <f>'[3]A'!L69+'[3]B'!L49</f>
        <v>73538395.71000001</v>
      </c>
      <c r="M4" s="241" t="s">
        <v>217</v>
      </c>
      <c r="N4" s="244"/>
      <c r="O4" s="245"/>
      <c r="P4" s="245"/>
      <c r="Q4" s="245"/>
      <c r="R4" s="245"/>
      <c r="S4" s="245"/>
      <c r="T4" s="245"/>
    </row>
    <row r="5" spans="1:20" ht="15" customHeight="1">
      <c r="A5" s="240"/>
      <c r="B5" s="240"/>
      <c r="C5" s="240"/>
      <c r="D5" s="240">
        <v>2</v>
      </c>
      <c r="E5" s="247" t="s">
        <v>218</v>
      </c>
      <c r="F5" s="242">
        <f>'G-SNO'!G7</f>
        <v>9058</v>
      </c>
      <c r="G5" s="243">
        <f>'[3]E '!G7</f>
        <v>5950000</v>
      </c>
      <c r="H5" s="243">
        <f>'[3]E '!H7</f>
        <v>0</v>
      </c>
      <c r="I5" s="243">
        <f>'[3]E '!I7</f>
        <v>5950000</v>
      </c>
      <c r="J5" s="243">
        <f>'[3]E '!J7</f>
        <v>2557700</v>
      </c>
      <c r="K5" s="243">
        <f>J5/I5*100</f>
        <v>42.98655462184874</v>
      </c>
      <c r="L5" s="243"/>
      <c r="M5" s="241" t="s">
        <v>219</v>
      </c>
      <c r="N5" s="248"/>
      <c r="O5" s="249"/>
      <c r="P5" s="249"/>
      <c r="Q5" s="249"/>
      <c r="R5" s="249"/>
      <c r="S5" s="249"/>
      <c r="T5" s="249"/>
    </row>
    <row r="6" spans="1:20" ht="15" customHeight="1" thickBot="1">
      <c r="A6" s="250"/>
      <c r="B6" s="250"/>
      <c r="C6" s="250"/>
      <c r="D6" s="250">
        <v>3</v>
      </c>
      <c r="E6" s="251" t="s">
        <v>220</v>
      </c>
      <c r="F6" s="252">
        <f>'H-SMV'!G19</f>
        <v>66374</v>
      </c>
      <c r="G6" s="253">
        <v>51400000</v>
      </c>
      <c r="H6" s="253">
        <f>'[3]F'!H20</f>
        <v>0</v>
      </c>
      <c r="I6" s="253">
        <f>'[3]F'!I20</f>
        <v>51400000</v>
      </c>
      <c r="J6" s="253">
        <f>'[3]F'!J20</f>
        <v>44213700.39</v>
      </c>
      <c r="K6" s="243">
        <f>J6/I6*100</f>
        <v>86.0188723540856</v>
      </c>
      <c r="L6" s="253"/>
      <c r="M6" s="251" t="s">
        <v>221</v>
      </c>
      <c r="N6" s="248"/>
      <c r="O6" s="249"/>
      <c r="P6" s="249"/>
      <c r="Q6" s="249"/>
      <c r="R6" s="249"/>
      <c r="S6" s="249"/>
      <c r="T6" s="249"/>
    </row>
    <row r="7" spans="1:14" s="259" customFormat="1" ht="15" customHeight="1" thickBot="1">
      <c r="A7" s="254"/>
      <c r="B7" s="254"/>
      <c r="C7" s="254"/>
      <c r="D7" s="254"/>
      <c r="E7" s="255" t="s">
        <v>222</v>
      </c>
      <c r="F7" s="256">
        <f>F4+F5+F6</f>
        <v>749322</v>
      </c>
      <c r="G7" s="257" t="e">
        <f>G4+G5+G6+#REF!</f>
        <v>#REF!</v>
      </c>
      <c r="H7" s="257" t="e">
        <f>H4+H5+H6+#REF!+#REF!</f>
        <v>#REF!</v>
      </c>
      <c r="I7" s="257" t="e">
        <f>I4+I5+I6+#REF!+#REF!</f>
        <v>#REF!</v>
      </c>
      <c r="J7" s="257" t="e">
        <f>J4+J5+J6+#REF!</f>
        <v>#REF!</v>
      </c>
      <c r="K7" s="257" t="e">
        <f>J7/I7*100</f>
        <v>#REF!</v>
      </c>
      <c r="L7" s="257">
        <f>L4+'[3]úvěr'!K42</f>
        <v>125026646.71000001</v>
      </c>
      <c r="M7" s="255"/>
      <c r="N7" s="258"/>
    </row>
    <row r="8" spans="1:20" ht="15" customHeight="1">
      <c r="A8" s="248"/>
      <c r="B8" s="248"/>
      <c r="C8" s="248"/>
      <c r="D8" s="248"/>
      <c r="E8" s="260"/>
      <c r="F8" s="261"/>
      <c r="G8" s="261"/>
      <c r="H8" s="261"/>
      <c r="I8" s="261"/>
      <c r="J8" s="261"/>
      <c r="K8" s="261"/>
      <c r="L8" s="261"/>
      <c r="M8" s="260"/>
      <c r="N8" s="248"/>
      <c r="O8" s="249"/>
      <c r="P8" s="249"/>
      <c r="Q8" s="249"/>
      <c r="R8" s="249"/>
      <c r="S8" s="249"/>
      <c r="T8" s="249"/>
    </row>
    <row r="9" spans="1:20" ht="15" customHeight="1">
      <c r="A9" s="248"/>
      <c r="B9" s="248"/>
      <c r="C9" s="248"/>
      <c r="D9" s="248"/>
      <c r="E9" s="260"/>
      <c r="F9" s="262"/>
      <c r="G9" s="262"/>
      <c r="H9" s="262"/>
      <c r="I9" s="262"/>
      <c r="J9" s="262"/>
      <c r="K9" s="262"/>
      <c r="L9" s="262"/>
      <c r="M9" s="260"/>
      <c r="N9" s="248"/>
      <c r="O9" s="249"/>
      <c r="P9" s="249"/>
      <c r="Q9" s="249"/>
      <c r="R9" s="249"/>
      <c r="S9" s="249"/>
      <c r="T9" s="249"/>
    </row>
    <row r="10" spans="1:20" ht="15" customHeight="1">
      <c r="A10" s="248"/>
      <c r="B10" s="248"/>
      <c r="C10" s="248"/>
      <c r="D10" s="248"/>
      <c r="E10" s="260"/>
      <c r="F10" s="261"/>
      <c r="G10" s="261"/>
      <c r="H10" s="261"/>
      <c r="I10" s="261"/>
      <c r="J10" s="261"/>
      <c r="K10" s="261"/>
      <c r="L10" s="261"/>
      <c r="M10" s="260"/>
      <c r="N10" s="248"/>
      <c r="O10" s="249"/>
      <c r="P10" s="249"/>
      <c r="Q10" s="249"/>
      <c r="R10" s="249"/>
      <c r="S10" s="249"/>
      <c r="T10" s="249"/>
    </row>
    <row r="11" spans="1:20" ht="15" customHeight="1">
      <c r="A11" s="248"/>
      <c r="B11" s="248"/>
      <c r="C11" s="248"/>
      <c r="D11" s="248"/>
      <c r="E11" s="260"/>
      <c r="F11" s="261"/>
      <c r="G11" s="261"/>
      <c r="H11" s="261"/>
      <c r="I11" s="261"/>
      <c r="J11" s="261"/>
      <c r="K11" s="261"/>
      <c r="L11" s="261"/>
      <c r="M11" s="265"/>
      <c r="N11" s="265"/>
      <c r="O11" s="265"/>
      <c r="P11" s="265"/>
      <c r="Q11" s="265"/>
      <c r="R11" s="265"/>
      <c r="S11" s="265"/>
      <c r="T11" s="265"/>
    </row>
    <row r="12" spans="1:20" ht="15" customHeight="1">
      <c r="A12" s="248"/>
      <c r="B12" s="248"/>
      <c r="C12" s="248"/>
      <c r="D12" s="248"/>
      <c r="E12" s="260"/>
      <c r="F12" s="261"/>
      <c r="G12" s="261"/>
      <c r="H12" s="261"/>
      <c r="I12" s="261"/>
      <c r="J12" s="261"/>
      <c r="K12" s="261"/>
      <c r="L12" s="261"/>
      <c r="M12" s="263"/>
      <c r="N12" s="248"/>
      <c r="O12" s="249"/>
      <c r="P12" s="249"/>
      <c r="Q12" s="249"/>
      <c r="R12" s="249"/>
      <c r="S12" s="249"/>
      <c r="T12" s="249"/>
    </row>
    <row r="13" spans="1:20" ht="15" customHeight="1">
      <c r="A13" s="248"/>
      <c r="B13" s="248"/>
      <c r="C13" s="248"/>
      <c r="D13" s="248"/>
      <c r="E13" s="260"/>
      <c r="F13" s="261"/>
      <c r="G13" s="261"/>
      <c r="H13" s="261"/>
      <c r="I13" s="261"/>
      <c r="J13" s="261"/>
      <c r="K13" s="261"/>
      <c r="L13" s="261"/>
      <c r="M13" s="263"/>
      <c r="N13" s="248"/>
      <c r="O13" s="249"/>
      <c r="P13" s="249"/>
      <c r="Q13" s="249"/>
      <c r="R13" s="249"/>
      <c r="S13" s="249"/>
      <c r="T13" s="249"/>
    </row>
    <row r="14" spans="1:20" ht="15" customHeight="1">
      <c r="A14" s="248"/>
      <c r="B14" s="248"/>
      <c r="C14" s="248"/>
      <c r="D14" s="248"/>
      <c r="E14" s="260"/>
      <c r="F14" s="261"/>
      <c r="G14" s="261"/>
      <c r="H14" s="261"/>
      <c r="I14" s="261"/>
      <c r="J14" s="261"/>
      <c r="K14" s="261"/>
      <c r="L14" s="261"/>
      <c r="M14" s="263"/>
      <c r="N14" s="248"/>
      <c r="O14" s="249"/>
      <c r="P14" s="249"/>
      <c r="Q14" s="249"/>
      <c r="R14" s="249"/>
      <c r="S14" s="249"/>
      <c r="T14" s="249"/>
    </row>
    <row r="15" spans="1:20" ht="15" customHeight="1">
      <c r="A15" s="248"/>
      <c r="B15" s="248"/>
      <c r="C15" s="248"/>
      <c r="D15" s="248"/>
      <c r="E15" s="260"/>
      <c r="F15" s="261"/>
      <c r="G15" s="261"/>
      <c r="H15" s="261"/>
      <c r="I15" s="261"/>
      <c r="J15" s="261"/>
      <c r="K15" s="261"/>
      <c r="L15" s="261"/>
      <c r="M15" s="263"/>
      <c r="N15" s="248"/>
      <c r="O15" s="249"/>
      <c r="P15" s="249"/>
      <c r="Q15" s="249"/>
      <c r="R15" s="249"/>
      <c r="S15" s="249"/>
      <c r="T15" s="249"/>
    </row>
    <row r="16" spans="1:20" ht="15" customHeight="1">
      <c r="A16" s="248"/>
      <c r="B16" s="248"/>
      <c r="C16" s="248"/>
      <c r="D16" s="248"/>
      <c r="E16" s="260"/>
      <c r="F16" s="261"/>
      <c r="G16" s="261"/>
      <c r="H16" s="261"/>
      <c r="I16" s="261"/>
      <c r="J16" s="261"/>
      <c r="K16" s="261"/>
      <c r="L16" s="261"/>
      <c r="M16" s="263"/>
      <c r="N16" s="248"/>
      <c r="O16" s="249"/>
      <c r="P16" s="249"/>
      <c r="Q16" s="249"/>
      <c r="R16" s="249"/>
      <c r="S16" s="249"/>
      <c r="T16" s="249"/>
    </row>
    <row r="17" spans="1:20" ht="15" customHeight="1">
      <c r="A17" s="248"/>
      <c r="B17" s="248"/>
      <c r="C17" s="248"/>
      <c r="D17" s="248"/>
      <c r="E17" s="260"/>
      <c r="F17" s="261"/>
      <c r="G17" s="261"/>
      <c r="H17" s="261"/>
      <c r="I17" s="261"/>
      <c r="J17" s="261"/>
      <c r="K17" s="261"/>
      <c r="L17" s="261"/>
      <c r="M17" s="260"/>
      <c r="N17" s="248"/>
      <c r="O17" s="249"/>
      <c r="P17" s="249"/>
      <c r="Q17" s="249"/>
      <c r="R17" s="249"/>
      <c r="S17" s="249"/>
      <c r="T17" s="249"/>
    </row>
    <row r="18" spans="1:20" ht="15" customHeight="1">
      <c r="A18" s="248"/>
      <c r="B18" s="248"/>
      <c r="C18" s="248"/>
      <c r="D18" s="248"/>
      <c r="E18" s="260"/>
      <c r="F18" s="261"/>
      <c r="G18" s="261"/>
      <c r="H18" s="261"/>
      <c r="I18" s="261"/>
      <c r="J18" s="261"/>
      <c r="K18" s="261"/>
      <c r="L18" s="261"/>
      <c r="M18" s="260"/>
      <c r="N18" s="248"/>
      <c r="O18" s="249"/>
      <c r="P18" s="249"/>
      <c r="Q18" s="249"/>
      <c r="R18" s="249"/>
      <c r="S18" s="249"/>
      <c r="T18" s="249"/>
    </row>
  </sheetData>
  <mergeCells count="2">
    <mergeCell ref="M11:T11"/>
    <mergeCell ref="A3:F3"/>
  </mergeCells>
  <printOptions/>
  <pageMargins left="0.8267716535433072" right="0.5905511811023623" top="1.07" bottom="0.5511811023622047" header="0.5118110236220472" footer="0.2362204724409449"/>
  <pageSetup horizontalDpi="600" verticalDpi="600" orientation="landscape" paperSize="9" scale="95" r:id="rId1"/>
  <headerFooter alignWithMargins="0">
    <oddHeader>&amp;C&amp;"Arial CE,Tučné"&amp;12Investiční akce na rok 2008 - individuální příslib&amp;R&amp;"Arial,Tučné"Část B</oddHeader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2" sqref="C22"/>
    </sheetView>
  </sheetViews>
  <sheetFormatPr defaultColWidth="9.00390625" defaultRowHeight="12.75" outlineLevelCol="1"/>
  <cols>
    <col min="1" max="1" width="29.875" style="0" customWidth="1"/>
    <col min="2" max="2" width="16.625" style="279" hidden="1" customWidth="1" outlineLevel="1"/>
    <col min="3" max="3" width="16.625" style="304" customWidth="1" collapsed="1"/>
    <col min="4" max="4" width="49.25390625" style="0" customWidth="1"/>
    <col min="5" max="7" width="11.00390625" style="0" customWidth="1"/>
    <col min="8" max="8" width="9.125" style="0" hidden="1" customWidth="1"/>
    <col min="9" max="9" width="0" style="0" hidden="1" customWidth="1" collapsed="1"/>
    <col min="10" max="10" width="0" style="0" hidden="1" customWidth="1"/>
    <col min="11" max="11" width="9.125" style="0" customWidth="1" collapsed="1"/>
    <col min="13" max="13" width="9.125" style="0" customWidth="1" collapsed="1"/>
    <col min="15" max="15" width="9.125" style="0" customWidth="1" collapsed="1"/>
    <col min="17" max="18" width="9.125" style="0" customWidth="1" collapsed="1"/>
  </cols>
  <sheetData>
    <row r="1" spans="1:4" ht="58.5" customHeight="1" thickBot="1">
      <c r="A1" s="267" t="s">
        <v>223</v>
      </c>
      <c r="B1" s="268" t="s">
        <v>224</v>
      </c>
      <c r="C1" s="269" t="s">
        <v>225</v>
      </c>
      <c r="D1" s="268" t="s">
        <v>35</v>
      </c>
    </row>
    <row r="2" spans="1:5" ht="24.75" customHeight="1" thickBot="1">
      <c r="A2" s="270" t="s">
        <v>252</v>
      </c>
      <c r="B2" s="271" t="e">
        <f>#REF!</f>
        <v>#REF!</v>
      </c>
      <c r="C2" s="272">
        <f>'[2]Příloha 2- PŘÍJMY'!C75</f>
        <v>2142222700</v>
      </c>
      <c r="D2" s="273"/>
      <c r="E2" s="274"/>
    </row>
    <row r="3" spans="1:5" ht="24.75" customHeight="1" thickBot="1" thickTop="1">
      <c r="A3" s="275" t="s">
        <v>226</v>
      </c>
      <c r="B3" s="276">
        <f>B4+B11</f>
        <v>2092956</v>
      </c>
      <c r="C3" s="277">
        <f>C4+C11</f>
        <v>2091049700</v>
      </c>
      <c r="D3" s="278"/>
      <c r="E3" s="279"/>
    </row>
    <row r="4" spans="1:6" ht="21.75" customHeight="1" thickTop="1">
      <c r="A4" s="280" t="s">
        <v>227</v>
      </c>
      <c r="B4" s="281">
        <f>SUM(B5:B10)</f>
        <v>1297487</v>
      </c>
      <c r="C4" s="282">
        <f>SUM(C5:C10)</f>
        <v>1341727700</v>
      </c>
      <c r="D4" s="283"/>
      <c r="E4" s="279"/>
      <c r="F4" s="279"/>
    </row>
    <row r="5" spans="1:6" ht="21.75" customHeight="1">
      <c r="A5" s="284" t="s">
        <v>228</v>
      </c>
      <c r="B5" s="285">
        <v>627068</v>
      </c>
      <c r="C5" s="286">
        <f>'[2]Příloha 3-Sumář provoz.výdajů'!B22</f>
        <v>676841700</v>
      </c>
      <c r="D5" s="273" t="s">
        <v>229</v>
      </c>
      <c r="E5" s="279"/>
      <c r="F5" s="279"/>
    </row>
    <row r="6" spans="1:4" ht="21.75" customHeight="1">
      <c r="A6" s="284" t="s">
        <v>230</v>
      </c>
      <c r="B6" s="285">
        <v>148625</v>
      </c>
      <c r="C6" s="286">
        <f>'[2]Příloha 6a)-Sumář PO'!C9</f>
        <v>159577000</v>
      </c>
      <c r="D6" s="273" t="s">
        <v>231</v>
      </c>
    </row>
    <row r="7" spans="1:4" ht="21.75" customHeight="1">
      <c r="A7" s="284" t="s">
        <v>232</v>
      </c>
      <c r="B7" s="285">
        <v>131715</v>
      </c>
      <c r="C7" s="286">
        <f>'[2]Příloha 6b)-PO-škol. zař.'!D37</f>
        <v>136000000</v>
      </c>
      <c r="D7" s="283" t="s">
        <v>231</v>
      </c>
    </row>
    <row r="8" spans="1:4" ht="21.75" customHeight="1">
      <c r="A8" s="284" t="s">
        <v>233</v>
      </c>
      <c r="B8" s="285">
        <v>431772</v>
      </c>
      <c r="C8" s="286">
        <f>'[2] Příloha 4-Sumář OVS'!F60</f>
        <v>465225000</v>
      </c>
      <c r="D8" s="273" t="s">
        <v>231</v>
      </c>
    </row>
    <row r="9" spans="1:4" ht="21.75" customHeight="1">
      <c r="A9" s="287" t="s">
        <v>234</v>
      </c>
      <c r="B9" s="285">
        <v>28307</v>
      </c>
      <c r="C9" s="286">
        <f>'[2]FRB povodeň'!C31</f>
        <v>24084000</v>
      </c>
      <c r="D9" s="273"/>
    </row>
    <row r="10" spans="1:4" ht="21.75" customHeight="1">
      <c r="A10" s="287" t="s">
        <v>235</v>
      </c>
      <c r="B10" s="285">
        <v>-70000</v>
      </c>
      <c r="C10" s="286">
        <v>-120000000</v>
      </c>
      <c r="D10" s="288"/>
    </row>
    <row r="11" spans="1:5" ht="21.75" customHeight="1">
      <c r="A11" s="289" t="s">
        <v>236</v>
      </c>
      <c r="B11" s="281">
        <f>SUM(B12:B14)</f>
        <v>795469</v>
      </c>
      <c r="C11" s="282">
        <f>SUM(C12:C14)</f>
        <v>749322000</v>
      </c>
      <c r="D11" s="283" t="s">
        <v>231</v>
      </c>
      <c r="E11" s="279"/>
    </row>
    <row r="12" spans="1:4" ht="21.75" customHeight="1">
      <c r="A12" s="284" t="s">
        <v>237</v>
      </c>
      <c r="B12" s="290">
        <v>725069</v>
      </c>
      <c r="C12" s="291">
        <v>673890000</v>
      </c>
      <c r="D12" s="292" t="s">
        <v>238</v>
      </c>
    </row>
    <row r="13" spans="1:4" ht="21.75" customHeight="1">
      <c r="A13" s="284" t="s">
        <v>239</v>
      </c>
      <c r="B13" s="285">
        <v>19000</v>
      </c>
      <c r="C13" s="286">
        <v>9058000</v>
      </c>
      <c r="D13" s="283"/>
    </row>
    <row r="14" spans="1:4" ht="21.75" customHeight="1">
      <c r="A14" s="284" t="s">
        <v>240</v>
      </c>
      <c r="B14" s="285">
        <v>51400</v>
      </c>
      <c r="C14" s="286">
        <v>66374000</v>
      </c>
      <c r="D14" s="273" t="s">
        <v>241</v>
      </c>
    </row>
    <row r="15" spans="1:4" ht="24.75" customHeight="1" thickBot="1">
      <c r="A15" s="293" t="s">
        <v>253</v>
      </c>
      <c r="B15" s="294">
        <f>SUM(B16:B21)</f>
        <v>-89152</v>
      </c>
      <c r="C15" s="295">
        <f>SUM(C16:C21)</f>
        <v>-51173000</v>
      </c>
      <c r="D15" s="296"/>
    </row>
    <row r="16" spans="1:4" ht="22.5" customHeight="1" thickTop="1">
      <c r="A16" s="284" t="s">
        <v>242</v>
      </c>
      <c r="B16" s="285">
        <v>0</v>
      </c>
      <c r="C16" s="286">
        <v>51488000</v>
      </c>
      <c r="D16" s="292" t="s">
        <v>243</v>
      </c>
    </row>
    <row r="17" spans="1:4" ht="21.75" customHeight="1">
      <c r="A17" s="284" t="s">
        <v>244</v>
      </c>
      <c r="B17" s="285">
        <v>30000</v>
      </c>
      <c r="C17" s="286">
        <v>30000000</v>
      </c>
      <c r="D17" s="273" t="s">
        <v>245</v>
      </c>
    </row>
    <row r="18" spans="1:4" ht="21.75" customHeight="1">
      <c r="A18" s="284" t="s">
        <v>246</v>
      </c>
      <c r="B18" s="285">
        <v>-30000</v>
      </c>
      <c r="C18" s="286">
        <v>-30000000</v>
      </c>
      <c r="D18" s="273" t="s">
        <v>247</v>
      </c>
    </row>
    <row r="19" spans="1:4" ht="21.75" customHeight="1">
      <c r="A19" s="284" t="s">
        <v>248</v>
      </c>
      <c r="B19" s="285">
        <v>-161567</v>
      </c>
      <c r="C19" s="286">
        <v>-110656000</v>
      </c>
      <c r="D19" s="297" t="s">
        <v>249</v>
      </c>
    </row>
    <row r="20" spans="1:4" ht="21.75" customHeight="1">
      <c r="A20" s="284"/>
      <c r="B20" s="298"/>
      <c r="C20" s="299"/>
      <c r="D20" s="300"/>
    </row>
    <row r="21" spans="1:4" ht="21.75" customHeight="1" thickBot="1">
      <c r="A21" s="287" t="s">
        <v>250</v>
      </c>
      <c r="B21" s="301">
        <v>72415</v>
      </c>
      <c r="C21" s="302">
        <v>7995000</v>
      </c>
      <c r="D21" s="303" t="s">
        <v>251</v>
      </c>
    </row>
    <row r="22" ht="25.5" customHeight="1"/>
    <row r="23" ht="25.5" customHeight="1"/>
  </sheetData>
  <mergeCells count="1">
    <mergeCell ref="D19:D20"/>
  </mergeCells>
  <printOptions gridLines="1" horizontalCentered="1" verticalCentered="1"/>
  <pageMargins left="0.2362204724409449" right="0.35" top="0.87" bottom="0.83" header="0.53" footer="0.1968503937007874"/>
  <pageSetup horizontalDpi="600" verticalDpi="600" orientation="landscape" paperSize="9" scale="86" r:id="rId1"/>
  <headerFooter alignWithMargins="0">
    <oddHeader>&amp;Lv Kč&amp;C&amp;"Arial CE,Tučné"&amp;12Rekapitulace rozpočtu na rok 2008&amp;R&amp;"Arial CE,Tučné"&amp;12Část A - příloha č. 1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0"/>
  <sheetViews>
    <sheetView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3" sqref="D33"/>
    </sheetView>
  </sheetViews>
  <sheetFormatPr defaultColWidth="9.00390625" defaultRowHeight="12.75" outlineLevelRow="1"/>
  <cols>
    <col min="1" max="1" width="5.25390625" style="335" customWidth="1"/>
    <col min="2" max="2" width="29.00390625" style="313" customWidth="1"/>
    <col min="3" max="3" width="12.00390625" style="322" customWidth="1"/>
    <col min="4" max="4" width="63.125" style="313" customWidth="1"/>
    <col min="5" max="14" width="9.125" style="313" customWidth="1"/>
    <col min="15" max="15" width="8.875" style="313" customWidth="1"/>
    <col min="16" max="17" width="9.125" style="313" customWidth="1"/>
    <col min="18" max="19" width="8.875" style="313" customWidth="1"/>
    <col min="20" max="16384" width="9.125" style="313" customWidth="1"/>
  </cols>
  <sheetData>
    <row r="1" spans="1:4" s="308" customFormat="1" ht="36.75" customHeight="1">
      <c r="A1" s="305" t="s">
        <v>254</v>
      </c>
      <c r="B1" s="305" t="s">
        <v>255</v>
      </c>
      <c r="C1" s="306" t="s">
        <v>256</v>
      </c>
      <c r="D1" s="307" t="s">
        <v>257</v>
      </c>
    </row>
    <row r="2" spans="1:4" ht="13.5" customHeight="1">
      <c r="A2" s="309">
        <v>1111</v>
      </c>
      <c r="B2" s="310" t="s">
        <v>258</v>
      </c>
      <c r="C2" s="311">
        <v>215876000</v>
      </c>
      <c r="D2" s="312"/>
    </row>
    <row r="3" spans="1:4" ht="13.5" customHeight="1">
      <c r="A3" s="309">
        <v>1112</v>
      </c>
      <c r="B3" s="310" t="s">
        <v>259</v>
      </c>
      <c r="C3" s="311">
        <v>50000000</v>
      </c>
      <c r="D3" s="312"/>
    </row>
    <row r="4" spans="1:4" ht="13.5" customHeight="1">
      <c r="A4" s="309">
        <v>1113</v>
      </c>
      <c r="B4" s="310" t="s">
        <v>260</v>
      </c>
      <c r="C4" s="311">
        <v>10000000</v>
      </c>
      <c r="D4" s="312"/>
    </row>
    <row r="5" spans="1:4" ht="13.5" customHeight="1" hidden="1" outlineLevel="1">
      <c r="A5" s="309">
        <v>1119</v>
      </c>
      <c r="B5" s="310" t="s">
        <v>261</v>
      </c>
      <c r="C5" s="311">
        <v>0</v>
      </c>
      <c r="D5" s="312"/>
    </row>
    <row r="6" spans="1:4" ht="13.5" customHeight="1" collapsed="1">
      <c r="A6" s="309">
        <v>1121</v>
      </c>
      <c r="B6" s="310" t="s">
        <v>262</v>
      </c>
      <c r="C6" s="311">
        <v>315000000</v>
      </c>
      <c r="D6" s="312"/>
    </row>
    <row r="7" spans="1:4" ht="13.5" customHeight="1">
      <c r="A7" s="309">
        <v>1122</v>
      </c>
      <c r="B7" s="310" t="s">
        <v>263</v>
      </c>
      <c r="C7" s="311">
        <v>103055000</v>
      </c>
      <c r="D7" s="314" t="s">
        <v>264</v>
      </c>
    </row>
    <row r="8" spans="1:4" ht="13.5" customHeight="1">
      <c r="A8" s="309"/>
      <c r="B8" s="310"/>
      <c r="C8" s="311"/>
      <c r="D8" s="315"/>
    </row>
    <row r="9" spans="1:4" ht="13.5" customHeight="1">
      <c r="A9" s="309">
        <v>1211</v>
      </c>
      <c r="B9" s="310" t="s">
        <v>265</v>
      </c>
      <c r="C9" s="311">
        <v>500000000</v>
      </c>
      <c r="D9" s="312"/>
    </row>
    <row r="10" spans="1:4" ht="13.5" customHeight="1" thickBot="1">
      <c r="A10" s="309">
        <v>1511</v>
      </c>
      <c r="B10" s="310" t="s">
        <v>266</v>
      </c>
      <c r="C10" s="311">
        <v>41000000</v>
      </c>
      <c r="D10" s="312"/>
    </row>
    <row r="11" spans="1:5" ht="13.5" customHeight="1" thickBot="1">
      <c r="A11" s="309"/>
      <c r="B11" s="316" t="s">
        <v>267</v>
      </c>
      <c r="C11" s="317">
        <f>C2+C3+C4+C5+C6+C7+C9+C10</f>
        <v>1234931000</v>
      </c>
      <c r="D11" s="312"/>
      <c r="E11" s="318"/>
    </row>
    <row r="12" spans="1:4" ht="13.5" customHeight="1">
      <c r="A12" s="309">
        <v>1332</v>
      </c>
      <c r="B12" s="310" t="s">
        <v>268</v>
      </c>
      <c r="C12" s="311">
        <v>50000</v>
      </c>
      <c r="D12" s="312" t="s">
        <v>269</v>
      </c>
    </row>
    <row r="13" spans="1:4" ht="13.5" customHeight="1">
      <c r="A13" s="309">
        <v>1334</v>
      </c>
      <c r="B13" s="310" t="s">
        <v>270</v>
      </c>
      <c r="C13" s="311">
        <v>100000</v>
      </c>
      <c r="D13" s="312" t="s">
        <v>271</v>
      </c>
    </row>
    <row r="14" spans="1:4" ht="13.5" customHeight="1">
      <c r="A14" s="309">
        <v>1337</v>
      </c>
      <c r="B14" s="310" t="s">
        <v>272</v>
      </c>
      <c r="C14" s="311">
        <v>43000000</v>
      </c>
      <c r="D14" s="319"/>
    </row>
    <row r="15" spans="1:4" ht="13.5" customHeight="1">
      <c r="A15" s="309">
        <v>1341</v>
      </c>
      <c r="B15" s="310" t="s">
        <v>273</v>
      </c>
      <c r="C15" s="311">
        <v>2800000</v>
      </c>
      <c r="D15" s="320"/>
    </row>
    <row r="16" spans="1:4" ht="13.5" customHeight="1">
      <c r="A16" s="309">
        <v>1342</v>
      </c>
      <c r="B16" s="310" t="s">
        <v>274</v>
      </c>
      <c r="C16" s="311">
        <v>500000</v>
      </c>
      <c r="D16" s="312"/>
    </row>
    <row r="17" spans="1:4" ht="13.5" customHeight="1">
      <c r="A17" s="309">
        <v>1343</v>
      </c>
      <c r="B17" s="310" t="s">
        <v>275</v>
      </c>
      <c r="C17" s="311">
        <v>5000000</v>
      </c>
      <c r="D17" s="312"/>
    </row>
    <row r="18" spans="1:4" ht="13.5" customHeight="1">
      <c r="A18" s="309">
        <v>1344</v>
      </c>
      <c r="B18" s="310" t="s">
        <v>276</v>
      </c>
      <c r="C18" s="311">
        <v>100000</v>
      </c>
      <c r="D18" s="312"/>
    </row>
    <row r="19" spans="1:4" ht="13.5" customHeight="1">
      <c r="A19" s="309">
        <v>1345</v>
      </c>
      <c r="B19" s="310" t="s">
        <v>277</v>
      </c>
      <c r="C19" s="311">
        <v>1000000</v>
      </c>
      <c r="D19" s="319"/>
    </row>
    <row r="20" spans="1:4" ht="13.5" customHeight="1">
      <c r="A20" s="309">
        <v>1346</v>
      </c>
      <c r="B20" s="310" t="s">
        <v>278</v>
      </c>
      <c r="C20" s="311">
        <v>300000</v>
      </c>
      <c r="D20" s="312"/>
    </row>
    <row r="21" spans="1:4" ht="13.5" customHeight="1">
      <c r="A21" s="309">
        <v>1347</v>
      </c>
      <c r="B21" s="310" t="s">
        <v>279</v>
      </c>
      <c r="C21" s="311">
        <v>15000000</v>
      </c>
      <c r="D21" s="312" t="s">
        <v>280</v>
      </c>
    </row>
    <row r="22" spans="1:4" ht="13.5" customHeight="1">
      <c r="A22" s="309">
        <v>1351</v>
      </c>
      <c r="B22" s="310" t="s">
        <v>281</v>
      </c>
      <c r="C22" s="311">
        <v>11000000</v>
      </c>
      <c r="D22" s="312" t="s">
        <v>282</v>
      </c>
    </row>
    <row r="23" spans="1:4" ht="13.5" customHeight="1">
      <c r="A23" s="309">
        <v>1353</v>
      </c>
      <c r="B23" s="310" t="s">
        <v>283</v>
      </c>
      <c r="C23" s="311">
        <v>2500000</v>
      </c>
      <c r="D23" s="321"/>
    </row>
    <row r="24" spans="1:2" ht="13.5" customHeight="1">
      <c r="A24" s="309"/>
      <c r="B24" s="310" t="s">
        <v>284</v>
      </c>
    </row>
    <row r="25" spans="1:4" ht="13.5" customHeight="1">
      <c r="A25" s="309">
        <v>1361</v>
      </c>
      <c r="B25" s="310" t="s">
        <v>285</v>
      </c>
      <c r="C25" s="311">
        <v>24000000</v>
      </c>
      <c r="D25" s="312" t="s">
        <v>286</v>
      </c>
    </row>
    <row r="26" spans="1:4" ht="13.5" customHeight="1">
      <c r="A26" s="309">
        <v>1361</v>
      </c>
      <c r="B26" s="310" t="s">
        <v>287</v>
      </c>
      <c r="C26" s="311">
        <v>37513000</v>
      </c>
      <c r="D26" s="314" t="s">
        <v>346</v>
      </c>
    </row>
    <row r="27" spans="1:4" ht="13.5" customHeight="1">
      <c r="A27" s="309"/>
      <c r="B27" s="310"/>
      <c r="C27" s="311"/>
      <c r="D27" s="323"/>
    </row>
    <row r="28" spans="1:4" ht="13.5" customHeight="1" thickBot="1">
      <c r="A28" s="309"/>
      <c r="B28" s="310"/>
      <c r="C28" s="311"/>
      <c r="D28" s="323"/>
    </row>
    <row r="29" spans="1:5" ht="13.5" customHeight="1" thickBot="1">
      <c r="A29" s="309"/>
      <c r="B29" s="316" t="s">
        <v>288</v>
      </c>
      <c r="C29" s="317">
        <f>C12+C13+C14+C15+C16+C17+C18+C19+C20+C21+C22+C23+C25+C26</f>
        <v>142863000</v>
      </c>
      <c r="D29" s="319"/>
      <c r="E29" s="318"/>
    </row>
    <row r="30" spans="1:4" ht="13.5" customHeight="1" thickBot="1">
      <c r="A30" s="309"/>
      <c r="B30" s="324" t="s">
        <v>289</v>
      </c>
      <c r="C30" s="325">
        <f>C11+C29</f>
        <v>1377794000</v>
      </c>
      <c r="D30" s="326"/>
    </row>
    <row r="31" spans="1:4" ht="13.5" customHeight="1">
      <c r="A31" s="309">
        <v>2111</v>
      </c>
      <c r="B31" s="310" t="s">
        <v>290</v>
      </c>
      <c r="C31" s="311">
        <v>1210000</v>
      </c>
      <c r="D31" s="312" t="s">
        <v>291</v>
      </c>
    </row>
    <row r="32" spans="1:4" ht="13.5" customHeight="1">
      <c r="A32" s="309">
        <v>2111</v>
      </c>
      <c r="B32" s="310" t="s">
        <v>290</v>
      </c>
      <c r="C32" s="311">
        <v>1100000</v>
      </c>
      <c r="D32" s="312" t="s">
        <v>292</v>
      </c>
    </row>
    <row r="33" spans="1:4" ht="13.5" customHeight="1">
      <c r="A33" s="309">
        <v>2111</v>
      </c>
      <c r="B33" s="310" t="s">
        <v>290</v>
      </c>
      <c r="C33" s="311">
        <v>280000</v>
      </c>
      <c r="D33" s="312" t="s">
        <v>293</v>
      </c>
    </row>
    <row r="34" spans="1:4" ht="13.5" customHeight="1">
      <c r="A34" s="309">
        <v>2111</v>
      </c>
      <c r="B34" s="310" t="s">
        <v>290</v>
      </c>
      <c r="C34" s="311">
        <v>6000</v>
      </c>
      <c r="D34" s="312" t="s">
        <v>294</v>
      </c>
    </row>
    <row r="35" spans="1:4" ht="13.5" customHeight="1">
      <c r="A35" s="309">
        <v>2112</v>
      </c>
      <c r="B35" s="310" t="s">
        <v>295</v>
      </c>
      <c r="C35" s="311">
        <v>7000</v>
      </c>
      <c r="D35" s="312" t="s">
        <v>296</v>
      </c>
    </row>
    <row r="36" spans="1:4" ht="13.5" customHeight="1">
      <c r="A36" s="309">
        <v>2133</v>
      </c>
      <c r="B36" s="310" t="s">
        <v>297</v>
      </c>
      <c r="C36" s="311">
        <v>4227000</v>
      </c>
      <c r="D36" s="321" t="s">
        <v>298</v>
      </c>
    </row>
    <row r="37" spans="1:4" ht="13.5" customHeight="1">
      <c r="A37" s="309">
        <v>2141</v>
      </c>
      <c r="B37" s="310" t="s">
        <v>299</v>
      </c>
      <c r="C37" s="311">
        <v>6000000</v>
      </c>
      <c r="D37" s="327"/>
    </row>
    <row r="38" spans="1:4" s="328" customFormat="1" ht="13.5" customHeight="1">
      <c r="A38" s="309">
        <v>2210</v>
      </c>
      <c r="B38" s="310" t="s">
        <v>300</v>
      </c>
      <c r="C38" s="311">
        <v>1197000</v>
      </c>
      <c r="D38" s="312" t="s">
        <v>301</v>
      </c>
    </row>
    <row r="39" spans="1:4" s="328" customFormat="1" ht="13.5" customHeight="1" hidden="1" outlineLevel="1">
      <c r="A39" s="309"/>
      <c r="B39" s="310"/>
      <c r="C39" s="311"/>
      <c r="D39" s="312" t="s">
        <v>302</v>
      </c>
    </row>
    <row r="40" spans="1:4" s="328" customFormat="1" ht="13.5" customHeight="1" hidden="1" outlineLevel="1">
      <c r="A40" s="309"/>
      <c r="B40" s="310"/>
      <c r="C40" s="311"/>
      <c r="D40" s="312" t="s">
        <v>303</v>
      </c>
    </row>
    <row r="41" spans="1:4" s="328" customFormat="1" ht="13.5" customHeight="1" hidden="1" outlineLevel="1">
      <c r="A41" s="309"/>
      <c r="B41" s="310"/>
      <c r="C41" s="311"/>
      <c r="D41" s="312" t="s">
        <v>304</v>
      </c>
    </row>
    <row r="42" spans="1:4" s="328" customFormat="1" ht="13.5" customHeight="1" hidden="1" outlineLevel="1">
      <c r="A42" s="309"/>
      <c r="B42" s="310"/>
      <c r="C42" s="311"/>
      <c r="D42" s="312" t="s">
        <v>305</v>
      </c>
    </row>
    <row r="43" spans="1:4" s="328" customFormat="1" ht="13.5" customHeight="1" hidden="1" outlineLevel="1">
      <c r="A43" s="309"/>
      <c r="B43" s="310"/>
      <c r="C43" s="311"/>
      <c r="D43" s="312" t="s">
        <v>306</v>
      </c>
    </row>
    <row r="44" spans="1:4" s="328" customFormat="1" ht="13.5" customHeight="1" hidden="1" outlineLevel="1">
      <c r="A44" s="309"/>
      <c r="B44" s="310"/>
      <c r="C44" s="311"/>
      <c r="D44" s="312" t="s">
        <v>307</v>
      </c>
    </row>
    <row r="45" spans="1:4" s="328" customFormat="1" ht="13.5" customHeight="1" hidden="1" outlineLevel="1">
      <c r="A45" s="309"/>
      <c r="B45" s="310"/>
      <c r="C45" s="311"/>
      <c r="D45" s="312" t="s">
        <v>308</v>
      </c>
    </row>
    <row r="46" spans="1:4" s="328" customFormat="1" ht="13.5" customHeight="1" hidden="1" outlineLevel="1">
      <c r="A46" s="309"/>
      <c r="B46" s="310"/>
      <c r="C46" s="311"/>
      <c r="D46" s="312" t="s">
        <v>309</v>
      </c>
    </row>
    <row r="47" spans="1:4" s="328" customFormat="1" ht="13.5" customHeight="1" hidden="1" outlineLevel="1">
      <c r="A47" s="309"/>
      <c r="B47" s="310"/>
      <c r="C47" s="311"/>
      <c r="D47" s="312" t="s">
        <v>310</v>
      </c>
    </row>
    <row r="48" spans="1:4" s="328" customFormat="1" ht="13.5" customHeight="1" hidden="1" outlineLevel="1">
      <c r="A48" s="309"/>
      <c r="B48" s="310"/>
      <c r="C48" s="311"/>
      <c r="D48" s="312" t="s">
        <v>311</v>
      </c>
    </row>
    <row r="49" spans="1:4" s="328" customFormat="1" ht="13.5" customHeight="1" hidden="1" outlineLevel="1">
      <c r="A49" s="309">
        <v>2210</v>
      </c>
      <c r="B49" s="310" t="s">
        <v>300</v>
      </c>
      <c r="C49" s="311"/>
      <c r="D49" s="312" t="s">
        <v>312</v>
      </c>
    </row>
    <row r="50" spans="1:4" s="328" customFormat="1" ht="13.5" customHeight="1" collapsed="1">
      <c r="A50" s="309">
        <v>2210</v>
      </c>
      <c r="B50" s="310" t="s">
        <v>300</v>
      </c>
      <c r="C50" s="311">
        <v>1500000</v>
      </c>
      <c r="D50" s="312" t="s">
        <v>313</v>
      </c>
    </row>
    <row r="51" spans="1:4" s="328" customFormat="1" ht="13.5" customHeight="1">
      <c r="A51" s="309">
        <v>2210</v>
      </c>
      <c r="B51" s="310" t="s">
        <v>300</v>
      </c>
      <c r="C51" s="311">
        <v>6000000</v>
      </c>
      <c r="D51" s="312" t="s">
        <v>314</v>
      </c>
    </row>
    <row r="52" spans="1:4" s="328" customFormat="1" ht="13.5" customHeight="1">
      <c r="A52" s="309">
        <v>2210</v>
      </c>
      <c r="B52" s="310" t="s">
        <v>300</v>
      </c>
      <c r="C52" s="311">
        <v>4500000</v>
      </c>
      <c r="D52" s="312" t="s">
        <v>315</v>
      </c>
    </row>
    <row r="53" spans="1:4" s="328" customFormat="1" ht="13.5" customHeight="1">
      <c r="A53" s="309">
        <v>2210</v>
      </c>
      <c r="B53" s="310" t="s">
        <v>300</v>
      </c>
      <c r="C53" s="311">
        <v>200000</v>
      </c>
      <c r="D53" s="312" t="s">
        <v>316</v>
      </c>
    </row>
    <row r="54" spans="1:4" s="328" customFormat="1" ht="13.5" customHeight="1" hidden="1" outlineLevel="1">
      <c r="A54" s="309"/>
      <c r="B54" s="310"/>
      <c r="C54" s="311"/>
      <c r="D54" s="312" t="s">
        <v>317</v>
      </c>
    </row>
    <row r="55" spans="1:4" s="328" customFormat="1" ht="13.5" customHeight="1" hidden="1" outlineLevel="1">
      <c r="A55" s="309"/>
      <c r="B55" s="310"/>
      <c r="C55" s="311"/>
      <c r="D55" s="312" t="s">
        <v>318</v>
      </c>
    </row>
    <row r="56" spans="1:4" s="328" customFormat="1" ht="13.5" customHeight="1" hidden="1" outlineLevel="1">
      <c r="A56" s="309"/>
      <c r="B56" s="310"/>
      <c r="C56" s="311"/>
      <c r="D56" s="312" t="s">
        <v>319</v>
      </c>
    </row>
    <row r="57" spans="1:4" s="328" customFormat="1" ht="13.5" customHeight="1" hidden="1" outlineLevel="1" collapsed="1">
      <c r="A57" s="309">
        <v>2222</v>
      </c>
      <c r="B57" s="310" t="s">
        <v>320</v>
      </c>
      <c r="C57" s="311">
        <v>0</v>
      </c>
      <c r="D57" s="312" t="s">
        <v>321</v>
      </c>
    </row>
    <row r="58" spans="1:4" ht="13.5" customHeight="1" collapsed="1">
      <c r="A58" s="309">
        <v>2324</v>
      </c>
      <c r="B58" s="310" t="s">
        <v>322</v>
      </c>
      <c r="C58" s="311">
        <v>10000</v>
      </c>
      <c r="D58" s="312" t="s">
        <v>323</v>
      </c>
    </row>
    <row r="59" spans="1:4" ht="13.5" customHeight="1">
      <c r="A59" s="309">
        <v>2324</v>
      </c>
      <c r="B59" s="310" t="s">
        <v>322</v>
      </c>
      <c r="C59" s="311">
        <v>5334000</v>
      </c>
      <c r="D59" s="312" t="s">
        <v>324</v>
      </c>
    </row>
    <row r="60" spans="1:4" ht="13.5" customHeight="1">
      <c r="A60" s="309">
        <v>2324</v>
      </c>
      <c r="B60" s="310" t="s">
        <v>322</v>
      </c>
      <c r="C60" s="311">
        <v>2000000</v>
      </c>
      <c r="D60" s="321" t="s">
        <v>325</v>
      </c>
    </row>
    <row r="61" spans="1:4" ht="13.5" customHeight="1">
      <c r="A61" s="309">
        <v>2324</v>
      </c>
      <c r="B61" s="310" t="s">
        <v>322</v>
      </c>
      <c r="C61" s="311">
        <v>70000</v>
      </c>
      <c r="D61" s="312" t="s">
        <v>326</v>
      </c>
    </row>
    <row r="62" spans="1:4" ht="13.5" customHeight="1" hidden="1" outlineLevel="1">
      <c r="A62" s="309">
        <v>2324</v>
      </c>
      <c r="B62" s="310" t="s">
        <v>322</v>
      </c>
      <c r="C62" s="311">
        <v>0</v>
      </c>
      <c r="D62" s="312" t="s">
        <v>327</v>
      </c>
    </row>
    <row r="63" spans="1:4" ht="13.5" customHeight="1" hidden="1" outlineLevel="1" collapsed="1">
      <c r="A63" s="309">
        <v>2324</v>
      </c>
      <c r="B63" s="310" t="s">
        <v>322</v>
      </c>
      <c r="C63" s="311">
        <v>0</v>
      </c>
      <c r="D63" s="312" t="s">
        <v>328</v>
      </c>
    </row>
    <row r="64" spans="1:4" ht="13.5" customHeight="1" hidden="1" outlineLevel="1" collapsed="1">
      <c r="A64" s="309">
        <v>2328</v>
      </c>
      <c r="B64" s="310" t="s">
        <v>329</v>
      </c>
      <c r="C64" s="311">
        <v>0</v>
      </c>
      <c r="D64" s="312" t="s">
        <v>330</v>
      </c>
    </row>
    <row r="65" spans="1:4" ht="13.5" customHeight="1" collapsed="1">
      <c r="A65" s="309">
        <v>2329</v>
      </c>
      <c r="B65" s="310" t="s">
        <v>331</v>
      </c>
      <c r="C65" s="311">
        <v>170000</v>
      </c>
      <c r="D65" s="314" t="s">
        <v>332</v>
      </c>
    </row>
    <row r="66" spans="1:4" ht="13.5" customHeight="1">
      <c r="A66" s="309"/>
      <c r="B66" s="310"/>
      <c r="C66" s="311"/>
      <c r="D66" s="314"/>
    </row>
    <row r="67" spans="1:4" ht="13.5" customHeight="1">
      <c r="A67" s="309">
        <v>2329</v>
      </c>
      <c r="B67" s="310" t="s">
        <v>331</v>
      </c>
      <c r="C67" s="311">
        <v>303000000</v>
      </c>
      <c r="D67" s="312" t="s">
        <v>333</v>
      </c>
    </row>
    <row r="68" spans="1:4" ht="13.5" customHeight="1">
      <c r="A68" s="309">
        <v>2343</v>
      </c>
      <c r="B68" s="310" t="s">
        <v>334</v>
      </c>
      <c r="C68" s="311">
        <v>2000</v>
      </c>
      <c r="D68" s="312"/>
    </row>
    <row r="69" spans="1:4" ht="13.5" customHeight="1" thickBot="1">
      <c r="A69" s="309">
        <v>2460</v>
      </c>
      <c r="B69" s="310" t="s">
        <v>335</v>
      </c>
      <c r="C69" s="311">
        <v>24084000</v>
      </c>
      <c r="D69" s="312" t="s">
        <v>336</v>
      </c>
    </row>
    <row r="70" spans="1:5" ht="13.5" customHeight="1" thickBot="1">
      <c r="A70" s="309"/>
      <c r="B70" s="324" t="s">
        <v>337</v>
      </c>
      <c r="C70" s="325">
        <f>SUM(C31:C69)</f>
        <v>360897000</v>
      </c>
      <c r="D70" s="312"/>
      <c r="E70" s="318"/>
    </row>
    <row r="71" spans="1:4" ht="13.5" customHeight="1">
      <c r="A71" s="309">
        <v>4112</v>
      </c>
      <c r="B71" s="310" t="s">
        <v>338</v>
      </c>
      <c r="C71" s="311">
        <v>118585700</v>
      </c>
      <c r="D71" s="312" t="s">
        <v>339</v>
      </c>
    </row>
    <row r="72" spans="1:4" ht="13.5" customHeight="1">
      <c r="A72" s="309">
        <v>4121</v>
      </c>
      <c r="B72" s="310" t="s">
        <v>340</v>
      </c>
      <c r="C72" s="311">
        <v>1950000</v>
      </c>
      <c r="D72" s="312" t="s">
        <v>341</v>
      </c>
    </row>
    <row r="73" spans="1:4" ht="13.5" customHeight="1" thickBot="1">
      <c r="A73" s="309">
        <v>4131</v>
      </c>
      <c r="B73" s="310" t="s">
        <v>342</v>
      </c>
      <c r="C73" s="311">
        <v>282996000</v>
      </c>
      <c r="D73" s="312" t="s">
        <v>343</v>
      </c>
    </row>
    <row r="74" spans="1:4" ht="13.5" customHeight="1" thickBot="1">
      <c r="A74" s="329"/>
      <c r="B74" s="324" t="s">
        <v>344</v>
      </c>
      <c r="C74" s="325">
        <f>SUM(C71:C73)</f>
        <v>403531700</v>
      </c>
      <c r="D74" s="312"/>
    </row>
    <row r="75" spans="1:4" ht="26.25" customHeight="1" thickBot="1">
      <c r="A75" s="329"/>
      <c r="B75" s="330" t="s">
        <v>345</v>
      </c>
      <c r="C75" s="331">
        <f>C30+C70+C74</f>
        <v>2142222700</v>
      </c>
      <c r="D75" s="312"/>
    </row>
    <row r="113" spans="1:3" ht="12.75">
      <c r="A113" s="332"/>
      <c r="B113" s="333"/>
      <c r="C113" s="334"/>
    </row>
    <row r="114" spans="1:3" ht="12.75">
      <c r="A114" s="332"/>
      <c r="B114" s="333"/>
      <c r="C114" s="334"/>
    </row>
    <row r="115" spans="1:3" ht="12.75">
      <c r="A115" s="332"/>
      <c r="B115" s="333"/>
      <c r="C115" s="334"/>
    </row>
    <row r="116" spans="1:3" ht="12.75">
      <c r="A116" s="332"/>
      <c r="B116" s="333"/>
      <c r="C116" s="334"/>
    </row>
    <row r="117" spans="1:3" ht="12.75">
      <c r="A117" s="332"/>
      <c r="B117" s="333"/>
      <c r="C117" s="334"/>
    </row>
    <row r="118" ht="12.75">
      <c r="A118" s="332"/>
    </row>
    <row r="119" ht="12.75">
      <c r="A119" s="332"/>
    </row>
    <row r="120" ht="12.75">
      <c r="A120" s="332"/>
    </row>
    <row r="121" ht="12.75">
      <c r="A121" s="332"/>
    </row>
    <row r="122" ht="12.75">
      <c r="A122" s="332"/>
    </row>
    <row r="123" ht="12.75">
      <c r="A123" s="332"/>
    </row>
    <row r="124" ht="12.75">
      <c r="A124" s="332"/>
    </row>
    <row r="125" ht="12.75">
      <c r="A125" s="332"/>
    </row>
    <row r="126" ht="12.75">
      <c r="A126" s="332"/>
    </row>
    <row r="127" ht="12.75">
      <c r="A127" s="332"/>
    </row>
    <row r="128" ht="12.75">
      <c r="A128" s="332"/>
    </row>
    <row r="129" ht="12.75">
      <c r="A129" s="332"/>
    </row>
    <row r="130" ht="12.75">
      <c r="A130" s="332"/>
    </row>
    <row r="131" ht="12.75">
      <c r="A131" s="332"/>
    </row>
    <row r="132" ht="12.75">
      <c r="A132" s="332"/>
    </row>
    <row r="133" ht="12.75">
      <c r="A133" s="332"/>
    </row>
    <row r="134" ht="12.75">
      <c r="A134" s="332"/>
    </row>
    <row r="135" ht="12.75">
      <c r="A135" s="332"/>
    </row>
    <row r="136" ht="12.75">
      <c r="A136" s="332"/>
    </row>
    <row r="137" ht="12.75">
      <c r="A137" s="332"/>
    </row>
    <row r="138" ht="12.75">
      <c r="A138" s="332"/>
    </row>
    <row r="139" ht="12.75">
      <c r="A139" s="332"/>
    </row>
    <row r="140" ht="12.75">
      <c r="A140" s="332"/>
    </row>
    <row r="141" ht="12.75">
      <c r="A141" s="332"/>
    </row>
    <row r="142" ht="12.75">
      <c r="A142" s="332"/>
    </row>
    <row r="143" ht="12.75">
      <c r="A143" s="332"/>
    </row>
    <row r="144" ht="12.75">
      <c r="A144" s="332"/>
    </row>
    <row r="145" ht="12.75">
      <c r="A145" s="332"/>
    </row>
    <row r="146" ht="12.75">
      <c r="A146" s="332"/>
    </row>
    <row r="147" ht="12.75">
      <c r="A147" s="332"/>
    </row>
    <row r="148" ht="12.75">
      <c r="A148" s="332"/>
    </row>
    <row r="149" ht="12.75">
      <c r="A149" s="332"/>
    </row>
    <row r="150" ht="12.75">
      <c r="A150" s="332"/>
    </row>
    <row r="151" ht="12.75">
      <c r="A151" s="332"/>
    </row>
    <row r="152" ht="12.75">
      <c r="A152" s="332"/>
    </row>
    <row r="153" ht="12.75">
      <c r="A153" s="332"/>
    </row>
    <row r="154" ht="12.75">
      <c r="A154" s="332"/>
    </row>
    <row r="155" ht="12.75">
      <c r="A155" s="332"/>
    </row>
    <row r="156" ht="12.75">
      <c r="A156" s="332"/>
    </row>
    <row r="157" ht="12.75">
      <c r="A157" s="332"/>
    </row>
    <row r="158" ht="12.75">
      <c r="A158" s="332"/>
    </row>
    <row r="159" ht="12.75">
      <c r="A159" s="332"/>
    </row>
    <row r="160" ht="12.75">
      <c r="A160" s="332"/>
    </row>
    <row r="161" ht="12.75">
      <c r="A161" s="332"/>
    </row>
    <row r="162" ht="12.75">
      <c r="A162" s="332"/>
    </row>
    <row r="163" ht="12.75">
      <c r="A163" s="332"/>
    </row>
    <row r="164" ht="12.75">
      <c r="A164" s="332"/>
    </row>
    <row r="165" ht="12.75">
      <c r="A165" s="332"/>
    </row>
    <row r="166" ht="12.75">
      <c r="A166" s="332"/>
    </row>
    <row r="167" ht="12.75">
      <c r="A167" s="332"/>
    </row>
    <row r="168" ht="12.75">
      <c r="A168" s="332"/>
    </row>
    <row r="169" ht="12.75">
      <c r="A169" s="332"/>
    </row>
    <row r="170" ht="12.75">
      <c r="A170" s="332"/>
    </row>
    <row r="171" ht="12.75">
      <c r="A171" s="332"/>
    </row>
    <row r="172" ht="12.75">
      <c r="A172" s="332"/>
    </row>
    <row r="173" ht="12.75">
      <c r="A173" s="332"/>
    </row>
    <row r="174" ht="12.75">
      <c r="A174" s="332"/>
    </row>
    <row r="175" ht="12.75">
      <c r="A175" s="332"/>
    </row>
    <row r="176" ht="12.75">
      <c r="A176" s="332"/>
    </row>
    <row r="177" ht="12.75">
      <c r="A177" s="332"/>
    </row>
    <row r="178" ht="12.75">
      <c r="A178" s="332"/>
    </row>
    <row r="179" ht="12.75">
      <c r="A179" s="332"/>
    </row>
    <row r="180" ht="12.75">
      <c r="A180" s="332"/>
    </row>
    <row r="181" ht="12.75">
      <c r="A181" s="332"/>
    </row>
    <row r="182" ht="12.75">
      <c r="A182" s="332"/>
    </row>
    <row r="183" ht="12.75">
      <c r="A183" s="332"/>
    </row>
    <row r="184" ht="12.75">
      <c r="A184" s="332"/>
    </row>
    <row r="185" ht="12.75">
      <c r="A185" s="332"/>
    </row>
    <row r="186" ht="12.75">
      <c r="A186" s="332"/>
    </row>
    <row r="187" ht="12.75">
      <c r="A187" s="332"/>
    </row>
    <row r="188" ht="12.75">
      <c r="A188" s="332"/>
    </row>
    <row r="189" ht="12.75">
      <c r="A189" s="332"/>
    </row>
    <row r="190" ht="12.75">
      <c r="A190" s="332"/>
    </row>
    <row r="191" ht="12.75">
      <c r="A191" s="332"/>
    </row>
    <row r="192" ht="12.75">
      <c r="A192" s="332"/>
    </row>
    <row r="193" ht="12.75">
      <c r="A193" s="332"/>
    </row>
    <row r="194" ht="12.75">
      <c r="A194" s="332"/>
    </row>
    <row r="195" ht="12.75">
      <c r="A195" s="332"/>
    </row>
    <row r="196" ht="12.75">
      <c r="A196" s="332"/>
    </row>
    <row r="197" ht="12.75">
      <c r="A197" s="332"/>
    </row>
    <row r="198" ht="12.75">
      <c r="A198" s="332"/>
    </row>
    <row r="199" ht="12.75">
      <c r="A199" s="332"/>
    </row>
    <row r="200" ht="12.75">
      <c r="A200" s="332"/>
    </row>
    <row r="201" ht="12.75">
      <c r="A201" s="332"/>
    </row>
    <row r="202" ht="12.75">
      <c r="A202" s="332"/>
    </row>
    <row r="203" ht="12.75">
      <c r="A203" s="332"/>
    </row>
    <row r="204" ht="12.75">
      <c r="A204" s="332"/>
    </row>
    <row r="205" ht="12.75">
      <c r="A205" s="332"/>
    </row>
    <row r="206" ht="12.75">
      <c r="A206" s="332"/>
    </row>
    <row r="207" ht="12.75">
      <c r="A207" s="332"/>
    </row>
    <row r="208" ht="12.75">
      <c r="A208" s="332"/>
    </row>
    <row r="209" ht="12.75">
      <c r="A209" s="332"/>
    </row>
    <row r="210" ht="12.75">
      <c r="A210" s="332"/>
    </row>
    <row r="211" ht="12.75">
      <c r="A211" s="332"/>
    </row>
    <row r="212" ht="12.75">
      <c r="A212" s="332"/>
    </row>
    <row r="213" ht="12.75">
      <c r="A213" s="332"/>
    </row>
    <row r="214" ht="12.75">
      <c r="A214" s="332"/>
    </row>
    <row r="215" ht="12.75">
      <c r="A215" s="332"/>
    </row>
    <row r="216" ht="12.75">
      <c r="A216" s="332"/>
    </row>
    <row r="217" ht="12.75">
      <c r="A217" s="332"/>
    </row>
    <row r="218" ht="12.75">
      <c r="A218" s="332"/>
    </row>
    <row r="219" ht="12.75">
      <c r="A219" s="332"/>
    </row>
    <row r="220" ht="12.75">
      <c r="A220" s="332"/>
    </row>
    <row r="221" ht="12.75">
      <c r="A221" s="332"/>
    </row>
    <row r="222" ht="12.75">
      <c r="A222" s="332"/>
    </row>
    <row r="223" ht="12.75">
      <c r="A223" s="332"/>
    </row>
    <row r="224" ht="12.75">
      <c r="A224" s="332"/>
    </row>
    <row r="225" ht="12.75">
      <c r="A225" s="332"/>
    </row>
    <row r="226" ht="12.75">
      <c r="A226" s="332"/>
    </row>
    <row r="227" ht="12.75">
      <c r="A227" s="332"/>
    </row>
    <row r="228" ht="12.75">
      <c r="A228" s="332"/>
    </row>
    <row r="229" ht="12.75">
      <c r="A229" s="332"/>
    </row>
    <row r="230" ht="12.75">
      <c r="A230" s="332"/>
    </row>
    <row r="231" ht="12.75">
      <c r="A231" s="332"/>
    </row>
    <row r="232" ht="12.75">
      <c r="A232" s="332"/>
    </row>
    <row r="233" ht="12.75">
      <c r="A233" s="332"/>
    </row>
    <row r="234" ht="12.75">
      <c r="A234" s="332"/>
    </row>
    <row r="235" ht="12.75">
      <c r="A235" s="332"/>
    </row>
    <row r="236" ht="12.75">
      <c r="A236" s="332"/>
    </row>
    <row r="237" ht="12.75">
      <c r="A237" s="332"/>
    </row>
    <row r="238" ht="12.75">
      <c r="A238" s="332"/>
    </row>
    <row r="239" ht="12.75">
      <c r="A239" s="332"/>
    </row>
    <row r="240" ht="12.75">
      <c r="A240" s="332"/>
    </row>
    <row r="241" ht="12.75">
      <c r="A241" s="332"/>
    </row>
    <row r="242" ht="12.75">
      <c r="A242" s="332"/>
    </row>
    <row r="243" ht="12.75">
      <c r="A243" s="332"/>
    </row>
    <row r="244" ht="12.75">
      <c r="A244" s="332"/>
    </row>
    <row r="245" ht="12.75">
      <c r="A245" s="332"/>
    </row>
    <row r="246" ht="12.75">
      <c r="A246" s="332"/>
    </row>
    <row r="247" ht="12.75">
      <c r="A247" s="332"/>
    </row>
    <row r="248" ht="12.75">
      <c r="A248" s="332"/>
    </row>
    <row r="249" ht="12.75">
      <c r="A249" s="332"/>
    </row>
    <row r="250" ht="12.75">
      <c r="A250" s="332"/>
    </row>
    <row r="251" ht="12.75">
      <c r="A251" s="332"/>
    </row>
    <row r="252" ht="12.75">
      <c r="A252" s="332"/>
    </row>
    <row r="253" ht="12.75">
      <c r="A253" s="332"/>
    </row>
    <row r="254" ht="12.75">
      <c r="A254" s="332"/>
    </row>
    <row r="255" ht="12.75">
      <c r="A255" s="332"/>
    </row>
    <row r="256" ht="12.75">
      <c r="A256" s="332"/>
    </row>
    <row r="257" ht="12.75">
      <c r="A257" s="332"/>
    </row>
    <row r="258" ht="12.75">
      <c r="A258" s="332"/>
    </row>
    <row r="259" ht="12.75">
      <c r="A259" s="332"/>
    </row>
    <row r="260" ht="12.75">
      <c r="A260" s="332"/>
    </row>
    <row r="261" ht="12.75">
      <c r="A261" s="332"/>
    </row>
    <row r="262" ht="12.75">
      <c r="A262" s="332"/>
    </row>
    <row r="263" ht="12.75">
      <c r="A263" s="332"/>
    </row>
    <row r="264" ht="12.75">
      <c r="A264" s="332"/>
    </row>
    <row r="265" ht="12.75">
      <c r="A265" s="332"/>
    </row>
    <row r="266" ht="12.75">
      <c r="A266" s="332"/>
    </row>
    <row r="267" ht="12.75">
      <c r="A267" s="332"/>
    </row>
    <row r="268" ht="12.75">
      <c r="A268" s="332"/>
    </row>
    <row r="269" ht="12.75">
      <c r="A269" s="332"/>
    </row>
    <row r="270" ht="12.75">
      <c r="A270" s="332"/>
    </row>
    <row r="271" ht="12.75">
      <c r="A271" s="332"/>
    </row>
    <row r="272" ht="12.75">
      <c r="A272" s="332"/>
    </row>
    <row r="273" ht="12.75">
      <c r="A273" s="332"/>
    </row>
    <row r="274" ht="12.75">
      <c r="A274" s="332"/>
    </row>
    <row r="275" ht="12.75">
      <c r="A275" s="332"/>
    </row>
    <row r="276" ht="12.75">
      <c r="A276" s="332"/>
    </row>
    <row r="277" ht="12.75">
      <c r="A277" s="332"/>
    </row>
    <row r="278" ht="12.75">
      <c r="A278" s="332"/>
    </row>
    <row r="279" ht="12.75">
      <c r="A279" s="332"/>
    </row>
    <row r="280" ht="12.75">
      <c r="A280" s="332"/>
    </row>
    <row r="281" ht="12.75">
      <c r="A281" s="332"/>
    </row>
    <row r="282" ht="12.75">
      <c r="A282" s="332"/>
    </row>
    <row r="283" ht="12.75">
      <c r="A283" s="332"/>
    </row>
    <row r="284" ht="12.75">
      <c r="A284" s="332"/>
    </row>
    <row r="285" ht="12.75">
      <c r="A285" s="332"/>
    </row>
    <row r="286" ht="12.75">
      <c r="A286" s="332"/>
    </row>
    <row r="287" ht="12.75">
      <c r="A287" s="332"/>
    </row>
    <row r="288" ht="12.75">
      <c r="A288" s="332"/>
    </row>
    <row r="289" ht="12.75">
      <c r="A289" s="332"/>
    </row>
    <row r="290" ht="12.75">
      <c r="A290" s="332"/>
    </row>
    <row r="291" ht="12.75">
      <c r="A291" s="332"/>
    </row>
    <row r="292" ht="12.75">
      <c r="A292" s="332"/>
    </row>
    <row r="293" ht="12.75">
      <c r="A293" s="332"/>
    </row>
    <row r="294" ht="12.75">
      <c r="A294" s="332"/>
    </row>
    <row r="295" ht="12.75">
      <c r="A295" s="332"/>
    </row>
    <row r="296" ht="12.75">
      <c r="A296" s="332"/>
    </row>
    <row r="297" ht="12.75">
      <c r="A297" s="332"/>
    </row>
    <row r="298" ht="12.75">
      <c r="A298" s="332"/>
    </row>
    <row r="299" ht="12.75">
      <c r="A299" s="332"/>
    </row>
    <row r="300" ht="12.75">
      <c r="A300" s="332"/>
    </row>
    <row r="301" ht="12.75">
      <c r="A301" s="332"/>
    </row>
    <row r="302" ht="12.75">
      <c r="A302" s="332"/>
    </row>
    <row r="303" ht="12.75">
      <c r="A303" s="332"/>
    </row>
    <row r="304" ht="12.75">
      <c r="A304" s="332"/>
    </row>
    <row r="305" ht="12.75">
      <c r="A305" s="332"/>
    </row>
    <row r="306" ht="12.75">
      <c r="A306" s="332"/>
    </row>
    <row r="307" ht="12.75">
      <c r="A307" s="332"/>
    </row>
    <row r="308" ht="12.75">
      <c r="A308" s="332"/>
    </row>
    <row r="309" ht="12.75">
      <c r="A309" s="332"/>
    </row>
    <row r="310" ht="12.75">
      <c r="A310" s="332"/>
    </row>
    <row r="311" ht="12.75">
      <c r="A311" s="332"/>
    </row>
    <row r="312" ht="12.75">
      <c r="A312" s="332"/>
    </row>
    <row r="313" ht="12.75">
      <c r="A313" s="332"/>
    </row>
    <row r="314" ht="12.75">
      <c r="A314" s="332"/>
    </row>
    <row r="315" ht="12.75">
      <c r="A315" s="332"/>
    </row>
    <row r="316" ht="12.75">
      <c r="A316" s="332"/>
    </row>
    <row r="317" ht="12.75">
      <c r="A317" s="332"/>
    </row>
    <row r="318" ht="12.75">
      <c r="A318" s="332"/>
    </row>
    <row r="319" ht="12.75">
      <c r="A319" s="332"/>
    </row>
    <row r="320" ht="12.75">
      <c r="A320" s="332"/>
    </row>
    <row r="321" ht="12.75">
      <c r="A321" s="332"/>
    </row>
    <row r="322" ht="12.75">
      <c r="A322" s="332"/>
    </row>
    <row r="323" ht="12.75">
      <c r="A323" s="332"/>
    </row>
    <row r="324" ht="12.75">
      <c r="A324" s="332"/>
    </row>
    <row r="325" ht="12.75">
      <c r="A325" s="332"/>
    </row>
    <row r="326" ht="12.75">
      <c r="A326" s="332"/>
    </row>
    <row r="327" ht="12.75">
      <c r="A327" s="332"/>
    </row>
    <row r="328" ht="12.75">
      <c r="A328" s="332"/>
    </row>
    <row r="329" ht="12.75">
      <c r="A329" s="332"/>
    </row>
    <row r="330" ht="12.75">
      <c r="A330" s="332"/>
    </row>
    <row r="331" ht="12.75">
      <c r="A331" s="332"/>
    </row>
    <row r="332" ht="12.75">
      <c r="A332" s="332"/>
    </row>
    <row r="333" ht="12.75">
      <c r="A333" s="332"/>
    </row>
    <row r="334" ht="12.75">
      <c r="A334" s="332"/>
    </row>
    <row r="335" ht="12.75">
      <c r="A335" s="332"/>
    </row>
    <row r="336" ht="12.75">
      <c r="A336" s="332"/>
    </row>
    <row r="337" ht="12.75">
      <c r="A337" s="332"/>
    </row>
    <row r="338" ht="12.75">
      <c r="A338" s="332"/>
    </row>
    <row r="339" ht="12.75">
      <c r="A339" s="332"/>
    </row>
    <row r="340" ht="12.75">
      <c r="A340" s="332"/>
    </row>
    <row r="341" ht="12.75">
      <c r="A341" s="332"/>
    </row>
    <row r="342" ht="12.75">
      <c r="A342" s="332"/>
    </row>
    <row r="343" ht="12.75">
      <c r="A343" s="332"/>
    </row>
    <row r="344" ht="12.75">
      <c r="A344" s="332"/>
    </row>
    <row r="345" ht="12.75">
      <c r="A345" s="332"/>
    </row>
    <row r="346" ht="12.75">
      <c r="A346" s="332"/>
    </row>
    <row r="347" ht="12.75">
      <c r="A347" s="332"/>
    </row>
    <row r="348" ht="12.75">
      <c r="A348" s="332"/>
    </row>
    <row r="349" ht="12.75">
      <c r="A349" s="332"/>
    </row>
    <row r="350" ht="12.75">
      <c r="A350" s="332"/>
    </row>
    <row r="351" ht="12.75">
      <c r="A351" s="332"/>
    </row>
    <row r="352" ht="12.75">
      <c r="A352" s="332"/>
    </row>
    <row r="353" ht="12.75">
      <c r="A353" s="332"/>
    </row>
    <row r="354" ht="12.75">
      <c r="A354" s="332"/>
    </row>
    <row r="355" ht="12.75">
      <c r="A355" s="332"/>
    </row>
    <row r="356" ht="12.75">
      <c r="A356" s="332"/>
    </row>
    <row r="357" ht="12.75">
      <c r="A357" s="332"/>
    </row>
    <row r="358" ht="12.75">
      <c r="A358" s="332"/>
    </row>
    <row r="359" ht="12.75">
      <c r="A359" s="332"/>
    </row>
    <row r="360" ht="12.75">
      <c r="A360" s="332"/>
    </row>
    <row r="361" ht="12.75">
      <c r="A361" s="332"/>
    </row>
    <row r="362" ht="12.75">
      <c r="A362" s="332"/>
    </row>
    <row r="363" ht="12.75">
      <c r="A363" s="332"/>
    </row>
    <row r="364" ht="12.75">
      <c r="A364" s="332"/>
    </row>
    <row r="365" ht="12.75">
      <c r="A365" s="332"/>
    </row>
    <row r="366" ht="12.75">
      <c r="A366" s="332"/>
    </row>
    <row r="367" ht="12.75">
      <c r="A367" s="332"/>
    </row>
    <row r="368" ht="12.75">
      <c r="A368" s="332"/>
    </row>
    <row r="369" ht="12.75">
      <c r="A369" s="332"/>
    </row>
    <row r="370" ht="12.75">
      <c r="A370" s="332"/>
    </row>
    <row r="371" ht="12.75">
      <c r="A371" s="332"/>
    </row>
    <row r="372" ht="12.75">
      <c r="A372" s="332"/>
    </row>
    <row r="373" ht="12.75">
      <c r="A373" s="332"/>
    </row>
    <row r="374" ht="12.75">
      <c r="A374" s="332"/>
    </row>
    <row r="375" ht="12.75">
      <c r="A375" s="332"/>
    </row>
    <row r="376" ht="12.75">
      <c r="A376" s="332"/>
    </row>
    <row r="377" ht="12.75">
      <c r="A377" s="332"/>
    </row>
    <row r="378" ht="12.75">
      <c r="A378" s="332"/>
    </row>
    <row r="379" ht="12.75">
      <c r="A379" s="332"/>
    </row>
    <row r="380" ht="12.75">
      <c r="A380" s="332"/>
    </row>
    <row r="381" ht="12.75">
      <c r="A381" s="332"/>
    </row>
    <row r="382" ht="12.75">
      <c r="A382" s="332"/>
    </row>
    <row r="383" ht="12.75">
      <c r="A383" s="332"/>
    </row>
    <row r="384" ht="12.75">
      <c r="A384" s="332"/>
    </row>
    <row r="385" ht="12.75">
      <c r="A385" s="332"/>
    </row>
    <row r="386" ht="12.75">
      <c r="A386" s="332"/>
    </row>
    <row r="387" ht="12.75">
      <c r="A387" s="332"/>
    </row>
    <row r="388" ht="12.75">
      <c r="A388" s="332"/>
    </row>
    <row r="389" ht="12.75">
      <c r="A389" s="332"/>
    </row>
    <row r="390" ht="12.75">
      <c r="A390" s="332"/>
    </row>
    <row r="391" ht="12.75">
      <c r="A391" s="332"/>
    </row>
    <row r="392" ht="12.75">
      <c r="A392" s="332"/>
    </row>
    <row r="393" ht="12.75">
      <c r="A393" s="332"/>
    </row>
    <row r="394" ht="12.75">
      <c r="A394" s="332"/>
    </row>
    <row r="395" ht="12.75">
      <c r="A395" s="332"/>
    </row>
    <row r="396" ht="12.75">
      <c r="A396" s="332"/>
    </row>
    <row r="397" ht="12.75">
      <c r="A397" s="332"/>
    </row>
    <row r="398" ht="12.75">
      <c r="A398" s="332"/>
    </row>
    <row r="399" ht="12.75">
      <c r="A399" s="332"/>
    </row>
    <row r="400" ht="12.75">
      <c r="A400" s="332"/>
    </row>
    <row r="401" ht="12.75">
      <c r="A401" s="332"/>
    </row>
    <row r="402" ht="12.75">
      <c r="A402" s="332"/>
    </row>
    <row r="403" ht="12.75">
      <c r="A403" s="332"/>
    </row>
    <row r="404" ht="12.75">
      <c r="A404" s="332"/>
    </row>
    <row r="405" ht="12.75">
      <c r="A405" s="332"/>
    </row>
    <row r="406" ht="12.75">
      <c r="A406" s="332"/>
    </row>
    <row r="407" ht="12.75">
      <c r="A407" s="332"/>
    </row>
    <row r="408" ht="12.75">
      <c r="A408" s="332"/>
    </row>
    <row r="409" ht="12.75">
      <c r="A409" s="332"/>
    </row>
    <row r="410" ht="12.75">
      <c r="A410" s="332"/>
    </row>
    <row r="411" ht="12.75">
      <c r="A411" s="332"/>
    </row>
    <row r="412" ht="12.75">
      <c r="A412" s="332"/>
    </row>
    <row r="413" ht="12.75">
      <c r="A413" s="332"/>
    </row>
    <row r="414" ht="12.75">
      <c r="A414" s="332"/>
    </row>
    <row r="415" ht="12.75">
      <c r="A415" s="332"/>
    </row>
    <row r="416" ht="12.75">
      <c r="A416" s="332"/>
    </row>
    <row r="417" ht="12.75">
      <c r="A417" s="332"/>
    </row>
    <row r="418" ht="12.75">
      <c r="A418" s="332"/>
    </row>
    <row r="419" ht="12.75">
      <c r="A419" s="332"/>
    </row>
    <row r="420" ht="12.75">
      <c r="A420" s="332"/>
    </row>
    <row r="421" ht="12.75">
      <c r="A421" s="332"/>
    </row>
    <row r="422" ht="12.75">
      <c r="A422" s="332"/>
    </row>
    <row r="423" ht="12.75">
      <c r="A423" s="332"/>
    </row>
    <row r="424" ht="12.75">
      <c r="A424" s="332"/>
    </row>
    <row r="425" ht="12.75">
      <c r="A425" s="332"/>
    </row>
    <row r="426" ht="12.75">
      <c r="A426" s="332"/>
    </row>
    <row r="427" ht="12.75">
      <c r="A427" s="332"/>
    </row>
    <row r="428" ht="12.75">
      <c r="A428" s="332"/>
    </row>
    <row r="429" ht="12.75">
      <c r="A429" s="332"/>
    </row>
    <row r="430" ht="12.75">
      <c r="A430" s="332"/>
    </row>
    <row r="431" ht="12.75">
      <c r="A431" s="332"/>
    </row>
    <row r="432" ht="12.75">
      <c r="A432" s="332"/>
    </row>
    <row r="433" ht="12.75">
      <c r="A433" s="332"/>
    </row>
    <row r="434" ht="12.75">
      <c r="A434" s="332"/>
    </row>
    <row r="435" ht="12.75">
      <c r="A435" s="332"/>
    </row>
    <row r="436" ht="12.75">
      <c r="A436" s="332"/>
    </row>
    <row r="437" ht="12.75">
      <c r="A437" s="332"/>
    </row>
    <row r="438" ht="12.75">
      <c r="A438" s="332"/>
    </row>
    <row r="439" ht="12.75">
      <c r="A439" s="332"/>
    </row>
    <row r="440" ht="12.75">
      <c r="A440" s="332"/>
    </row>
    <row r="441" ht="12.75">
      <c r="A441" s="332"/>
    </row>
    <row r="442" ht="12.75">
      <c r="A442" s="332"/>
    </row>
    <row r="443" ht="12.75">
      <c r="A443" s="332"/>
    </row>
    <row r="444" ht="12.75">
      <c r="A444" s="332"/>
    </row>
    <row r="445" ht="12.75">
      <c r="A445" s="332"/>
    </row>
    <row r="446" ht="12.75">
      <c r="A446" s="332"/>
    </row>
    <row r="447" ht="12.75">
      <c r="A447" s="332"/>
    </row>
    <row r="448" ht="12.75">
      <c r="A448" s="332"/>
    </row>
    <row r="449" ht="12.75">
      <c r="A449" s="332"/>
    </row>
    <row r="450" ht="12.75">
      <c r="A450" s="332"/>
    </row>
    <row r="451" ht="12.75">
      <c r="A451" s="332"/>
    </row>
    <row r="452" ht="12.75">
      <c r="A452" s="332"/>
    </row>
    <row r="453" ht="12.75">
      <c r="A453" s="332"/>
    </row>
    <row r="454" ht="12.75">
      <c r="A454" s="332"/>
    </row>
    <row r="455" ht="12.75">
      <c r="A455" s="332"/>
    </row>
    <row r="456" ht="12.75">
      <c r="A456" s="332"/>
    </row>
    <row r="457" ht="12.75">
      <c r="A457" s="332"/>
    </row>
    <row r="458" ht="12.75">
      <c r="A458" s="332"/>
    </row>
    <row r="459" ht="12.75">
      <c r="A459" s="332"/>
    </row>
    <row r="460" ht="12.75">
      <c r="A460" s="332"/>
    </row>
    <row r="461" ht="12.75">
      <c r="A461" s="332"/>
    </row>
    <row r="462" ht="12.75">
      <c r="A462" s="332"/>
    </row>
    <row r="463" ht="12.75">
      <c r="A463" s="332"/>
    </row>
    <row r="464" ht="12.75">
      <c r="A464" s="332"/>
    </row>
    <row r="465" ht="12.75">
      <c r="A465" s="332"/>
    </row>
    <row r="466" ht="12.75">
      <c r="A466" s="332"/>
    </row>
    <row r="467" ht="12.75">
      <c r="A467" s="332"/>
    </row>
    <row r="468" ht="12.75">
      <c r="A468" s="332"/>
    </row>
    <row r="469" ht="12.75">
      <c r="A469" s="332"/>
    </row>
    <row r="470" ht="12.75">
      <c r="A470" s="332"/>
    </row>
    <row r="471" ht="12.75">
      <c r="A471" s="332"/>
    </row>
    <row r="472" ht="12.75">
      <c r="A472" s="332"/>
    </row>
    <row r="473" ht="12.75">
      <c r="A473" s="332"/>
    </row>
    <row r="474" ht="12.75">
      <c r="A474" s="332"/>
    </row>
    <row r="475" ht="12.75">
      <c r="A475" s="332"/>
    </row>
    <row r="476" ht="12.75">
      <c r="A476" s="332"/>
    </row>
    <row r="477" ht="12.75">
      <c r="A477" s="332"/>
    </row>
    <row r="478" ht="12.75">
      <c r="A478" s="332"/>
    </row>
    <row r="479" ht="12.75">
      <c r="A479" s="332"/>
    </row>
    <row r="480" ht="12.75">
      <c r="A480" s="332"/>
    </row>
    <row r="481" ht="12.75">
      <c r="A481" s="332"/>
    </row>
    <row r="482" ht="12.75">
      <c r="A482" s="332"/>
    </row>
    <row r="483" ht="12.75">
      <c r="A483" s="332"/>
    </row>
    <row r="484" ht="12.75">
      <c r="A484" s="332"/>
    </row>
    <row r="485" ht="12.75">
      <c r="A485" s="332"/>
    </row>
    <row r="486" ht="12.75">
      <c r="A486" s="332"/>
    </row>
    <row r="487" ht="12.75">
      <c r="A487" s="332"/>
    </row>
    <row r="488" ht="12.75">
      <c r="A488" s="332"/>
    </row>
    <row r="489" ht="12.75">
      <c r="A489" s="332"/>
    </row>
    <row r="490" ht="12.75">
      <c r="A490" s="332"/>
    </row>
    <row r="491" ht="12.75">
      <c r="A491" s="332"/>
    </row>
    <row r="492" ht="12.75">
      <c r="A492" s="332"/>
    </row>
    <row r="493" ht="12.75">
      <c r="A493" s="332"/>
    </row>
    <row r="494" ht="12.75">
      <c r="A494" s="332"/>
    </row>
    <row r="495" ht="12.75">
      <c r="A495" s="332"/>
    </row>
    <row r="496" ht="12.75">
      <c r="A496" s="332"/>
    </row>
    <row r="497" ht="12.75">
      <c r="A497" s="332"/>
    </row>
    <row r="498" ht="12.75">
      <c r="A498" s="332"/>
    </row>
    <row r="499" ht="12.75">
      <c r="A499" s="332"/>
    </row>
    <row r="500" ht="12.75">
      <c r="A500" s="332"/>
    </row>
    <row r="501" ht="12.75">
      <c r="A501" s="332"/>
    </row>
    <row r="502" ht="12.75">
      <c r="A502" s="332"/>
    </row>
    <row r="503" ht="12.75">
      <c r="A503" s="332"/>
    </row>
    <row r="504" ht="12.75">
      <c r="A504" s="332"/>
    </row>
    <row r="505" ht="12.75">
      <c r="A505" s="332"/>
    </row>
    <row r="506" ht="12.75">
      <c r="A506" s="332"/>
    </row>
    <row r="507" ht="12.75">
      <c r="A507" s="332"/>
    </row>
    <row r="508" ht="12.75">
      <c r="A508" s="332"/>
    </row>
    <row r="509" ht="12.75">
      <c r="A509" s="332"/>
    </row>
    <row r="510" ht="12.75">
      <c r="A510" s="332"/>
    </row>
    <row r="511" ht="12.75">
      <c r="A511" s="332"/>
    </row>
    <row r="512" ht="12.75">
      <c r="A512" s="332"/>
    </row>
    <row r="513" ht="12.75">
      <c r="A513" s="332"/>
    </row>
    <row r="514" ht="12.75">
      <c r="A514" s="332"/>
    </row>
    <row r="515" ht="12.75">
      <c r="A515" s="332"/>
    </row>
    <row r="516" ht="12.75">
      <c r="A516" s="332"/>
    </row>
    <row r="517" ht="12.75">
      <c r="A517" s="332"/>
    </row>
    <row r="518" ht="12.75">
      <c r="A518" s="332"/>
    </row>
    <row r="519" ht="12.75">
      <c r="A519" s="332"/>
    </row>
    <row r="520" ht="12.75">
      <c r="A520" s="332"/>
    </row>
    <row r="521" ht="12.75">
      <c r="A521" s="332"/>
    </row>
    <row r="522" ht="12.75">
      <c r="A522" s="332"/>
    </row>
    <row r="523" ht="12.75">
      <c r="A523" s="332"/>
    </row>
    <row r="524" ht="12.75">
      <c r="A524" s="332"/>
    </row>
    <row r="525" ht="12.75">
      <c r="A525" s="332"/>
    </row>
    <row r="526" ht="12.75">
      <c r="A526" s="332"/>
    </row>
    <row r="527" ht="12.75">
      <c r="A527" s="332"/>
    </row>
    <row r="528" ht="12.75">
      <c r="A528" s="332"/>
    </row>
    <row r="529" ht="12.75">
      <c r="A529" s="332"/>
    </row>
    <row r="530" ht="12.75">
      <c r="A530" s="332"/>
    </row>
    <row r="531" ht="12.75">
      <c r="A531" s="332"/>
    </row>
    <row r="532" ht="12.75">
      <c r="A532" s="332"/>
    </row>
    <row r="533" ht="12.75">
      <c r="A533" s="332"/>
    </row>
    <row r="534" ht="12.75">
      <c r="A534" s="332"/>
    </row>
    <row r="535" ht="12.75">
      <c r="A535" s="332"/>
    </row>
    <row r="536" ht="12.75">
      <c r="A536" s="332"/>
    </row>
    <row r="537" ht="12.75">
      <c r="A537" s="332"/>
    </row>
    <row r="538" ht="12.75">
      <c r="A538" s="332"/>
    </row>
    <row r="539" ht="12.75">
      <c r="A539" s="332"/>
    </row>
    <row r="540" ht="12.75">
      <c r="A540" s="332"/>
    </row>
    <row r="541" ht="12.75">
      <c r="A541" s="332"/>
    </row>
    <row r="542" ht="12.75">
      <c r="A542" s="332"/>
    </row>
    <row r="543" ht="12.75">
      <c r="A543" s="332"/>
    </row>
    <row r="544" ht="12.75">
      <c r="A544" s="332"/>
    </row>
    <row r="545" ht="12.75">
      <c r="A545" s="332"/>
    </row>
    <row r="546" ht="12.75">
      <c r="A546" s="332"/>
    </row>
    <row r="547" ht="12.75">
      <c r="A547" s="332"/>
    </row>
    <row r="548" ht="12.75">
      <c r="A548" s="332"/>
    </row>
    <row r="549" ht="12.75">
      <c r="A549" s="332"/>
    </row>
    <row r="550" ht="12.75">
      <c r="A550" s="332"/>
    </row>
    <row r="551" ht="12.75">
      <c r="A551" s="332"/>
    </row>
    <row r="552" ht="12.75">
      <c r="A552" s="332"/>
    </row>
    <row r="553" ht="12.75">
      <c r="A553" s="332"/>
    </row>
    <row r="554" ht="12.75">
      <c r="A554" s="332"/>
    </row>
    <row r="555" ht="12.75">
      <c r="A555" s="332"/>
    </row>
    <row r="556" ht="12.75">
      <c r="A556" s="332"/>
    </row>
    <row r="557" ht="12.75">
      <c r="A557" s="332"/>
    </row>
    <row r="558" ht="12.75">
      <c r="A558" s="332"/>
    </row>
    <row r="559" ht="12.75">
      <c r="A559" s="332"/>
    </row>
    <row r="560" ht="12.75">
      <c r="A560" s="332"/>
    </row>
    <row r="561" ht="12.75">
      <c r="A561" s="332"/>
    </row>
    <row r="562" ht="12.75">
      <c r="A562" s="332"/>
    </row>
    <row r="563" ht="12.75">
      <c r="A563" s="332"/>
    </row>
    <row r="564" ht="12.75">
      <c r="A564" s="332"/>
    </row>
    <row r="565" ht="12.75">
      <c r="A565" s="332"/>
    </row>
    <row r="566" ht="12.75">
      <c r="A566" s="332"/>
    </row>
    <row r="567" ht="12.75">
      <c r="A567" s="332"/>
    </row>
    <row r="568" ht="12.75">
      <c r="A568" s="332"/>
    </row>
    <row r="569" ht="12.75">
      <c r="A569" s="332"/>
    </row>
    <row r="570" ht="12.75">
      <c r="A570" s="332"/>
    </row>
    <row r="571" ht="12.75">
      <c r="A571" s="332"/>
    </row>
    <row r="572" ht="12.75">
      <c r="A572" s="332"/>
    </row>
    <row r="573" ht="12.75">
      <c r="A573" s="332"/>
    </row>
    <row r="574" ht="12.75">
      <c r="A574" s="332"/>
    </row>
    <row r="575" ht="12.75">
      <c r="A575" s="332"/>
    </row>
    <row r="576" ht="12.75">
      <c r="A576" s="332"/>
    </row>
    <row r="577" ht="12.75">
      <c r="A577" s="332"/>
    </row>
    <row r="578" ht="12.75">
      <c r="A578" s="332"/>
    </row>
    <row r="579" ht="12.75">
      <c r="A579" s="332"/>
    </row>
    <row r="580" ht="12.75">
      <c r="A580" s="332"/>
    </row>
    <row r="581" ht="12.75">
      <c r="A581" s="332"/>
    </row>
    <row r="582" ht="12.75">
      <c r="A582" s="332"/>
    </row>
    <row r="583" ht="12.75">
      <c r="A583" s="332"/>
    </row>
    <row r="584" ht="12.75">
      <c r="A584" s="332"/>
    </row>
    <row r="585" ht="12.75">
      <c r="A585" s="332"/>
    </row>
    <row r="586" ht="12.75">
      <c r="A586" s="332"/>
    </row>
    <row r="587" ht="12.75">
      <c r="A587" s="332"/>
    </row>
    <row r="588" ht="12.75">
      <c r="A588" s="332"/>
    </row>
    <row r="589" ht="12.75">
      <c r="A589" s="332"/>
    </row>
    <row r="590" ht="12.75">
      <c r="A590" s="332"/>
    </row>
    <row r="591" ht="12.75">
      <c r="A591" s="332"/>
    </row>
    <row r="592" ht="12.75">
      <c r="A592" s="332"/>
    </row>
    <row r="593" ht="12.75">
      <c r="A593" s="332"/>
    </row>
    <row r="594" ht="12.75">
      <c r="A594" s="332"/>
    </row>
    <row r="595" ht="12.75">
      <c r="A595" s="332"/>
    </row>
    <row r="596" ht="12.75">
      <c r="A596" s="332"/>
    </row>
    <row r="597" ht="12.75">
      <c r="A597" s="332"/>
    </row>
    <row r="598" ht="12.75">
      <c r="A598" s="332"/>
    </row>
    <row r="599" ht="12.75">
      <c r="A599" s="332"/>
    </row>
    <row r="600" ht="12.75">
      <c r="A600" s="332"/>
    </row>
    <row r="601" ht="12.75">
      <c r="A601" s="332"/>
    </row>
    <row r="602" ht="12.75">
      <c r="A602" s="332"/>
    </row>
    <row r="603" ht="12.75">
      <c r="A603" s="332"/>
    </row>
    <row r="604" ht="12.75">
      <c r="A604" s="332"/>
    </row>
    <row r="605" ht="12.75">
      <c r="A605" s="332"/>
    </row>
    <row r="606" ht="12.75">
      <c r="A606" s="332"/>
    </row>
    <row r="607" ht="12.75">
      <c r="A607" s="332"/>
    </row>
    <row r="608" ht="12.75">
      <c r="A608" s="332"/>
    </row>
    <row r="609" ht="12.75">
      <c r="A609" s="332"/>
    </row>
    <row r="610" ht="12.75">
      <c r="A610" s="332"/>
    </row>
    <row r="611" ht="12.75">
      <c r="A611" s="332"/>
    </row>
    <row r="612" ht="12.75">
      <c r="A612" s="332"/>
    </row>
    <row r="613" ht="12.75">
      <c r="A613" s="332"/>
    </row>
    <row r="614" ht="12.75">
      <c r="A614" s="332"/>
    </row>
    <row r="615" ht="12.75">
      <c r="A615" s="332"/>
    </row>
    <row r="616" ht="12.75">
      <c r="A616" s="332"/>
    </row>
    <row r="617" ht="12.75">
      <c r="A617" s="332"/>
    </row>
    <row r="618" ht="12.75">
      <c r="A618" s="332"/>
    </row>
    <row r="619" ht="12.75">
      <c r="A619" s="332"/>
    </row>
    <row r="620" ht="12.75">
      <c r="A620" s="332"/>
    </row>
    <row r="621" ht="12.75">
      <c r="A621" s="332"/>
    </row>
    <row r="622" ht="12.75">
      <c r="A622" s="332"/>
    </row>
    <row r="623" ht="12.75">
      <c r="A623" s="332"/>
    </row>
    <row r="624" ht="12.75">
      <c r="A624" s="332"/>
    </row>
    <row r="625" ht="12.75">
      <c r="A625" s="332"/>
    </row>
    <row r="626" ht="12.75">
      <c r="A626" s="332"/>
    </row>
    <row r="627" ht="12.75">
      <c r="A627" s="332"/>
    </row>
    <row r="628" ht="12.75">
      <c r="A628" s="332"/>
    </row>
    <row r="629" ht="12.75">
      <c r="A629" s="332"/>
    </row>
    <row r="630" ht="12.75">
      <c r="A630" s="332"/>
    </row>
    <row r="631" ht="12.75">
      <c r="A631" s="332"/>
    </row>
    <row r="632" ht="12.75">
      <c r="A632" s="332"/>
    </row>
    <row r="633" ht="12.75">
      <c r="A633" s="332"/>
    </row>
    <row r="634" ht="12.75">
      <c r="A634" s="332"/>
    </row>
    <row r="635" ht="12.75">
      <c r="A635" s="332"/>
    </row>
    <row r="636" ht="12.75">
      <c r="A636" s="332"/>
    </row>
    <row r="637" ht="12.75">
      <c r="A637" s="332"/>
    </row>
    <row r="638" ht="12.75">
      <c r="A638" s="332"/>
    </row>
    <row r="639" ht="12.75">
      <c r="A639" s="332"/>
    </row>
    <row r="640" ht="12.75">
      <c r="A640" s="332"/>
    </row>
    <row r="641" ht="12.75">
      <c r="A641" s="332"/>
    </row>
    <row r="642" ht="12.75">
      <c r="A642" s="332"/>
    </row>
    <row r="643" ht="12.75">
      <c r="A643" s="332"/>
    </row>
    <row r="644" ht="12.75">
      <c r="A644" s="332"/>
    </row>
    <row r="645" ht="12.75">
      <c r="A645" s="332"/>
    </row>
    <row r="646" ht="12.75">
      <c r="A646" s="332"/>
    </row>
    <row r="647" ht="12.75">
      <c r="A647" s="332"/>
    </row>
    <row r="648" ht="12.75">
      <c r="A648" s="332"/>
    </row>
    <row r="649" ht="12.75">
      <c r="A649" s="332"/>
    </row>
    <row r="650" ht="12.75">
      <c r="A650" s="332"/>
    </row>
    <row r="651" ht="12.75">
      <c r="A651" s="332"/>
    </row>
    <row r="652" ht="12.75">
      <c r="A652" s="332"/>
    </row>
    <row r="653" ht="12.75">
      <c r="A653" s="332"/>
    </row>
    <row r="654" ht="12.75">
      <c r="A654" s="332"/>
    </row>
    <row r="655" ht="12.75">
      <c r="A655" s="332"/>
    </row>
    <row r="656" ht="12.75">
      <c r="A656" s="332"/>
    </row>
    <row r="657" ht="12.75">
      <c r="A657" s="332"/>
    </row>
    <row r="658" ht="12.75">
      <c r="A658" s="332"/>
    </row>
    <row r="659" ht="12.75">
      <c r="A659" s="332"/>
    </row>
    <row r="660" ht="12.75">
      <c r="A660" s="332"/>
    </row>
    <row r="661" ht="12.75">
      <c r="A661" s="332"/>
    </row>
    <row r="662" ht="12.75">
      <c r="A662" s="332"/>
    </row>
    <row r="663" ht="12.75">
      <c r="A663" s="332"/>
    </row>
    <row r="664" ht="12.75">
      <c r="A664" s="332"/>
    </row>
    <row r="665" ht="12.75">
      <c r="A665" s="332"/>
    </row>
    <row r="666" ht="12.75">
      <c r="A666" s="332"/>
    </row>
    <row r="667" ht="12.75">
      <c r="A667" s="332"/>
    </row>
    <row r="668" ht="12.75">
      <c r="A668" s="332"/>
    </row>
    <row r="669" ht="12.75">
      <c r="A669" s="332"/>
    </row>
    <row r="670" ht="12.75">
      <c r="A670" s="332"/>
    </row>
    <row r="671" ht="12.75">
      <c r="A671" s="332"/>
    </row>
    <row r="672" ht="12.75">
      <c r="A672" s="332"/>
    </row>
    <row r="673" ht="12.75">
      <c r="A673" s="332"/>
    </row>
    <row r="674" ht="12.75">
      <c r="A674" s="332"/>
    </row>
    <row r="675" ht="12.75">
      <c r="A675" s="332"/>
    </row>
    <row r="676" ht="12.75">
      <c r="A676" s="332"/>
    </row>
    <row r="677" ht="12.75">
      <c r="A677" s="332"/>
    </row>
    <row r="678" ht="12.75">
      <c r="A678" s="332"/>
    </row>
    <row r="679" ht="12.75">
      <c r="A679" s="332"/>
    </row>
    <row r="680" ht="12.75">
      <c r="A680" s="332"/>
    </row>
    <row r="681" ht="12.75">
      <c r="A681" s="332"/>
    </row>
    <row r="682" ht="12.75">
      <c r="A682" s="332"/>
    </row>
    <row r="683" ht="12.75">
      <c r="A683" s="332"/>
    </row>
    <row r="684" ht="12.75">
      <c r="A684" s="332"/>
    </row>
    <row r="685" ht="12.75">
      <c r="A685" s="332"/>
    </row>
    <row r="686" ht="12.75">
      <c r="A686" s="332"/>
    </row>
    <row r="687" ht="12.75">
      <c r="A687" s="332"/>
    </row>
    <row r="688" ht="12.75">
      <c r="A688" s="332"/>
    </row>
    <row r="689" ht="12.75">
      <c r="A689" s="332"/>
    </row>
    <row r="690" ht="12.75">
      <c r="A690" s="332"/>
    </row>
    <row r="691" ht="12.75">
      <c r="A691" s="332"/>
    </row>
    <row r="692" ht="12.75">
      <c r="A692" s="332"/>
    </row>
    <row r="693" ht="12.75">
      <c r="A693" s="332"/>
    </row>
    <row r="694" ht="12.75">
      <c r="A694" s="332"/>
    </row>
    <row r="695" ht="12.75">
      <c r="A695" s="332"/>
    </row>
    <row r="696" ht="12.75">
      <c r="A696" s="332"/>
    </row>
    <row r="697" ht="12.75">
      <c r="A697" s="332"/>
    </row>
    <row r="698" ht="12.75">
      <c r="A698" s="332"/>
    </row>
    <row r="699" ht="12.75">
      <c r="A699" s="332"/>
    </row>
    <row r="700" ht="12.75">
      <c r="A700" s="332"/>
    </row>
    <row r="701" ht="12.75">
      <c r="A701" s="332"/>
    </row>
    <row r="702" ht="12.75">
      <c r="A702" s="332"/>
    </row>
    <row r="703" ht="12.75">
      <c r="A703" s="332"/>
    </row>
    <row r="704" ht="12.75">
      <c r="A704" s="332"/>
    </row>
    <row r="705" ht="12.75">
      <c r="A705" s="332"/>
    </row>
    <row r="706" ht="12.75">
      <c r="A706" s="332"/>
    </row>
    <row r="707" ht="12.75">
      <c r="A707" s="332"/>
    </row>
    <row r="708" ht="12.75">
      <c r="A708" s="332"/>
    </row>
    <row r="709" ht="12.75">
      <c r="A709" s="332"/>
    </row>
    <row r="710" ht="12.75">
      <c r="A710" s="332"/>
    </row>
    <row r="711" ht="12.75">
      <c r="A711" s="332"/>
    </row>
    <row r="712" ht="12.75">
      <c r="A712" s="332"/>
    </row>
    <row r="713" ht="12.75">
      <c r="A713" s="332"/>
    </row>
    <row r="714" ht="12.75">
      <c r="A714" s="332"/>
    </row>
    <row r="715" ht="12.75">
      <c r="A715" s="332"/>
    </row>
    <row r="716" ht="12.75">
      <c r="A716" s="332"/>
    </row>
    <row r="717" ht="12.75">
      <c r="A717" s="332"/>
    </row>
    <row r="718" ht="12.75">
      <c r="A718" s="332"/>
    </row>
    <row r="719" ht="12.75">
      <c r="A719" s="332"/>
    </row>
    <row r="720" ht="12.75">
      <c r="A720" s="332"/>
    </row>
    <row r="721" ht="12.75">
      <c r="A721" s="332"/>
    </row>
    <row r="722" ht="12.75">
      <c r="A722" s="332"/>
    </row>
    <row r="723" ht="12.75">
      <c r="A723" s="332"/>
    </row>
    <row r="724" ht="12.75">
      <c r="A724" s="332"/>
    </row>
    <row r="725" ht="12.75">
      <c r="A725" s="332"/>
    </row>
    <row r="726" ht="12.75">
      <c r="A726" s="332"/>
    </row>
    <row r="727" ht="12.75">
      <c r="A727" s="332"/>
    </row>
    <row r="728" ht="12.75">
      <c r="A728" s="332"/>
    </row>
    <row r="729" ht="12.75">
      <c r="A729" s="332"/>
    </row>
    <row r="730" ht="12.75">
      <c r="A730" s="332"/>
    </row>
    <row r="731" ht="12.75">
      <c r="A731" s="332"/>
    </row>
    <row r="732" ht="12.75">
      <c r="A732" s="332"/>
    </row>
    <row r="733" ht="12.75">
      <c r="A733" s="332"/>
    </row>
    <row r="734" ht="12.75">
      <c r="A734" s="332"/>
    </row>
    <row r="735" ht="12.75">
      <c r="A735" s="332"/>
    </row>
    <row r="736" ht="12.75">
      <c r="A736" s="332"/>
    </row>
    <row r="737" ht="12.75">
      <c r="A737" s="332"/>
    </row>
    <row r="738" ht="12.75">
      <c r="A738" s="332"/>
    </row>
    <row r="739" ht="12.75">
      <c r="A739" s="332"/>
    </row>
    <row r="740" ht="12.75">
      <c r="A740" s="332"/>
    </row>
    <row r="741" ht="12.75">
      <c r="A741" s="332"/>
    </row>
    <row r="742" ht="12.75">
      <c r="A742" s="332"/>
    </row>
    <row r="743" ht="12.75">
      <c r="A743" s="332"/>
    </row>
    <row r="744" ht="12.75">
      <c r="A744" s="332"/>
    </row>
    <row r="745" ht="12.75">
      <c r="A745" s="332"/>
    </row>
    <row r="746" ht="12.75">
      <c r="A746" s="332"/>
    </row>
    <row r="747" ht="12.75">
      <c r="A747" s="332"/>
    </row>
    <row r="748" ht="12.75">
      <c r="A748" s="332"/>
    </row>
    <row r="749" ht="12.75">
      <c r="A749" s="332"/>
    </row>
    <row r="750" ht="12.75">
      <c r="A750" s="332"/>
    </row>
    <row r="751" ht="12.75">
      <c r="A751" s="332"/>
    </row>
    <row r="752" ht="12.75">
      <c r="A752" s="332"/>
    </row>
    <row r="753" ht="12.75">
      <c r="A753" s="332"/>
    </row>
    <row r="754" ht="12.75">
      <c r="A754" s="332"/>
    </row>
    <row r="755" ht="12.75">
      <c r="A755" s="332"/>
    </row>
    <row r="756" ht="12.75">
      <c r="A756" s="332"/>
    </row>
    <row r="757" ht="12.75">
      <c r="A757" s="332"/>
    </row>
    <row r="758" ht="12.75">
      <c r="A758" s="332"/>
    </row>
    <row r="759" ht="12.75">
      <c r="A759" s="332"/>
    </row>
    <row r="760" ht="12.75">
      <c r="A760" s="332"/>
    </row>
    <row r="761" ht="12.75">
      <c r="A761" s="332"/>
    </row>
    <row r="762" ht="12.75">
      <c r="A762" s="332"/>
    </row>
    <row r="763" ht="12.75">
      <c r="A763" s="332"/>
    </row>
    <row r="764" ht="12.75">
      <c r="A764" s="332"/>
    </row>
    <row r="765" ht="12.75">
      <c r="A765" s="332"/>
    </row>
    <row r="766" ht="12.75">
      <c r="A766" s="332"/>
    </row>
    <row r="767" ht="12.75">
      <c r="A767" s="332"/>
    </row>
    <row r="768" ht="12.75">
      <c r="A768" s="332"/>
    </row>
    <row r="769" ht="12.75">
      <c r="A769" s="332"/>
    </row>
    <row r="770" ht="12.75">
      <c r="A770" s="332"/>
    </row>
    <row r="771" ht="12.75">
      <c r="A771" s="332"/>
    </row>
    <row r="772" ht="12.75">
      <c r="A772" s="332"/>
    </row>
    <row r="773" ht="12.75">
      <c r="A773" s="332"/>
    </row>
    <row r="774" ht="12.75">
      <c r="A774" s="332"/>
    </row>
    <row r="775" ht="12.75">
      <c r="A775" s="332"/>
    </row>
    <row r="776" ht="12.75">
      <c r="A776" s="332"/>
    </row>
    <row r="777" ht="12.75">
      <c r="A777" s="332"/>
    </row>
    <row r="778" ht="12.75">
      <c r="A778" s="332"/>
    </row>
    <row r="779" ht="12.75">
      <c r="A779" s="332"/>
    </row>
    <row r="780" ht="12.75">
      <c r="A780" s="332"/>
    </row>
    <row r="781" ht="12.75">
      <c r="A781" s="332"/>
    </row>
    <row r="782" ht="12.75">
      <c r="A782" s="332"/>
    </row>
    <row r="783" ht="12.75">
      <c r="A783" s="332"/>
    </row>
    <row r="784" ht="12.75">
      <c r="A784" s="332"/>
    </row>
    <row r="785" ht="12.75">
      <c r="A785" s="332"/>
    </row>
    <row r="786" ht="12.75">
      <c r="A786" s="332"/>
    </row>
    <row r="787" ht="12.75">
      <c r="A787" s="332"/>
    </row>
    <row r="788" ht="12.75">
      <c r="A788" s="332"/>
    </row>
    <row r="789" ht="12.75">
      <c r="A789" s="332"/>
    </row>
    <row r="790" ht="12.75">
      <c r="A790" s="332"/>
    </row>
    <row r="791" ht="12.75">
      <c r="A791" s="332"/>
    </row>
    <row r="792" ht="12.75">
      <c r="A792" s="332"/>
    </row>
    <row r="793" ht="12.75">
      <c r="A793" s="332"/>
    </row>
    <row r="794" ht="12.75">
      <c r="A794" s="332"/>
    </row>
    <row r="795" ht="12.75">
      <c r="A795" s="332"/>
    </row>
    <row r="796" ht="12.75">
      <c r="A796" s="332"/>
    </row>
    <row r="797" ht="12.75">
      <c r="A797" s="332"/>
    </row>
    <row r="798" ht="12.75">
      <c r="A798" s="332"/>
    </row>
    <row r="799" ht="12.75">
      <c r="A799" s="332"/>
    </row>
    <row r="800" ht="12.75">
      <c r="A800" s="332"/>
    </row>
    <row r="801" ht="12.75">
      <c r="A801" s="332"/>
    </row>
    <row r="802" ht="12.75">
      <c r="A802" s="332"/>
    </row>
    <row r="803" ht="12.75">
      <c r="A803" s="332"/>
    </row>
    <row r="804" ht="12.75">
      <c r="A804" s="332"/>
    </row>
    <row r="805" ht="12.75">
      <c r="A805" s="332"/>
    </row>
    <row r="806" ht="12.75">
      <c r="A806" s="332"/>
    </row>
    <row r="807" ht="12.75">
      <c r="A807" s="332"/>
    </row>
    <row r="808" ht="12.75">
      <c r="A808" s="332"/>
    </row>
    <row r="809" ht="12.75">
      <c r="A809" s="332"/>
    </row>
    <row r="810" ht="12.75">
      <c r="A810" s="332"/>
    </row>
    <row r="811" ht="12.75">
      <c r="A811" s="332"/>
    </row>
    <row r="812" ht="12.75">
      <c r="A812" s="332"/>
    </row>
    <row r="813" ht="12.75">
      <c r="A813" s="332"/>
    </row>
    <row r="814" ht="12.75">
      <c r="A814" s="332"/>
    </row>
    <row r="815" ht="12.75">
      <c r="A815" s="332"/>
    </row>
    <row r="816" ht="12.75">
      <c r="A816" s="332"/>
    </row>
    <row r="817" ht="12.75">
      <c r="A817" s="332"/>
    </row>
    <row r="818" ht="12.75">
      <c r="A818" s="332"/>
    </row>
    <row r="819" ht="12.75">
      <c r="A819" s="332"/>
    </row>
    <row r="820" ht="12.75">
      <c r="A820" s="332"/>
    </row>
    <row r="821" ht="12.75">
      <c r="A821" s="332"/>
    </row>
    <row r="822" ht="12.75">
      <c r="A822" s="332"/>
    </row>
    <row r="823" ht="12.75">
      <c r="A823" s="332"/>
    </row>
    <row r="824" ht="12.75">
      <c r="A824" s="332"/>
    </row>
    <row r="825" ht="12.75">
      <c r="A825" s="332"/>
    </row>
    <row r="826" ht="12.75">
      <c r="A826" s="332"/>
    </row>
    <row r="827" ht="12.75">
      <c r="A827" s="332"/>
    </row>
    <row r="828" ht="12.75">
      <c r="A828" s="332"/>
    </row>
    <row r="829" ht="12.75">
      <c r="A829" s="332"/>
    </row>
    <row r="830" ht="12.75">
      <c r="A830" s="332"/>
    </row>
    <row r="831" ht="12.75">
      <c r="A831" s="332"/>
    </row>
    <row r="832" ht="12.75">
      <c r="A832" s="332"/>
    </row>
    <row r="833" ht="12.75">
      <c r="A833" s="332"/>
    </row>
    <row r="834" ht="12.75">
      <c r="A834" s="332"/>
    </row>
    <row r="835" ht="12.75">
      <c r="A835" s="332"/>
    </row>
    <row r="836" ht="12.75">
      <c r="A836" s="332"/>
    </row>
    <row r="837" ht="12.75">
      <c r="A837" s="332"/>
    </row>
    <row r="838" ht="12.75">
      <c r="A838" s="332"/>
    </row>
    <row r="839" ht="12.75">
      <c r="A839" s="332"/>
    </row>
    <row r="840" ht="12.75">
      <c r="A840" s="332"/>
    </row>
    <row r="841" ht="12.75">
      <c r="A841" s="332"/>
    </row>
    <row r="842" ht="12.75">
      <c r="A842" s="332"/>
    </row>
    <row r="843" ht="12.75">
      <c r="A843" s="332"/>
    </row>
    <row r="844" ht="12.75">
      <c r="A844" s="332"/>
    </row>
    <row r="845" ht="12.75">
      <c r="A845" s="332"/>
    </row>
    <row r="846" ht="12.75">
      <c r="A846" s="332"/>
    </row>
    <row r="847" ht="12.75">
      <c r="A847" s="332"/>
    </row>
    <row r="848" ht="12.75">
      <c r="A848" s="332"/>
    </row>
    <row r="849" ht="12.75">
      <c r="A849" s="332"/>
    </row>
    <row r="850" ht="12.75">
      <c r="A850" s="332"/>
    </row>
    <row r="851" ht="12.75">
      <c r="A851" s="332"/>
    </row>
    <row r="852" ht="12.75">
      <c r="A852" s="332"/>
    </row>
    <row r="853" ht="12.75">
      <c r="A853" s="332"/>
    </row>
    <row r="854" ht="12.75">
      <c r="A854" s="332"/>
    </row>
    <row r="855" ht="12.75">
      <c r="A855" s="332"/>
    </row>
    <row r="856" ht="12.75">
      <c r="A856" s="332"/>
    </row>
    <row r="857" ht="12.75">
      <c r="A857" s="332"/>
    </row>
    <row r="858" ht="12.75">
      <c r="A858" s="332"/>
    </row>
    <row r="859" ht="12.75">
      <c r="A859" s="332"/>
    </row>
    <row r="860" ht="12.75">
      <c r="A860" s="332"/>
    </row>
    <row r="861" ht="12.75">
      <c r="A861" s="332"/>
    </row>
    <row r="862" ht="12.75">
      <c r="A862" s="332"/>
    </row>
    <row r="863" ht="12.75">
      <c r="A863" s="332"/>
    </row>
    <row r="864" ht="12.75">
      <c r="A864" s="332"/>
    </row>
    <row r="865" ht="12.75">
      <c r="A865" s="332"/>
    </row>
    <row r="866" ht="12.75">
      <c r="A866" s="332"/>
    </row>
    <row r="867" ht="12.75">
      <c r="A867" s="332"/>
    </row>
    <row r="868" ht="12.75">
      <c r="A868" s="332"/>
    </row>
    <row r="869" ht="12.75">
      <c r="A869" s="332"/>
    </row>
    <row r="870" ht="12.75">
      <c r="A870" s="332"/>
    </row>
    <row r="871" ht="12.75">
      <c r="A871" s="332"/>
    </row>
    <row r="872" ht="12.75">
      <c r="A872" s="332"/>
    </row>
    <row r="873" ht="12.75">
      <c r="A873" s="332"/>
    </row>
    <row r="874" ht="12.75">
      <c r="A874" s="332"/>
    </row>
    <row r="875" ht="12.75">
      <c r="A875" s="332"/>
    </row>
    <row r="876" ht="12.75">
      <c r="A876" s="332"/>
    </row>
    <row r="877" ht="12.75">
      <c r="A877" s="332"/>
    </row>
    <row r="878" ht="12.75">
      <c r="A878" s="332"/>
    </row>
    <row r="879" ht="12.75">
      <c r="A879" s="332"/>
    </row>
    <row r="880" ht="12.75">
      <c r="A880" s="332"/>
    </row>
    <row r="881" ht="12.75">
      <c r="A881" s="332"/>
    </row>
    <row r="882" ht="12.75">
      <c r="A882" s="332"/>
    </row>
    <row r="883" ht="12.75">
      <c r="A883" s="332"/>
    </row>
    <row r="884" ht="12.75">
      <c r="A884" s="332"/>
    </row>
    <row r="885" ht="12.75">
      <c r="A885" s="332"/>
    </row>
    <row r="886" ht="12.75">
      <c r="A886" s="332"/>
    </row>
    <row r="887" ht="12.75">
      <c r="A887" s="332"/>
    </row>
    <row r="888" ht="12.75">
      <c r="A888" s="332"/>
    </row>
    <row r="889" ht="12.75">
      <c r="A889" s="332"/>
    </row>
    <row r="890" ht="12.75">
      <c r="A890" s="332"/>
    </row>
    <row r="891" ht="12.75">
      <c r="A891" s="332"/>
    </row>
    <row r="892" ht="12.75">
      <c r="A892" s="332"/>
    </row>
    <row r="893" ht="12.75">
      <c r="A893" s="332"/>
    </row>
    <row r="894" ht="12.75">
      <c r="A894" s="332"/>
    </row>
    <row r="895" ht="12.75">
      <c r="A895" s="332"/>
    </row>
    <row r="896" ht="12.75">
      <c r="A896" s="332"/>
    </row>
    <row r="897" ht="12.75">
      <c r="A897" s="332"/>
    </row>
    <row r="898" ht="12.75">
      <c r="A898" s="332"/>
    </row>
    <row r="899" ht="12.75">
      <c r="A899" s="332"/>
    </row>
    <row r="900" ht="12.75">
      <c r="A900" s="332"/>
    </row>
    <row r="901" ht="12.75">
      <c r="A901" s="332"/>
    </row>
    <row r="902" ht="12.75">
      <c r="A902" s="332"/>
    </row>
    <row r="903" ht="12.75">
      <c r="A903" s="332"/>
    </row>
    <row r="904" ht="12.75">
      <c r="A904" s="332"/>
    </row>
    <row r="905" ht="12.75">
      <c r="A905" s="332"/>
    </row>
    <row r="906" ht="12.75">
      <c r="A906" s="332"/>
    </row>
    <row r="907" ht="12.75">
      <c r="A907" s="332"/>
    </row>
    <row r="908" ht="12.75">
      <c r="A908" s="332"/>
    </row>
    <row r="909" ht="12.75">
      <c r="A909" s="332"/>
    </row>
    <row r="910" ht="12.75">
      <c r="A910" s="332"/>
    </row>
    <row r="911" ht="12.75">
      <c r="A911" s="332"/>
    </row>
    <row r="912" ht="12.75">
      <c r="A912" s="332"/>
    </row>
    <row r="913" ht="12.75">
      <c r="A913" s="332"/>
    </row>
    <row r="914" ht="12.75">
      <c r="A914" s="332"/>
    </row>
    <row r="915" ht="12.75">
      <c r="A915" s="332"/>
    </row>
    <row r="916" ht="12.75">
      <c r="A916" s="332"/>
    </row>
    <row r="917" ht="12.75">
      <c r="A917" s="332"/>
    </row>
    <row r="918" ht="12.75">
      <c r="A918" s="332"/>
    </row>
    <row r="919" ht="12.75">
      <c r="A919" s="332"/>
    </row>
    <row r="920" ht="12.75">
      <c r="A920" s="332"/>
    </row>
    <row r="921" ht="12.75">
      <c r="A921" s="332"/>
    </row>
    <row r="922" ht="12.75">
      <c r="A922" s="332"/>
    </row>
    <row r="923" ht="12.75">
      <c r="A923" s="332"/>
    </row>
    <row r="924" ht="12.75">
      <c r="A924" s="332"/>
    </row>
    <row r="925" ht="12.75">
      <c r="A925" s="332"/>
    </row>
    <row r="926" ht="12.75">
      <c r="A926" s="332"/>
    </row>
    <row r="927" ht="12.75">
      <c r="A927" s="332"/>
    </row>
    <row r="928" ht="12.75">
      <c r="A928" s="332"/>
    </row>
    <row r="929" ht="12.75">
      <c r="A929" s="332"/>
    </row>
    <row r="930" ht="12.75">
      <c r="A930" s="332"/>
    </row>
    <row r="931" ht="12.75">
      <c r="A931" s="332"/>
    </row>
    <row r="932" ht="12.75">
      <c r="A932" s="332"/>
    </row>
    <row r="933" ht="12.75">
      <c r="A933" s="332"/>
    </row>
    <row r="934" ht="12.75">
      <c r="A934" s="332"/>
    </row>
    <row r="935" ht="12.75">
      <c r="A935" s="332"/>
    </row>
    <row r="936" ht="12.75">
      <c r="A936" s="332"/>
    </row>
    <row r="937" ht="12.75">
      <c r="A937" s="332"/>
    </row>
    <row r="938" ht="12.75">
      <c r="A938" s="332"/>
    </row>
    <row r="939" ht="12.75">
      <c r="A939" s="332"/>
    </row>
    <row r="940" ht="12.75">
      <c r="A940" s="332"/>
    </row>
    <row r="941" ht="12.75">
      <c r="A941" s="332"/>
    </row>
    <row r="942" ht="12.75">
      <c r="A942" s="332"/>
    </row>
    <row r="943" ht="12.75">
      <c r="A943" s="332"/>
    </row>
    <row r="944" ht="12.75">
      <c r="A944" s="332"/>
    </row>
    <row r="945" ht="12.75">
      <c r="A945" s="332"/>
    </row>
    <row r="946" ht="12.75">
      <c r="A946" s="332"/>
    </row>
    <row r="947" ht="12.75">
      <c r="A947" s="332"/>
    </row>
    <row r="948" ht="12.75">
      <c r="A948" s="332"/>
    </row>
    <row r="949" ht="12.75">
      <c r="A949" s="332"/>
    </row>
    <row r="950" ht="12.75">
      <c r="A950" s="332"/>
    </row>
    <row r="951" ht="12.75">
      <c r="A951" s="332"/>
    </row>
    <row r="952" ht="12.75">
      <c r="A952" s="332"/>
    </row>
    <row r="953" ht="12.75">
      <c r="A953" s="332"/>
    </row>
    <row r="954" ht="12.75">
      <c r="A954" s="332"/>
    </row>
    <row r="955" ht="12.75">
      <c r="A955" s="332"/>
    </row>
    <row r="956" ht="12.75">
      <c r="A956" s="332"/>
    </row>
    <row r="957" ht="12.75">
      <c r="A957" s="332"/>
    </row>
    <row r="958" ht="12.75">
      <c r="A958" s="332"/>
    </row>
    <row r="959" ht="12.75">
      <c r="A959" s="332"/>
    </row>
    <row r="960" ht="12.75">
      <c r="A960" s="332"/>
    </row>
    <row r="961" ht="12.75">
      <c r="A961" s="332"/>
    </row>
    <row r="962" ht="12.75">
      <c r="A962" s="332"/>
    </row>
    <row r="963" ht="12.75">
      <c r="A963" s="332"/>
    </row>
    <row r="964" ht="12.75">
      <c r="A964" s="332"/>
    </row>
    <row r="965" ht="12.75">
      <c r="A965" s="332"/>
    </row>
    <row r="966" ht="12.75">
      <c r="A966" s="332"/>
    </row>
    <row r="967" ht="12.75">
      <c r="A967" s="332"/>
    </row>
    <row r="968" ht="12.75">
      <c r="A968" s="332"/>
    </row>
    <row r="969" ht="12.75">
      <c r="A969" s="332"/>
    </row>
    <row r="970" ht="12.75">
      <c r="A970" s="332"/>
    </row>
    <row r="971" ht="12.75">
      <c r="A971" s="332"/>
    </row>
    <row r="972" ht="12.75">
      <c r="A972" s="332"/>
    </row>
    <row r="973" ht="12.75">
      <c r="A973" s="332"/>
    </row>
    <row r="974" ht="12.75">
      <c r="A974" s="332"/>
    </row>
    <row r="975" ht="12.75">
      <c r="A975" s="332"/>
    </row>
    <row r="976" ht="12.75">
      <c r="A976" s="332"/>
    </row>
    <row r="977" ht="12.75">
      <c r="A977" s="332"/>
    </row>
    <row r="978" ht="12.75">
      <c r="A978" s="332"/>
    </row>
    <row r="979" ht="12.75">
      <c r="A979" s="332"/>
    </row>
    <row r="980" ht="12.75">
      <c r="A980" s="332"/>
    </row>
    <row r="981" ht="12.75">
      <c r="A981" s="332"/>
    </row>
    <row r="982" ht="12.75">
      <c r="A982" s="332"/>
    </row>
    <row r="983" ht="12.75">
      <c r="A983" s="332"/>
    </row>
    <row r="984" ht="12.75">
      <c r="A984" s="332"/>
    </row>
    <row r="985" ht="12.75">
      <c r="A985" s="332"/>
    </row>
    <row r="986" ht="12.75">
      <c r="A986" s="332"/>
    </row>
    <row r="987" ht="12.75">
      <c r="A987" s="332"/>
    </row>
    <row r="988" ht="12.75">
      <c r="A988" s="332"/>
    </row>
    <row r="989" ht="12.75">
      <c r="A989" s="332"/>
    </row>
    <row r="990" ht="12.75">
      <c r="A990" s="332"/>
    </row>
    <row r="991" ht="12.75">
      <c r="A991" s="332"/>
    </row>
    <row r="992" ht="12.75">
      <c r="A992" s="332"/>
    </row>
    <row r="993" ht="12.75">
      <c r="A993" s="332"/>
    </row>
    <row r="994" ht="12.75">
      <c r="A994" s="332"/>
    </row>
    <row r="995" ht="12.75">
      <c r="A995" s="332"/>
    </row>
    <row r="996" ht="12.75">
      <c r="A996" s="332"/>
    </row>
    <row r="997" ht="12.75">
      <c r="A997" s="332"/>
    </row>
    <row r="998" ht="12.75">
      <c r="A998" s="332"/>
    </row>
    <row r="999" ht="12.75">
      <c r="A999" s="332"/>
    </row>
    <row r="1000" ht="12.75">
      <c r="A1000" s="332"/>
    </row>
    <row r="1001" ht="12.75">
      <c r="A1001" s="332"/>
    </row>
    <row r="1002" ht="12.75">
      <c r="A1002" s="332"/>
    </row>
    <row r="1003" ht="12.75">
      <c r="A1003" s="332"/>
    </row>
    <row r="1004" ht="12.75">
      <c r="A1004" s="332"/>
    </row>
    <row r="1005" ht="12.75">
      <c r="A1005" s="332"/>
    </row>
    <row r="1006" ht="12.75">
      <c r="A1006" s="332"/>
    </row>
    <row r="1007" ht="12.75">
      <c r="A1007" s="332"/>
    </row>
    <row r="1008" ht="12.75">
      <c r="A1008" s="332"/>
    </row>
    <row r="1009" ht="12.75">
      <c r="A1009" s="332"/>
    </row>
    <row r="1010" ht="12.75">
      <c r="A1010" s="332"/>
    </row>
    <row r="1011" ht="12.75">
      <c r="A1011" s="332"/>
    </row>
    <row r="1012" ht="12.75">
      <c r="A1012" s="332"/>
    </row>
    <row r="1013" ht="12.75">
      <c r="A1013" s="332"/>
    </row>
    <row r="1014" ht="12.75">
      <c r="A1014" s="332"/>
    </row>
    <row r="1015" ht="12.75">
      <c r="A1015" s="332"/>
    </row>
    <row r="1016" ht="12.75">
      <c r="A1016" s="332"/>
    </row>
    <row r="1017" ht="12.75">
      <c r="A1017" s="332"/>
    </row>
    <row r="1018" ht="12.75">
      <c r="A1018" s="332"/>
    </row>
    <row r="1019" ht="12.75">
      <c r="A1019" s="332"/>
    </row>
    <row r="1020" ht="12.75">
      <c r="A1020" s="332"/>
    </row>
    <row r="1021" ht="12.75">
      <c r="A1021" s="332"/>
    </row>
    <row r="1022" ht="12.75">
      <c r="A1022" s="332"/>
    </row>
    <row r="1023" ht="12.75">
      <c r="A1023" s="332"/>
    </row>
    <row r="1024" ht="12.75">
      <c r="A1024" s="332"/>
    </row>
    <row r="1025" ht="12.75">
      <c r="A1025" s="332"/>
    </row>
    <row r="1026" ht="12.75">
      <c r="A1026" s="332"/>
    </row>
    <row r="1027" ht="12.75">
      <c r="A1027" s="332"/>
    </row>
    <row r="1028" ht="12.75">
      <c r="A1028" s="332"/>
    </row>
    <row r="1029" ht="12.75">
      <c r="A1029" s="332"/>
    </row>
    <row r="1030" ht="12.75">
      <c r="A1030" s="332"/>
    </row>
  </sheetData>
  <mergeCells count="3">
    <mergeCell ref="D65:D66"/>
    <mergeCell ref="D7:D8"/>
    <mergeCell ref="D26:D28"/>
  </mergeCells>
  <printOptions gridLines="1" horizontalCentered="1"/>
  <pageMargins left="0" right="0" top="0.69" bottom="0.39" header="0.38" footer="0.11811023622047245"/>
  <pageSetup firstPageNumber="2" useFirstPageNumber="1" horizontalDpi="600" verticalDpi="600" orientation="landscape" paperSize="9" scale="95" r:id="rId1"/>
  <headerFooter alignWithMargins="0">
    <oddHeader>&amp;Lv Kč&amp;C&amp;"Arial CE,Tučné"&amp;12Schválené příjmy roku 2008&amp;"Arial CE,Obyčejné"&amp;10
&amp;R&amp;"Arial CE,Tučné"&amp;11Část A - příloha č.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00390625" defaultRowHeight="12.75"/>
  <cols>
    <col min="1" max="1" width="25.625" style="342" customWidth="1"/>
    <col min="2" max="2" width="11.625" style="349" customWidth="1"/>
    <col min="3" max="3" width="40.125" style="342" customWidth="1"/>
    <col min="4" max="4" width="9.125" style="342" customWidth="1"/>
    <col min="5" max="6" width="9.125" style="342" customWidth="1" collapsed="1"/>
    <col min="7" max="9" width="9.125" style="342" customWidth="1"/>
    <col min="10" max="10" width="9.125" style="342" customWidth="1" collapsed="1"/>
    <col min="11" max="11" width="9.125" style="342" customWidth="1"/>
    <col min="12" max="27" width="9.125" style="342" customWidth="1" collapsed="1"/>
    <col min="28" max="16384" width="9.125" style="342" customWidth="1"/>
  </cols>
  <sheetData>
    <row r="1" spans="1:3" s="339" customFormat="1" ht="59.25" customHeight="1" thickBot="1">
      <c r="A1" s="336" t="s">
        <v>347</v>
      </c>
      <c r="B1" s="337" t="s">
        <v>348</v>
      </c>
      <c r="C1" s="338" t="s">
        <v>35</v>
      </c>
    </row>
    <row r="2" spans="1:3" ht="12.75" customHeight="1">
      <c r="A2" s="288" t="s">
        <v>349</v>
      </c>
      <c r="B2" s="340">
        <f>'[2]ČÁST B -odbory - 01-kanc.prim.'!C73</f>
        <v>8493000</v>
      </c>
      <c r="C2" s="341"/>
    </row>
    <row r="3" spans="1:3" ht="12.75" customHeight="1">
      <c r="A3" s="288" t="s">
        <v>350</v>
      </c>
      <c r="B3" s="340">
        <f>'[2]02 -investic'!C36</f>
        <v>11352000</v>
      </c>
      <c r="C3" s="288"/>
    </row>
    <row r="4" spans="1:3" ht="12.75" customHeight="1">
      <c r="A4" s="288" t="s">
        <v>351</v>
      </c>
      <c r="B4" s="340">
        <f>'[2]03-OKR'!C78</f>
        <v>3720000</v>
      </c>
      <c r="C4" s="288"/>
    </row>
    <row r="5" spans="1:3" ht="12.75" customHeight="1">
      <c r="A5" s="288" t="s">
        <v>352</v>
      </c>
      <c r="B5" s="340">
        <f>'[2]04-živnost.'!C12</f>
        <v>50000</v>
      </c>
      <c r="C5" s="288"/>
    </row>
    <row r="6" spans="1:3" ht="12.75" customHeight="1">
      <c r="A6" s="288" t="s">
        <v>353</v>
      </c>
      <c r="B6" s="340">
        <f>'[2]05-ekonom.'!C41</f>
        <v>51318700</v>
      </c>
      <c r="C6" s="288"/>
    </row>
    <row r="7" spans="1:3" ht="12.75" customHeight="1">
      <c r="A7" s="288" t="s">
        <v>354</v>
      </c>
      <c r="B7" s="340">
        <f>'[2]06-VAK'!C11</f>
        <v>24000</v>
      </c>
      <c r="C7" s="288"/>
    </row>
    <row r="8" spans="1:3" ht="12.75" customHeight="1">
      <c r="A8" s="288" t="s">
        <v>355</v>
      </c>
      <c r="B8" s="340">
        <f>'[2]07-doprava'!C74</f>
        <v>57178000</v>
      </c>
      <c r="C8" s="288"/>
    </row>
    <row r="9" spans="1:3" ht="12.75" customHeight="1">
      <c r="A9" s="288" t="s">
        <v>356</v>
      </c>
      <c r="B9" s="340">
        <f>'[2]08-AŘMV'!C13</f>
        <v>924000</v>
      </c>
      <c r="C9" s="288"/>
    </row>
    <row r="10" spans="1:3" ht="12.75" customHeight="1">
      <c r="A10" s="288" t="s">
        <v>357</v>
      </c>
      <c r="B10" s="340">
        <f>'[2]10 -stavební'!C22</f>
        <v>304000</v>
      </c>
      <c r="C10" s="288"/>
    </row>
    <row r="11" spans="1:3" ht="12.75" customHeight="1">
      <c r="A11" s="288" t="s">
        <v>358</v>
      </c>
      <c r="B11" s="340">
        <f>'[2]11 -vněj.vz.a info.'!C213</f>
        <v>62089000</v>
      </c>
      <c r="C11" s="288"/>
    </row>
    <row r="12" spans="1:3" ht="12.75" customHeight="1">
      <c r="A12" s="288" t="s">
        <v>359</v>
      </c>
      <c r="B12" s="340">
        <f>'[2]13-informatika'!C32</f>
        <v>18091000</v>
      </c>
      <c r="C12" s="288"/>
    </row>
    <row r="13" spans="1:3" ht="12.75" customHeight="1">
      <c r="A13" s="288" t="s">
        <v>360</v>
      </c>
      <c r="B13" s="340">
        <f>'[2]14-školství'!C132</f>
        <v>8758000</v>
      </c>
      <c r="C13" s="288" t="s">
        <v>361</v>
      </c>
    </row>
    <row r="14" spans="1:3" ht="12.75" customHeight="1">
      <c r="A14" s="288" t="s">
        <v>362</v>
      </c>
      <c r="B14" s="340">
        <f>'[2]15 -soc.pomoci'!C87</f>
        <v>243000</v>
      </c>
      <c r="C14" s="288"/>
    </row>
    <row r="15" spans="1:3" ht="12.75" customHeight="1">
      <c r="A15" s="288" t="s">
        <v>363</v>
      </c>
      <c r="B15" s="340">
        <f>'[2]19-správa'!C156</f>
        <v>350208000</v>
      </c>
      <c r="C15" s="288"/>
    </row>
    <row r="16" spans="1:3" ht="12.75" customHeight="1">
      <c r="A16" s="288" t="s">
        <v>364</v>
      </c>
      <c r="B16" s="340">
        <f>'[2]20 -MP'!C64</f>
        <v>49427000</v>
      </c>
      <c r="C16" s="288"/>
    </row>
    <row r="17" spans="1:3" ht="12.75" customHeight="1">
      <c r="A17" s="288" t="s">
        <v>365</v>
      </c>
      <c r="B17" s="340">
        <f>'[2]35-soc. sl. a zdravot.'!C138</f>
        <v>16531000</v>
      </c>
      <c r="C17" s="343"/>
    </row>
    <row r="18" spans="1:3" ht="12.75" customHeight="1">
      <c r="A18" s="288" t="s">
        <v>366</v>
      </c>
      <c r="B18" s="340">
        <f>'[2]40-život.pr.'!C89</f>
        <v>16193000</v>
      </c>
      <c r="C18" s="288"/>
    </row>
    <row r="19" spans="1:3" ht="12.75" customHeight="1">
      <c r="A19" s="288" t="s">
        <v>367</v>
      </c>
      <c r="B19" s="340">
        <f>'[2]41-majetkopr.'!C53</f>
        <v>18875000</v>
      </c>
      <c r="C19" s="288"/>
    </row>
    <row r="20" spans="1:3" ht="12.75" customHeight="1">
      <c r="A20" s="288" t="s">
        <v>368</v>
      </c>
      <c r="B20" s="340">
        <f>'[2]42 -ochrana'!C94</f>
        <v>2761000</v>
      </c>
      <c r="C20" s="344"/>
    </row>
    <row r="21" spans="1:3" ht="12.75" customHeight="1" thickBot="1">
      <c r="A21" s="288" t="s">
        <v>369</v>
      </c>
      <c r="B21" s="345">
        <f>'[2]44-evrop.proj.'!C17</f>
        <v>302000</v>
      </c>
      <c r="C21" s="346"/>
    </row>
    <row r="22" spans="1:3" ht="21" customHeight="1" thickBot="1">
      <c r="A22" s="347" t="s">
        <v>370</v>
      </c>
      <c r="B22" s="348">
        <f>SUM(B2:B21)</f>
        <v>676841700</v>
      </c>
      <c r="C22" s="348"/>
    </row>
  </sheetData>
  <printOptions gridLines="1" horizontalCentered="1"/>
  <pageMargins left="0.1968503937007874" right="0.5118110236220472" top="1.15" bottom="0.52" header="0.59" footer="0.2755905511811024"/>
  <pageSetup horizontalDpi="600" verticalDpi="600" orientation="landscape" paperSize="9" r:id="rId1"/>
  <headerFooter alignWithMargins="0">
    <oddHeader>&amp;Lv Kč&amp;C&amp;"Arial CE,Tučné"&amp;12Sumář provozních výdajů odborů MmOl v roce 2008
&amp;"Arial CE,Obyčejné"&amp;11bez objednávek veřejných služeb&amp;10
&amp;R&amp;"Arial CE,Tučné"&amp;12Část A - příloha č. 3
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="120" zoomScaleNormal="12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5" sqref="G45:G49"/>
    </sheetView>
  </sheetViews>
  <sheetFormatPr defaultColWidth="9.00390625" defaultRowHeight="24.75" customHeight="1"/>
  <cols>
    <col min="1" max="1" width="19.00390625" style="313" customWidth="1"/>
    <col min="2" max="2" width="5.875" style="313" customWidth="1"/>
    <col min="3" max="3" width="4.75390625" style="313" customWidth="1"/>
    <col min="4" max="4" width="9.00390625" style="313" customWidth="1"/>
    <col min="5" max="5" width="22.875" style="333" customWidth="1"/>
    <col min="6" max="6" width="11.75390625" style="322" bestFit="1" customWidth="1"/>
    <col min="7" max="7" width="38.625" style="470" customWidth="1"/>
    <col min="8" max="8" width="9.125" style="313" customWidth="1"/>
    <col min="9" max="9" width="9.125" style="313" customWidth="1" collapsed="1"/>
    <col min="10" max="10" width="9.125" style="313" customWidth="1"/>
    <col min="11" max="11" width="9.125" style="313" customWidth="1" collapsed="1"/>
    <col min="12" max="12" width="9.125" style="313" customWidth="1"/>
    <col min="13" max="13" width="9.125" style="313" customWidth="1" collapsed="1"/>
    <col min="14" max="14" width="9.125" style="313" customWidth="1"/>
    <col min="15" max="15" width="9.125" style="313" customWidth="1" collapsed="1"/>
    <col min="16" max="16" width="9.125" style="313" customWidth="1"/>
    <col min="17" max="48" width="9.125" style="313" customWidth="1" collapsed="1"/>
    <col min="49" max="16384" width="9.125" style="313" customWidth="1"/>
  </cols>
  <sheetData>
    <row r="1" spans="1:8" ht="40.5" customHeight="1">
      <c r="A1" s="350" t="s">
        <v>347</v>
      </c>
      <c r="B1" s="351" t="s">
        <v>371</v>
      </c>
      <c r="C1" s="351" t="s">
        <v>372</v>
      </c>
      <c r="D1" s="351" t="s">
        <v>373</v>
      </c>
      <c r="E1" s="351" t="s">
        <v>374</v>
      </c>
      <c r="F1" s="352" t="s">
        <v>375</v>
      </c>
      <c r="G1" s="353" t="s">
        <v>35</v>
      </c>
      <c r="H1" s="354"/>
    </row>
    <row r="2" spans="1:9" ht="13.5" customHeight="1">
      <c r="A2" s="355" t="s">
        <v>355</v>
      </c>
      <c r="B2" s="356">
        <v>2212</v>
      </c>
      <c r="C2" s="356">
        <v>5169</v>
      </c>
      <c r="D2" s="356" t="s">
        <v>376</v>
      </c>
      <c r="E2" s="357" t="s">
        <v>377</v>
      </c>
      <c r="F2" s="358">
        <v>50000000</v>
      </c>
      <c r="G2" s="359" t="s">
        <v>378</v>
      </c>
      <c r="I2" s="318"/>
    </row>
    <row r="3" spans="1:9" ht="13.5" customHeight="1">
      <c r="A3" s="360" t="s">
        <v>355</v>
      </c>
      <c r="B3" s="361">
        <v>2212</v>
      </c>
      <c r="C3" s="361">
        <v>5169</v>
      </c>
      <c r="D3" s="361" t="s">
        <v>376</v>
      </c>
      <c r="E3" s="362" t="s">
        <v>379</v>
      </c>
      <c r="F3" s="363">
        <v>350000</v>
      </c>
      <c r="G3" s="364" t="s">
        <v>380</v>
      </c>
      <c r="I3" s="318"/>
    </row>
    <row r="4" spans="1:9" ht="13.5" customHeight="1">
      <c r="A4" s="360" t="s">
        <v>355</v>
      </c>
      <c r="B4" s="361">
        <v>2212</v>
      </c>
      <c r="C4" s="361">
        <v>5169</v>
      </c>
      <c r="D4" s="361" t="s">
        <v>376</v>
      </c>
      <c r="E4" s="362" t="s">
        <v>381</v>
      </c>
      <c r="F4" s="363">
        <v>4000000</v>
      </c>
      <c r="G4" s="364" t="s">
        <v>382</v>
      </c>
      <c r="I4" s="318"/>
    </row>
    <row r="5" spans="1:9" ht="13.5" customHeight="1">
      <c r="A5" s="360" t="s">
        <v>355</v>
      </c>
      <c r="B5" s="361">
        <v>2212</v>
      </c>
      <c r="C5" s="361">
        <v>5169</v>
      </c>
      <c r="D5" s="361" t="s">
        <v>376</v>
      </c>
      <c r="E5" s="362" t="s">
        <v>383</v>
      </c>
      <c r="F5" s="363">
        <v>429000</v>
      </c>
      <c r="G5" s="364" t="s">
        <v>384</v>
      </c>
      <c r="I5" s="318"/>
    </row>
    <row r="6" spans="1:9" ht="13.5" customHeight="1">
      <c r="A6" s="360" t="s">
        <v>355</v>
      </c>
      <c r="B6" s="361">
        <v>2212</v>
      </c>
      <c r="C6" s="361">
        <v>5169</v>
      </c>
      <c r="D6" s="361" t="s">
        <v>376</v>
      </c>
      <c r="E6" s="362" t="s">
        <v>385</v>
      </c>
      <c r="F6" s="363">
        <v>1289000</v>
      </c>
      <c r="G6" s="364" t="s">
        <v>386</v>
      </c>
      <c r="I6" s="318"/>
    </row>
    <row r="7" spans="1:9" ht="13.5" customHeight="1">
      <c r="A7" s="360" t="s">
        <v>355</v>
      </c>
      <c r="B7" s="361">
        <v>2212</v>
      </c>
      <c r="C7" s="361">
        <v>5169</v>
      </c>
      <c r="D7" s="361" t="s">
        <v>376</v>
      </c>
      <c r="E7" s="362" t="s">
        <v>387</v>
      </c>
      <c r="F7" s="365">
        <v>68000</v>
      </c>
      <c r="G7" s="364" t="s">
        <v>388</v>
      </c>
      <c r="I7" s="318"/>
    </row>
    <row r="8" spans="1:9" ht="13.5" customHeight="1">
      <c r="A8" s="360" t="s">
        <v>355</v>
      </c>
      <c r="B8" s="361">
        <v>2221</v>
      </c>
      <c r="C8" s="361">
        <v>5193</v>
      </c>
      <c r="D8" s="361" t="s">
        <v>389</v>
      </c>
      <c r="E8" s="362" t="s">
        <v>390</v>
      </c>
      <c r="F8" s="363">
        <v>165000000</v>
      </c>
      <c r="G8" s="364" t="s">
        <v>391</v>
      </c>
      <c r="I8" s="318"/>
    </row>
    <row r="9" spans="1:9" ht="13.5" customHeight="1">
      <c r="A9" s="360" t="s">
        <v>355</v>
      </c>
      <c r="B9" s="361">
        <v>2221</v>
      </c>
      <c r="C9" s="361">
        <v>5193</v>
      </c>
      <c r="D9" s="361" t="s">
        <v>392</v>
      </c>
      <c r="E9" s="362" t="s">
        <v>390</v>
      </c>
      <c r="F9" s="363">
        <v>11338000</v>
      </c>
      <c r="G9" s="364" t="s">
        <v>393</v>
      </c>
      <c r="I9" s="318"/>
    </row>
    <row r="10" spans="1:9" ht="13.5" customHeight="1">
      <c r="A10" s="360" t="s">
        <v>355</v>
      </c>
      <c r="B10" s="361">
        <v>2221</v>
      </c>
      <c r="C10" s="361">
        <v>5193</v>
      </c>
      <c r="D10" s="361" t="s">
        <v>394</v>
      </c>
      <c r="E10" s="362" t="s">
        <v>395</v>
      </c>
      <c r="F10" s="363">
        <v>500000</v>
      </c>
      <c r="G10" s="364" t="s">
        <v>396</v>
      </c>
      <c r="I10" s="318"/>
    </row>
    <row r="11" spans="1:9" ht="13.5" customHeight="1">
      <c r="A11" s="360" t="s">
        <v>355</v>
      </c>
      <c r="B11" s="361">
        <v>2221</v>
      </c>
      <c r="C11" s="361">
        <v>5193</v>
      </c>
      <c r="D11" s="361" t="s">
        <v>394</v>
      </c>
      <c r="E11" s="362" t="s">
        <v>397</v>
      </c>
      <c r="F11" s="363">
        <v>70000</v>
      </c>
      <c r="G11" s="366" t="s">
        <v>398</v>
      </c>
      <c r="I11" s="318"/>
    </row>
    <row r="12" spans="1:9" ht="13.5" customHeight="1">
      <c r="A12" s="360" t="s">
        <v>355</v>
      </c>
      <c r="B12" s="361">
        <v>2221</v>
      </c>
      <c r="C12" s="361">
        <v>5193</v>
      </c>
      <c r="D12" s="361" t="s">
        <v>394</v>
      </c>
      <c r="E12" s="362" t="s">
        <v>399</v>
      </c>
      <c r="F12" s="363">
        <v>2000000</v>
      </c>
      <c r="G12" s="364" t="s">
        <v>400</v>
      </c>
      <c r="I12" s="318"/>
    </row>
    <row r="13" spans="1:9" ht="13.5" customHeight="1">
      <c r="A13" s="360" t="s">
        <v>355</v>
      </c>
      <c r="B13" s="361">
        <v>3631</v>
      </c>
      <c r="C13" s="361">
        <v>5169</v>
      </c>
      <c r="D13" s="361" t="s">
        <v>376</v>
      </c>
      <c r="E13" s="362" t="s">
        <v>401</v>
      </c>
      <c r="F13" s="365">
        <v>44699000</v>
      </c>
      <c r="G13" s="364" t="s">
        <v>402</v>
      </c>
      <c r="I13" s="318"/>
    </row>
    <row r="14" spans="1:9" ht="13.5" customHeight="1">
      <c r="A14" s="360" t="s">
        <v>355</v>
      </c>
      <c r="B14" s="361">
        <v>3631</v>
      </c>
      <c r="C14" s="361">
        <v>5169</v>
      </c>
      <c r="D14" s="361" t="s">
        <v>376</v>
      </c>
      <c r="E14" s="367" t="s">
        <v>403</v>
      </c>
      <c r="F14" s="368">
        <v>375000</v>
      </c>
      <c r="G14" s="364" t="s">
        <v>404</v>
      </c>
      <c r="I14" s="318"/>
    </row>
    <row r="15" spans="1:9" ht="19.5" customHeight="1" thickBot="1">
      <c r="A15" s="369" t="s">
        <v>405</v>
      </c>
      <c r="B15" s="370"/>
      <c r="C15" s="370"/>
      <c r="D15" s="370"/>
      <c r="E15" s="371"/>
      <c r="F15" s="372">
        <f>SUM(F2:F14)</f>
        <v>280118000</v>
      </c>
      <c r="G15" s="373"/>
      <c r="I15" s="374"/>
    </row>
    <row r="16" spans="1:9" s="354" customFormat="1" ht="13.5" customHeight="1" thickBot="1">
      <c r="A16" s="375"/>
      <c r="B16" s="375"/>
      <c r="C16" s="375"/>
      <c r="D16" s="375"/>
      <c r="E16" s="310"/>
      <c r="F16" s="311"/>
      <c r="G16" s="310"/>
      <c r="I16" s="318"/>
    </row>
    <row r="17" spans="1:9" ht="13.5" customHeight="1">
      <c r="A17" s="376" t="s">
        <v>406</v>
      </c>
      <c r="B17" s="377">
        <v>2229</v>
      </c>
      <c r="C17" s="377">
        <v>5169</v>
      </c>
      <c r="D17" s="378" t="s">
        <v>376</v>
      </c>
      <c r="E17" s="379" t="s">
        <v>407</v>
      </c>
      <c r="F17" s="380">
        <v>50000</v>
      </c>
      <c r="G17" s="381" t="s">
        <v>408</v>
      </c>
      <c r="I17" s="318"/>
    </row>
    <row r="18" spans="1:9" ht="13.5" customHeight="1">
      <c r="A18" s="360"/>
      <c r="B18" s="382"/>
      <c r="C18" s="382"/>
      <c r="D18" s="383"/>
      <c r="E18" s="384"/>
      <c r="F18" s="368"/>
      <c r="G18" s="385"/>
      <c r="I18" s="318"/>
    </row>
    <row r="19" spans="1:9" ht="13.5" customHeight="1">
      <c r="A19" s="355" t="s">
        <v>406</v>
      </c>
      <c r="B19" s="361">
        <v>3421</v>
      </c>
      <c r="C19" s="361">
        <v>5169</v>
      </c>
      <c r="D19" s="361" t="s">
        <v>376</v>
      </c>
      <c r="E19" s="362" t="s">
        <v>409</v>
      </c>
      <c r="F19" s="363">
        <v>300000</v>
      </c>
      <c r="G19" s="386" t="s">
        <v>410</v>
      </c>
      <c r="I19" s="318"/>
    </row>
    <row r="20" spans="1:9" ht="19.5" customHeight="1" thickBot="1">
      <c r="A20" s="369" t="s">
        <v>411</v>
      </c>
      <c r="B20" s="370"/>
      <c r="C20" s="370"/>
      <c r="D20" s="370"/>
      <c r="E20" s="371"/>
      <c r="F20" s="372">
        <f>SUM(F17:F19)</f>
        <v>350000</v>
      </c>
      <c r="G20" s="373"/>
      <c r="I20" s="318"/>
    </row>
    <row r="21" spans="1:9" s="354" customFormat="1" ht="13.5" customHeight="1" thickBot="1">
      <c r="A21" s="375"/>
      <c r="B21" s="375"/>
      <c r="C21" s="375"/>
      <c r="D21" s="375"/>
      <c r="E21" s="310"/>
      <c r="F21" s="311"/>
      <c r="G21" s="310"/>
      <c r="I21" s="318"/>
    </row>
    <row r="22" spans="1:9" ht="13.5" customHeight="1">
      <c r="A22" s="387" t="s">
        <v>363</v>
      </c>
      <c r="B22" s="377">
        <v>3745</v>
      </c>
      <c r="C22" s="377">
        <v>5169</v>
      </c>
      <c r="D22" s="378" t="s">
        <v>376</v>
      </c>
      <c r="E22" s="379" t="s">
        <v>412</v>
      </c>
      <c r="F22" s="388">
        <v>330000</v>
      </c>
      <c r="G22" s="381" t="s">
        <v>408</v>
      </c>
      <c r="I22" s="318"/>
    </row>
    <row r="23" spans="1:9" ht="13.5" customHeight="1">
      <c r="A23" s="389"/>
      <c r="B23" s="390"/>
      <c r="C23" s="390"/>
      <c r="D23" s="391"/>
      <c r="E23" s="384"/>
      <c r="F23" s="363"/>
      <c r="G23" s="359"/>
      <c r="I23" s="318"/>
    </row>
    <row r="24" spans="1:9" ht="13.5" customHeight="1">
      <c r="A24" s="392" t="s">
        <v>363</v>
      </c>
      <c r="B24" s="382">
        <v>6409</v>
      </c>
      <c r="C24" s="382">
        <v>5169</v>
      </c>
      <c r="D24" s="393" t="s">
        <v>376</v>
      </c>
      <c r="E24" s="394" t="s">
        <v>413</v>
      </c>
      <c r="F24" s="363">
        <v>1100000</v>
      </c>
      <c r="G24" s="385" t="s">
        <v>408</v>
      </c>
      <c r="I24" s="318"/>
    </row>
    <row r="25" spans="1:9" ht="13.5" customHeight="1">
      <c r="A25" s="395"/>
      <c r="B25" s="396"/>
      <c r="C25" s="396"/>
      <c r="D25" s="361"/>
      <c r="E25" s="384"/>
      <c r="F25" s="363"/>
      <c r="G25" s="386"/>
      <c r="I25" s="318"/>
    </row>
    <row r="26" spans="1:9" ht="19.5" customHeight="1">
      <c r="A26" s="397" t="s">
        <v>414</v>
      </c>
      <c r="B26" s="398"/>
      <c r="C26" s="398"/>
      <c r="D26" s="398"/>
      <c r="E26" s="399"/>
      <c r="F26" s="400">
        <f>SUM(F22:F24)</f>
        <v>1430000</v>
      </c>
      <c r="G26" s="401"/>
      <c r="I26" s="374"/>
    </row>
    <row r="27" spans="1:9" s="354" customFormat="1" ht="13.5" customHeight="1" thickBot="1">
      <c r="A27" s="375"/>
      <c r="B27" s="375"/>
      <c r="C27" s="375"/>
      <c r="D27" s="375"/>
      <c r="E27" s="310"/>
      <c r="F27" s="311"/>
      <c r="G27" s="310"/>
      <c r="I27" s="318"/>
    </row>
    <row r="28" spans="1:9" ht="13.5" customHeight="1">
      <c r="A28" s="376" t="s">
        <v>366</v>
      </c>
      <c r="B28" s="377">
        <v>2141</v>
      </c>
      <c r="C28" s="377">
        <v>5169</v>
      </c>
      <c r="D28" s="402" t="s">
        <v>415</v>
      </c>
      <c r="E28" s="403" t="s">
        <v>416</v>
      </c>
      <c r="F28" s="404">
        <v>25500000</v>
      </c>
      <c r="G28" s="381" t="s">
        <v>417</v>
      </c>
      <c r="I28" s="318"/>
    </row>
    <row r="29" spans="1:9" ht="13.5" customHeight="1">
      <c r="A29" s="360"/>
      <c r="B29" s="396"/>
      <c r="C29" s="396"/>
      <c r="D29" s="405"/>
      <c r="E29" s="406"/>
      <c r="F29" s="407"/>
      <c r="G29" s="364"/>
      <c r="I29" s="318"/>
    </row>
    <row r="30" spans="1:9" ht="13.5" customHeight="1">
      <c r="A30" s="360" t="s">
        <v>366</v>
      </c>
      <c r="B30" s="396">
        <v>3722</v>
      </c>
      <c r="C30" s="396">
        <v>5169</v>
      </c>
      <c r="D30" s="361" t="s">
        <v>376</v>
      </c>
      <c r="E30" s="408" t="s">
        <v>418</v>
      </c>
      <c r="F30" s="407">
        <v>69121000</v>
      </c>
      <c r="G30" s="364" t="s">
        <v>408</v>
      </c>
      <c r="I30" s="318"/>
    </row>
    <row r="31" spans="1:9" ht="13.5" customHeight="1">
      <c r="A31" s="360" t="s">
        <v>366</v>
      </c>
      <c r="B31" s="396">
        <v>3722</v>
      </c>
      <c r="C31" s="396">
        <v>5169</v>
      </c>
      <c r="D31" s="361" t="s">
        <v>376</v>
      </c>
      <c r="E31" s="362" t="s">
        <v>419</v>
      </c>
      <c r="F31" s="407">
        <v>33000000</v>
      </c>
      <c r="G31" s="364" t="s">
        <v>388</v>
      </c>
      <c r="I31" s="318"/>
    </row>
    <row r="32" spans="1:9" ht="13.5" customHeight="1">
      <c r="A32" s="360" t="s">
        <v>366</v>
      </c>
      <c r="B32" s="396">
        <v>3745</v>
      </c>
      <c r="C32" s="396">
        <v>5169</v>
      </c>
      <c r="D32" s="361" t="s">
        <v>376</v>
      </c>
      <c r="E32" s="362" t="s">
        <v>420</v>
      </c>
      <c r="F32" s="407">
        <v>37282000</v>
      </c>
      <c r="G32" s="364" t="s">
        <v>408</v>
      </c>
      <c r="I32" s="318"/>
    </row>
    <row r="33" spans="1:9" ht="13.5" customHeight="1">
      <c r="A33" s="409" t="s">
        <v>366</v>
      </c>
      <c r="B33" s="382">
        <v>6409</v>
      </c>
      <c r="C33" s="382">
        <v>5169</v>
      </c>
      <c r="D33" s="383" t="s">
        <v>376</v>
      </c>
      <c r="E33" s="410" t="s">
        <v>421</v>
      </c>
      <c r="F33" s="411">
        <v>800000</v>
      </c>
      <c r="G33" s="385" t="s">
        <v>408</v>
      </c>
      <c r="I33" s="318"/>
    </row>
    <row r="34" spans="1:9" ht="19.5" customHeight="1" thickBot="1">
      <c r="A34" s="369" t="s">
        <v>422</v>
      </c>
      <c r="B34" s="370"/>
      <c r="C34" s="370"/>
      <c r="D34" s="370"/>
      <c r="E34" s="371"/>
      <c r="F34" s="372">
        <f>SUM(F28:F33)</f>
        <v>165703000</v>
      </c>
      <c r="G34" s="373"/>
      <c r="I34" s="374"/>
    </row>
    <row r="35" spans="1:9" s="354" customFormat="1" ht="13.5" customHeight="1" thickBot="1">
      <c r="A35" s="412"/>
      <c r="B35" s="412"/>
      <c r="C35" s="412"/>
      <c r="D35" s="375"/>
      <c r="E35" s="310"/>
      <c r="F35" s="311"/>
      <c r="G35" s="310"/>
      <c r="I35" s="318"/>
    </row>
    <row r="36" spans="1:9" ht="13.5" customHeight="1">
      <c r="A36" s="413" t="s">
        <v>423</v>
      </c>
      <c r="B36" s="414">
        <v>3319</v>
      </c>
      <c r="C36" s="414">
        <v>5169</v>
      </c>
      <c r="D36" s="415" t="s">
        <v>376</v>
      </c>
      <c r="E36" s="416" t="s">
        <v>424</v>
      </c>
      <c r="F36" s="388">
        <v>252000</v>
      </c>
      <c r="G36" s="381" t="s">
        <v>408</v>
      </c>
      <c r="I36" s="318"/>
    </row>
    <row r="37" spans="1:9" ht="13.5" customHeight="1">
      <c r="A37" s="389" t="s">
        <v>423</v>
      </c>
      <c r="B37" s="396">
        <v>3326</v>
      </c>
      <c r="C37" s="396">
        <v>5169</v>
      </c>
      <c r="D37" s="361" t="s">
        <v>376</v>
      </c>
      <c r="E37" s="362" t="s">
        <v>425</v>
      </c>
      <c r="F37" s="363">
        <v>246000</v>
      </c>
      <c r="G37" s="417" t="s">
        <v>426</v>
      </c>
      <c r="I37" s="318"/>
    </row>
    <row r="38" spans="1:9" ht="13.5" customHeight="1">
      <c r="A38" s="418"/>
      <c r="B38" s="390"/>
      <c r="C38" s="390"/>
      <c r="D38" s="419"/>
      <c r="E38" s="420"/>
      <c r="F38" s="421"/>
      <c r="G38" s="422"/>
      <c r="I38" s="318"/>
    </row>
    <row r="39" spans="1:9" s="423" customFormat="1" ht="13.5" customHeight="1">
      <c r="A39" s="389" t="s">
        <v>423</v>
      </c>
      <c r="B39" s="361">
        <v>3612</v>
      </c>
      <c r="C39" s="361">
        <v>5169</v>
      </c>
      <c r="D39" s="361" t="s">
        <v>427</v>
      </c>
      <c r="E39" s="362" t="s">
        <v>428</v>
      </c>
      <c r="F39" s="365">
        <v>16081000</v>
      </c>
      <c r="G39" s="364" t="s">
        <v>429</v>
      </c>
      <c r="I39" s="424"/>
    </row>
    <row r="40" spans="1:9" ht="13.5" customHeight="1">
      <c r="A40" s="392" t="s">
        <v>423</v>
      </c>
      <c r="B40" s="425">
        <v>6409</v>
      </c>
      <c r="C40" s="425">
        <v>5169</v>
      </c>
      <c r="D40" s="356" t="s">
        <v>376</v>
      </c>
      <c r="E40" s="394" t="s">
        <v>430</v>
      </c>
      <c r="F40" s="426">
        <v>550000</v>
      </c>
      <c r="G40" s="427" t="s">
        <v>431</v>
      </c>
      <c r="I40" s="318"/>
    </row>
    <row r="41" spans="1:9" ht="13.5" customHeight="1">
      <c r="A41" s="395"/>
      <c r="B41" s="382"/>
      <c r="C41" s="382"/>
      <c r="D41" s="383"/>
      <c r="E41" s="428"/>
      <c r="F41" s="363"/>
      <c r="G41" s="386"/>
      <c r="I41" s="318"/>
    </row>
    <row r="42" spans="1:9" ht="13.5" customHeight="1">
      <c r="A42" s="395"/>
      <c r="B42" s="396">
        <v>6409</v>
      </c>
      <c r="C42" s="396">
        <v>5169</v>
      </c>
      <c r="D42" s="361" t="s">
        <v>376</v>
      </c>
      <c r="E42" s="362" t="s">
        <v>432</v>
      </c>
      <c r="F42" s="421">
        <v>15000</v>
      </c>
      <c r="G42" s="386" t="s">
        <v>388</v>
      </c>
      <c r="I42" s="318"/>
    </row>
    <row r="43" spans="1:9" ht="19.5" customHeight="1" thickBot="1">
      <c r="A43" s="369" t="s">
        <v>433</v>
      </c>
      <c r="B43" s="370"/>
      <c r="C43" s="370"/>
      <c r="D43" s="370"/>
      <c r="E43" s="371"/>
      <c r="F43" s="372">
        <f>SUM(F36:F42)</f>
        <v>17144000</v>
      </c>
      <c r="G43" s="373"/>
      <c r="I43" s="318"/>
    </row>
    <row r="44" spans="1:9" s="354" customFormat="1" ht="13.5" customHeight="1" thickBot="1">
      <c r="A44" s="412"/>
      <c r="B44" s="412"/>
      <c r="C44" s="412"/>
      <c r="D44" s="375"/>
      <c r="E44" s="429"/>
      <c r="F44" s="430"/>
      <c r="G44" s="310"/>
      <c r="I44" s="318"/>
    </row>
    <row r="45" spans="1:9" ht="13.5" customHeight="1">
      <c r="A45" s="387" t="s">
        <v>368</v>
      </c>
      <c r="B45" s="377">
        <v>6409</v>
      </c>
      <c r="C45" s="377">
        <v>5169</v>
      </c>
      <c r="D45" s="378" t="s">
        <v>376</v>
      </c>
      <c r="E45" s="379" t="s">
        <v>434</v>
      </c>
      <c r="F45" s="380">
        <v>480000</v>
      </c>
      <c r="G45" s="431" t="s">
        <v>446</v>
      </c>
      <c r="I45" s="318"/>
    </row>
    <row r="46" spans="1:9" ht="13.5" customHeight="1">
      <c r="A46" s="392"/>
      <c r="B46" s="425"/>
      <c r="C46" s="425"/>
      <c r="D46" s="356"/>
      <c r="E46" s="428"/>
      <c r="F46" s="363"/>
      <c r="G46" s="432"/>
      <c r="I46" s="318"/>
    </row>
    <row r="47" spans="1:9" ht="13.5" customHeight="1">
      <c r="A47" s="392"/>
      <c r="B47" s="425"/>
      <c r="C47" s="425"/>
      <c r="D47" s="356"/>
      <c r="E47" s="428"/>
      <c r="F47" s="363"/>
      <c r="G47" s="432"/>
      <c r="I47" s="318"/>
    </row>
    <row r="48" spans="1:9" ht="13.5" customHeight="1">
      <c r="A48" s="389"/>
      <c r="B48" s="396"/>
      <c r="C48" s="396"/>
      <c r="D48" s="361"/>
      <c r="E48" s="428"/>
      <c r="F48" s="363"/>
      <c r="G48" s="432"/>
      <c r="I48" s="318"/>
    </row>
    <row r="49" spans="1:9" ht="15.75" customHeight="1">
      <c r="A49" s="433"/>
      <c r="B49" s="382"/>
      <c r="C49" s="382"/>
      <c r="D49" s="383"/>
      <c r="E49" s="434"/>
      <c r="F49" s="363"/>
      <c r="G49" s="435"/>
      <c r="I49" s="318"/>
    </row>
    <row r="50" spans="1:9" s="423" customFormat="1" ht="19.5" customHeight="1" thickBot="1">
      <c r="A50" s="369" t="s">
        <v>435</v>
      </c>
      <c r="B50" s="370"/>
      <c r="C50" s="370"/>
      <c r="D50" s="370"/>
      <c r="E50" s="371"/>
      <c r="F50" s="372">
        <f>SUM(F45:F49)</f>
        <v>480000</v>
      </c>
      <c r="G50" s="373"/>
      <c r="I50" s="318"/>
    </row>
    <row r="51" spans="1:9" s="442" customFormat="1" ht="15.75" customHeight="1" thickBot="1">
      <c r="A51" s="436" t="s">
        <v>436</v>
      </c>
      <c r="B51" s="437"/>
      <c r="C51" s="437"/>
      <c r="D51" s="438"/>
      <c r="E51" s="439"/>
      <c r="F51" s="440">
        <f>F15+F20+F26+F34+F43+F50</f>
        <v>465225000</v>
      </c>
      <c r="G51" s="441"/>
      <c r="I51" s="374"/>
    </row>
    <row r="52" spans="1:9" ht="24.75" customHeight="1" thickBot="1">
      <c r="A52" s="443"/>
      <c r="B52" s="443"/>
      <c r="C52" s="443"/>
      <c r="D52" s="444"/>
      <c r="E52" s="443"/>
      <c r="F52" s="445"/>
      <c r="G52" s="446"/>
      <c r="I52" s="318"/>
    </row>
    <row r="53" spans="1:9" ht="18.75" customHeight="1">
      <c r="A53" s="447" t="s">
        <v>437</v>
      </c>
      <c r="B53" s="448"/>
      <c r="C53" s="448"/>
      <c r="D53" s="448"/>
      <c r="E53" s="448"/>
      <c r="F53" s="449">
        <f>F2+F3+F4+F7+F13+F17+F22+F31+F33+F32+F40+F36+F45+F24+F37+F30+F19+F5+F6+F14+F42</f>
        <v>244736000</v>
      </c>
      <c r="G53" s="450"/>
      <c r="I53" s="318"/>
    </row>
    <row r="54" spans="1:9" ht="18.75" customHeight="1">
      <c r="A54" s="451" t="s">
        <v>438</v>
      </c>
      <c r="B54" s="452"/>
      <c r="C54" s="452"/>
      <c r="D54" s="452"/>
      <c r="E54" s="452"/>
      <c r="F54" s="453">
        <f>F55+F56+F57</f>
        <v>178908000</v>
      </c>
      <c r="G54" s="454"/>
      <c r="I54" s="318"/>
    </row>
    <row r="55" spans="1:9" ht="16.5" customHeight="1">
      <c r="A55" s="455" t="s">
        <v>439</v>
      </c>
      <c r="B55" s="456"/>
      <c r="C55" s="456"/>
      <c r="D55" s="456"/>
      <c r="E55" s="456"/>
      <c r="F55" s="457">
        <f>F8</f>
        <v>165000000</v>
      </c>
      <c r="G55" s="458"/>
      <c r="I55" s="318"/>
    </row>
    <row r="56" spans="1:9" ht="16.5" customHeight="1">
      <c r="A56" s="455" t="s">
        <v>440</v>
      </c>
      <c r="B56" s="456"/>
      <c r="C56" s="456"/>
      <c r="D56" s="456"/>
      <c r="E56" s="456"/>
      <c r="F56" s="457">
        <f>F9</f>
        <v>11338000</v>
      </c>
      <c r="G56" s="458"/>
      <c r="I56" s="318"/>
    </row>
    <row r="57" spans="1:9" ht="16.5" customHeight="1">
      <c r="A57" s="455" t="s">
        <v>441</v>
      </c>
      <c r="B57" s="456"/>
      <c r="C57" s="456"/>
      <c r="D57" s="456"/>
      <c r="E57" s="456"/>
      <c r="F57" s="457">
        <f>F10+F11+F12</f>
        <v>2570000</v>
      </c>
      <c r="G57" s="458"/>
      <c r="I57" s="318"/>
    </row>
    <row r="58" spans="1:9" ht="18.75" customHeight="1">
      <c r="A58" s="459" t="s">
        <v>442</v>
      </c>
      <c r="B58" s="460"/>
      <c r="C58" s="460"/>
      <c r="D58" s="460"/>
      <c r="E58" s="460"/>
      <c r="F58" s="461">
        <f>F28</f>
        <v>25500000</v>
      </c>
      <c r="G58" s="458"/>
      <c r="I58" s="318"/>
    </row>
    <row r="59" spans="1:9" ht="17.25" customHeight="1" thickBot="1">
      <c r="A59" s="459" t="s">
        <v>443</v>
      </c>
      <c r="B59" s="460"/>
      <c r="C59" s="460"/>
      <c r="D59" s="460"/>
      <c r="E59" s="460"/>
      <c r="F59" s="461">
        <f>F39</f>
        <v>16081000</v>
      </c>
      <c r="G59" s="458"/>
      <c r="I59" s="318"/>
    </row>
    <row r="60" spans="1:9" s="467" customFormat="1" ht="16.5" customHeight="1" thickBot="1">
      <c r="A60" s="462" t="s">
        <v>444</v>
      </c>
      <c r="B60" s="463"/>
      <c r="C60" s="463"/>
      <c r="D60" s="463"/>
      <c r="E60" s="464"/>
      <c r="F60" s="465">
        <f>F53+F54+F58+F59</f>
        <v>465225000</v>
      </c>
      <c r="G60" s="466"/>
      <c r="I60" s="318"/>
    </row>
    <row r="61" spans="1:6" ht="24.75" customHeight="1">
      <c r="A61" s="333"/>
      <c r="B61" s="333"/>
      <c r="C61" s="333"/>
      <c r="D61" s="333"/>
      <c r="E61" s="468"/>
      <c r="F61" s="469"/>
    </row>
    <row r="62" spans="1:7" ht="24.75" customHeight="1">
      <c r="A62" s="333"/>
      <c r="B62" s="333"/>
      <c r="C62" s="333"/>
      <c r="D62" s="471"/>
      <c r="E62" s="471" t="s">
        <v>445</v>
      </c>
      <c r="F62" s="334">
        <f>F51-F60</f>
        <v>0</v>
      </c>
      <c r="G62" s="472"/>
    </row>
    <row r="63" spans="1:7" ht="16.5" customHeight="1">
      <c r="A63" s="333"/>
      <c r="B63" s="333"/>
      <c r="C63" s="333"/>
      <c r="D63" s="471"/>
      <c r="E63" s="471"/>
      <c r="F63" s="473"/>
      <c r="G63" s="472"/>
    </row>
    <row r="64" spans="1:6" ht="16.5" customHeight="1">
      <c r="A64" s="333"/>
      <c r="B64" s="333"/>
      <c r="C64" s="333"/>
      <c r="D64" s="471"/>
      <c r="E64" s="471"/>
      <c r="F64" s="334"/>
    </row>
    <row r="65" spans="1:6" ht="16.5" customHeight="1">
      <c r="A65" s="333"/>
      <c r="B65" s="333"/>
      <c r="C65" s="333"/>
      <c r="D65" s="471"/>
      <c r="E65" s="471"/>
      <c r="F65" s="334"/>
    </row>
    <row r="66" spans="1:6" ht="16.5" customHeight="1">
      <c r="A66" s="333"/>
      <c r="B66" s="333"/>
      <c r="C66" s="333"/>
      <c r="D66" s="471"/>
      <c r="E66" s="471"/>
      <c r="F66" s="334"/>
    </row>
    <row r="67" spans="1:6" ht="16.5" customHeight="1">
      <c r="A67" s="333"/>
      <c r="B67" s="333"/>
      <c r="C67" s="333"/>
      <c r="D67" s="471"/>
      <c r="E67" s="471"/>
      <c r="F67" s="474"/>
    </row>
    <row r="68" spans="1:6" ht="16.5" customHeight="1">
      <c r="A68" s="333"/>
      <c r="B68" s="333"/>
      <c r="C68" s="333"/>
      <c r="D68" s="471"/>
      <c r="E68" s="471"/>
      <c r="F68" s="334"/>
    </row>
    <row r="69" spans="1:6" ht="16.5" customHeight="1">
      <c r="A69" s="333"/>
      <c r="B69" s="333"/>
      <c r="C69" s="333"/>
      <c r="D69" s="471"/>
      <c r="E69" s="471"/>
      <c r="F69" s="334"/>
    </row>
    <row r="70" spans="1:6" ht="16.5" customHeight="1">
      <c r="A70" s="333"/>
      <c r="B70" s="333"/>
      <c r="C70" s="333"/>
      <c r="D70" s="333"/>
      <c r="F70" s="334"/>
    </row>
    <row r="71" spans="1:6" ht="16.5" customHeight="1">
      <c r="A71" s="333"/>
      <c r="B71" s="333"/>
      <c r="C71" s="333"/>
      <c r="D71" s="333"/>
      <c r="F71" s="334"/>
    </row>
    <row r="72" spans="1:6" ht="16.5" customHeight="1">
      <c r="A72" s="333"/>
      <c r="B72" s="333"/>
      <c r="C72" s="333"/>
      <c r="D72" s="333"/>
      <c r="F72" s="334"/>
    </row>
    <row r="73" spans="1:6" ht="16.5" customHeight="1">
      <c r="A73" s="333"/>
      <c r="B73" s="333"/>
      <c r="C73" s="333"/>
      <c r="D73" s="333"/>
      <c r="F73" s="334"/>
    </row>
    <row r="74" spans="1:6" ht="16.5" customHeight="1">
      <c r="A74" s="333"/>
      <c r="B74" s="333"/>
      <c r="C74" s="333"/>
      <c r="D74" s="333"/>
      <c r="F74" s="334"/>
    </row>
    <row r="75" spans="1:6" ht="16.5" customHeight="1">
      <c r="A75" s="333"/>
      <c r="B75" s="333"/>
      <c r="C75" s="333"/>
      <c r="D75" s="333"/>
      <c r="F75" s="334"/>
    </row>
    <row r="76" ht="16.5" customHeight="1"/>
    <row r="77" ht="16.5" customHeight="1"/>
    <row r="78" ht="16.5" customHeight="1"/>
  </sheetData>
  <mergeCells count="15">
    <mergeCell ref="A57:E57"/>
    <mergeCell ref="E24:E25"/>
    <mergeCell ref="E22:E23"/>
    <mergeCell ref="E17:E18"/>
    <mergeCell ref="D28:D29"/>
    <mergeCell ref="G37:G38"/>
    <mergeCell ref="E45:E49"/>
    <mergeCell ref="G45:G49"/>
    <mergeCell ref="A59:E59"/>
    <mergeCell ref="A53:E53"/>
    <mergeCell ref="A55:E55"/>
    <mergeCell ref="A58:E58"/>
    <mergeCell ref="E40:E41"/>
    <mergeCell ref="A54:E54"/>
    <mergeCell ref="A56:E56"/>
  </mergeCells>
  <printOptions horizontalCentered="1"/>
  <pageMargins left="0.39" right="0.27" top="1.02" bottom="0.46" header="0.53" footer="0.18"/>
  <pageSetup firstPageNumber="5" useFirstPageNumber="1" horizontalDpi="600" verticalDpi="600" orientation="landscape" paperSize="9" scale="92" r:id="rId1"/>
  <headerFooter alignWithMargins="0">
    <oddHeader>&amp;Lv Kč&amp;C&amp;"Arial CE,Tučné"&amp;12Sumář objednávek veřejných služeb u akciových společností v roce 2008
(individuální příslib)&amp;R&amp;"Arial CE,Tučné"&amp;12Část A - příloha č. 4</oddHeader>
    <oddFooter>&amp;C&amp;P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ySplit="1" topLeftCell="BM2" activePane="bottomLeft" state="frozen"/>
      <selection pane="topLeft" activeCell="A1" sqref="A1"/>
      <selection pane="bottomLeft" activeCell="C22" sqref="C22"/>
    </sheetView>
  </sheetViews>
  <sheetFormatPr defaultColWidth="9.00390625" defaultRowHeight="12.75" outlineLevelCol="1"/>
  <cols>
    <col min="1" max="1" width="16.75390625" style="508" customWidth="1"/>
    <col min="2" max="2" width="31.875" style="508" customWidth="1"/>
    <col min="3" max="3" width="12.875" style="510" bestFit="1" customWidth="1"/>
    <col min="4" max="4" width="40.00390625" style="508" customWidth="1"/>
    <col min="5" max="6" width="9.125" style="484" customWidth="1"/>
    <col min="7" max="13" width="9.125" style="484" customWidth="1" outlineLevel="1"/>
    <col min="14" max="16384" width="9.125" style="484" customWidth="1"/>
  </cols>
  <sheetData>
    <row r="1" spans="1:4" s="479" customFormat="1" ht="48" customHeight="1">
      <c r="A1" s="475" t="s">
        <v>371</v>
      </c>
      <c r="B1" s="476" t="s">
        <v>447</v>
      </c>
      <c r="C1" s="477" t="s">
        <v>448</v>
      </c>
      <c r="D1" s="478" t="s">
        <v>257</v>
      </c>
    </row>
    <row r="2" spans="1:4" ht="12.75" customHeight="1">
      <c r="A2" s="480" t="s">
        <v>449</v>
      </c>
      <c r="B2" s="481"/>
      <c r="C2" s="482"/>
      <c r="D2" s="483"/>
    </row>
    <row r="3" spans="1:4" ht="12.75" customHeight="1">
      <c r="A3" s="485"/>
      <c r="B3" s="486" t="s">
        <v>456</v>
      </c>
      <c r="C3" s="482">
        <v>23051000</v>
      </c>
      <c r="D3" s="487"/>
    </row>
    <row r="4" spans="1:4" ht="12.75" customHeight="1" thickBot="1">
      <c r="A4" s="485"/>
      <c r="B4" s="485"/>
      <c r="C4" s="482"/>
      <c r="D4" s="487"/>
    </row>
    <row r="5" spans="1:4" s="491" customFormat="1" ht="12.75" customHeight="1" thickBot="1">
      <c r="A5" s="488" t="s">
        <v>450</v>
      </c>
      <c r="B5" s="489"/>
      <c r="C5" s="490">
        <f>C3</f>
        <v>23051000</v>
      </c>
      <c r="D5" s="489"/>
    </row>
    <row r="6" spans="1:4" ht="12.75" customHeight="1">
      <c r="A6" s="492"/>
      <c r="B6" s="486"/>
      <c r="C6" s="482"/>
      <c r="D6" s="493"/>
    </row>
    <row r="7" spans="1:4" ht="12.75" customHeight="1">
      <c r="A7" s="480" t="s">
        <v>451</v>
      </c>
      <c r="B7" s="494"/>
      <c r="C7" s="495"/>
      <c r="D7" s="494"/>
    </row>
    <row r="8" spans="1:4" ht="12.75" customHeight="1">
      <c r="A8" s="486" t="s">
        <v>457</v>
      </c>
      <c r="B8" s="494"/>
      <c r="C8" s="495"/>
      <c r="D8" s="494"/>
    </row>
    <row r="9" spans="1:4" ht="12.75" customHeight="1">
      <c r="A9" s="492"/>
      <c r="B9" s="486" t="s">
        <v>458</v>
      </c>
      <c r="C9" s="482">
        <v>1000</v>
      </c>
      <c r="D9" s="493"/>
    </row>
    <row r="10" spans="1:4" ht="12.75" customHeight="1">
      <c r="A10" s="492"/>
      <c r="B10" s="486"/>
      <c r="C10" s="482"/>
      <c r="D10" s="493"/>
    </row>
    <row r="11" spans="1:4" ht="12.75" customHeight="1">
      <c r="A11" s="496" t="s">
        <v>459</v>
      </c>
      <c r="B11" s="486"/>
      <c r="C11" s="482"/>
      <c r="D11" s="493"/>
    </row>
    <row r="12" spans="1:4" ht="12.75" customHeight="1">
      <c r="A12" s="497" t="s">
        <v>452</v>
      </c>
      <c r="B12" s="486"/>
      <c r="C12" s="482"/>
      <c r="D12" s="493"/>
    </row>
    <row r="13" spans="1:4" ht="12.75" customHeight="1">
      <c r="A13" s="485"/>
      <c r="B13" s="486" t="s">
        <v>460</v>
      </c>
      <c r="C13" s="482">
        <v>350000</v>
      </c>
      <c r="D13" s="498"/>
    </row>
    <row r="14" spans="1:4" ht="12.75" customHeight="1">
      <c r="A14" s="485"/>
      <c r="B14" s="486" t="s">
        <v>461</v>
      </c>
      <c r="C14" s="482">
        <v>13700000</v>
      </c>
      <c r="D14" s="487" t="s">
        <v>453</v>
      </c>
    </row>
    <row r="15" spans="1:4" ht="12.75" customHeight="1">
      <c r="A15" s="485"/>
      <c r="B15" s="486" t="s">
        <v>462</v>
      </c>
      <c r="C15" s="482">
        <v>9000000</v>
      </c>
      <c r="D15" s="499"/>
    </row>
    <row r="16" spans="1:4" ht="12.75" customHeight="1" thickBot="1">
      <c r="A16" s="485"/>
      <c r="B16" s="500"/>
      <c r="C16" s="482"/>
      <c r="D16" s="501"/>
    </row>
    <row r="17" spans="1:4" s="491" customFormat="1" ht="12.75" customHeight="1" thickBot="1">
      <c r="A17" s="488" t="s">
        <v>454</v>
      </c>
      <c r="B17" s="502"/>
      <c r="C17" s="503">
        <f>SUM(C7:C16)</f>
        <v>23051000</v>
      </c>
      <c r="D17" s="504" t="s">
        <v>455</v>
      </c>
    </row>
    <row r="18" spans="1:4" ht="12.75" customHeight="1">
      <c r="A18" s="485"/>
      <c r="B18" s="500"/>
      <c r="C18" s="505"/>
      <c r="D18" s="506"/>
    </row>
    <row r="19" spans="1:4" ht="9.75" customHeight="1">
      <c r="A19" s="507"/>
      <c r="B19" s="500"/>
      <c r="C19" s="505"/>
      <c r="D19" s="498"/>
    </row>
    <row r="20" spans="3:4" ht="12.75" customHeight="1">
      <c r="C20" s="509"/>
      <c r="D20" s="500"/>
    </row>
    <row r="21" spans="3:4" ht="12.75">
      <c r="C21" s="509"/>
      <c r="D21" s="500"/>
    </row>
    <row r="22" spans="3:4" ht="12.75">
      <c r="C22" s="509"/>
      <c r="D22" s="500"/>
    </row>
    <row r="23" spans="3:4" ht="12.75">
      <c r="C23" s="509"/>
      <c r="D23" s="500"/>
    </row>
    <row r="24" spans="3:4" ht="12.75">
      <c r="C24" s="509"/>
      <c r="D24" s="500"/>
    </row>
    <row r="25" spans="3:4" ht="12.75">
      <c r="C25" s="509"/>
      <c r="D25" s="500"/>
    </row>
    <row r="26" spans="3:4" ht="12.75">
      <c r="C26" s="509"/>
      <c r="D26" s="500"/>
    </row>
    <row r="27" spans="3:4" ht="12.75">
      <c r="C27" s="509"/>
      <c r="D27" s="500"/>
    </row>
    <row r="28" spans="3:4" ht="12.75">
      <c r="C28" s="509"/>
      <c r="D28" s="500"/>
    </row>
    <row r="29" spans="3:4" ht="12.75">
      <c r="C29" s="509"/>
      <c r="D29" s="500"/>
    </row>
    <row r="30" ht="12.75">
      <c r="D30" s="500"/>
    </row>
    <row r="31" ht="12.75">
      <c r="D31" s="500"/>
    </row>
    <row r="32" ht="12.75">
      <c r="D32" s="500"/>
    </row>
    <row r="33" ht="12.75">
      <c r="D33" s="500"/>
    </row>
    <row r="34" ht="12.75">
      <c r="D34" s="500"/>
    </row>
    <row r="35" ht="12.75">
      <c r="D35" s="500"/>
    </row>
    <row r="36" ht="12.75">
      <c r="D36" s="500"/>
    </row>
    <row r="37" ht="12.75">
      <c r="D37" s="500"/>
    </row>
    <row r="38" ht="12.75">
      <c r="D38" s="500"/>
    </row>
    <row r="39" ht="12.75">
      <c r="D39" s="500"/>
    </row>
    <row r="40" ht="12.75">
      <c r="D40" s="500"/>
    </row>
    <row r="41" ht="12.75">
      <c r="D41" s="500"/>
    </row>
    <row r="42" ht="12.75">
      <c r="D42" s="500"/>
    </row>
    <row r="43" ht="12.75">
      <c r="D43" s="500"/>
    </row>
    <row r="44" ht="12.75">
      <c r="D44" s="500"/>
    </row>
    <row r="45" ht="12.75">
      <c r="D45" s="500"/>
    </row>
    <row r="46" ht="12.75">
      <c r="D46" s="500"/>
    </row>
    <row r="47" ht="12.75">
      <c r="D47" s="500"/>
    </row>
    <row r="48" ht="12.75">
      <c r="D48" s="500"/>
    </row>
    <row r="49" ht="12.75">
      <c r="D49" s="500"/>
    </row>
    <row r="50" ht="12.75">
      <c r="D50" s="500"/>
    </row>
    <row r="51" ht="12.75">
      <c r="D51" s="500"/>
    </row>
    <row r="52" ht="12.75">
      <c r="D52" s="500"/>
    </row>
    <row r="53" ht="12.75">
      <c r="D53" s="500"/>
    </row>
    <row r="54" ht="12.75">
      <c r="D54" s="500"/>
    </row>
    <row r="55" ht="12.75">
      <c r="D55" s="500"/>
    </row>
    <row r="56" ht="12.75">
      <c r="D56" s="500"/>
    </row>
    <row r="57" ht="12.75">
      <c r="D57" s="500"/>
    </row>
  </sheetData>
  <printOptions gridLines="1" horizontalCentered="1"/>
  <pageMargins left="0.2" right="0.2" top="1.18" bottom="0.984251968503937" header="0.66" footer="0.7086614173228347"/>
  <pageSetup firstPageNumber="7" useFirstPageNumber="1" horizontalDpi="600" verticalDpi="600" orientation="landscape" paperSize="9" r:id="rId1"/>
  <headerFooter alignWithMargins="0">
    <oddHeader xml:space="preserve">&amp;Lv Kč&amp;C&amp;"Arial CE,Tučné"Fond rozvoje bydlení  - klasický &amp;"Arial CE,Obyčejné"
&amp;R&amp;"Arial CE,Tučné"&amp;12Část A - příloha č. 5&amp;"Arial CE,Obyčejné"&amp;10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pane ySplit="1" topLeftCell="BM2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17.75390625" style="508" customWidth="1"/>
    <col min="2" max="2" width="29.875" style="508" customWidth="1"/>
    <col min="3" max="3" width="11.875" style="510" bestFit="1" customWidth="1"/>
    <col min="4" max="4" width="44.00390625" style="508" customWidth="1"/>
    <col min="5" max="5" width="9.125" style="484" customWidth="1"/>
    <col min="6" max="6" width="9.125" style="484" customWidth="1" collapsed="1"/>
    <col min="7" max="11" width="9.125" style="484" customWidth="1"/>
    <col min="12" max="13" width="9.125" style="484" customWidth="1" collapsed="1"/>
    <col min="14" max="16384" width="9.125" style="484" customWidth="1"/>
  </cols>
  <sheetData>
    <row r="1" spans="1:4" s="479" customFormat="1" ht="48" customHeight="1">
      <c r="A1" s="475" t="s">
        <v>371</v>
      </c>
      <c r="B1" s="476" t="s">
        <v>447</v>
      </c>
      <c r="C1" s="477" t="s">
        <v>463</v>
      </c>
      <c r="D1" s="478" t="s">
        <v>257</v>
      </c>
    </row>
    <row r="2" spans="1:4" s="479" customFormat="1" ht="12.75" customHeight="1">
      <c r="A2" s="511" t="s">
        <v>464</v>
      </c>
      <c r="B2" s="512"/>
      <c r="C2" s="513"/>
      <c r="D2" s="514"/>
    </row>
    <row r="3" spans="1:4" s="518" customFormat="1" ht="12.75" customHeight="1">
      <c r="A3" s="515"/>
      <c r="B3" s="516" t="s">
        <v>469</v>
      </c>
      <c r="C3" s="482">
        <v>7995000</v>
      </c>
      <c r="D3" s="517" t="s">
        <v>474</v>
      </c>
    </row>
    <row r="4" spans="1:4" s="518" customFormat="1" ht="12.75" customHeight="1">
      <c r="A4" s="515"/>
      <c r="B4" s="519"/>
      <c r="C4" s="482"/>
      <c r="D4" s="517"/>
    </row>
    <row r="5" spans="1:4" s="518" customFormat="1" ht="12.75" customHeight="1">
      <c r="A5" s="515"/>
      <c r="B5" s="519"/>
      <c r="C5" s="482"/>
      <c r="D5" s="520"/>
    </row>
    <row r="6" spans="1:4" s="518" customFormat="1" ht="12.75" customHeight="1">
      <c r="A6" s="515"/>
      <c r="B6" s="519"/>
      <c r="C6" s="482"/>
      <c r="D6" s="520"/>
    </row>
    <row r="7" spans="1:4" s="518" customFormat="1" ht="12.75" customHeight="1">
      <c r="A7" s="515"/>
      <c r="B7" s="521" t="s">
        <v>470</v>
      </c>
      <c r="C7" s="482">
        <v>-7995000</v>
      </c>
      <c r="D7" s="522" t="s">
        <v>465</v>
      </c>
    </row>
    <row r="8" spans="1:4" s="518" customFormat="1" ht="12.75" customHeight="1">
      <c r="A8" s="515"/>
      <c r="B8" s="516"/>
      <c r="C8" s="482"/>
      <c r="D8" s="523"/>
    </row>
    <row r="9" spans="1:4" s="518" customFormat="1" ht="12.75" customHeight="1">
      <c r="A9" s="515"/>
      <c r="B9" s="516"/>
      <c r="C9" s="482"/>
      <c r="D9" s="483"/>
    </row>
    <row r="10" spans="1:4" ht="12.75" customHeight="1">
      <c r="A10" s="480" t="s">
        <v>449</v>
      </c>
      <c r="B10" s="494"/>
      <c r="C10" s="482"/>
      <c r="D10" s="487"/>
    </row>
    <row r="11" spans="1:4" ht="12.75" customHeight="1">
      <c r="A11" s="485"/>
      <c r="B11" s="486" t="s">
        <v>456</v>
      </c>
      <c r="C11" s="482">
        <v>1033000</v>
      </c>
      <c r="D11" s="487"/>
    </row>
    <row r="12" spans="1:4" ht="12.75" customHeight="1" thickBot="1">
      <c r="A12" s="485"/>
      <c r="B12" s="485"/>
      <c r="C12" s="482"/>
      <c r="D12" s="487"/>
    </row>
    <row r="13" spans="1:4" s="491" customFormat="1" ht="12.75" customHeight="1" thickBot="1">
      <c r="A13" s="488" t="s">
        <v>450</v>
      </c>
      <c r="B13" s="489"/>
      <c r="C13" s="503">
        <f>SUM(C3:C12)</f>
        <v>1033000</v>
      </c>
      <c r="D13" s="489"/>
    </row>
    <row r="14" spans="1:4" ht="12.75" customHeight="1">
      <c r="A14" s="492"/>
      <c r="B14" s="486"/>
      <c r="C14" s="482"/>
      <c r="D14" s="493"/>
    </row>
    <row r="15" spans="1:4" ht="12.75" customHeight="1">
      <c r="A15" s="480" t="s">
        <v>451</v>
      </c>
      <c r="B15" s="494"/>
      <c r="C15" s="495"/>
      <c r="D15" s="524"/>
    </row>
    <row r="16" spans="1:4" ht="12.75" customHeight="1">
      <c r="A16" s="486" t="s">
        <v>471</v>
      </c>
      <c r="B16" s="494"/>
      <c r="C16" s="495"/>
      <c r="D16" s="524"/>
    </row>
    <row r="17" spans="1:4" ht="12.75" customHeight="1">
      <c r="A17" s="492"/>
      <c r="B17" s="486" t="s">
        <v>458</v>
      </c>
      <c r="C17" s="482">
        <v>1000</v>
      </c>
      <c r="D17" s="493"/>
    </row>
    <row r="18" spans="1:4" ht="12.75" customHeight="1">
      <c r="A18" s="492"/>
      <c r="B18" s="486"/>
      <c r="C18" s="482"/>
      <c r="D18" s="493"/>
    </row>
    <row r="19" spans="1:4" ht="12.75" customHeight="1">
      <c r="A19" s="525" t="s">
        <v>472</v>
      </c>
      <c r="B19" s="486"/>
      <c r="C19" s="482"/>
      <c r="D19" s="493"/>
    </row>
    <row r="20" spans="1:4" ht="12.75" customHeight="1">
      <c r="A20" s="497" t="s">
        <v>452</v>
      </c>
      <c r="B20" s="486"/>
      <c r="C20" s="482"/>
      <c r="D20" s="493"/>
    </row>
    <row r="21" spans="1:4" ht="12.75" customHeight="1">
      <c r="A21" s="485"/>
      <c r="B21" s="486" t="s">
        <v>460</v>
      </c>
      <c r="C21" s="482">
        <v>6000</v>
      </c>
      <c r="D21" s="498"/>
    </row>
    <row r="22" spans="1:4" s="527" customFormat="1" ht="12.75" customHeight="1">
      <c r="A22" s="492"/>
      <c r="B22" s="486" t="s">
        <v>473</v>
      </c>
      <c r="C22" s="482">
        <v>1026000</v>
      </c>
      <c r="D22" s="526" t="s">
        <v>466</v>
      </c>
    </row>
    <row r="23" spans="1:4" ht="12.75" customHeight="1">
      <c r="A23" s="485"/>
      <c r="B23" s="486"/>
      <c r="C23" s="482"/>
      <c r="D23" s="528"/>
    </row>
    <row r="24" spans="1:4" ht="12.75" customHeight="1">
      <c r="A24" s="485"/>
      <c r="B24" s="486"/>
      <c r="C24" s="482"/>
      <c r="D24" s="529"/>
    </row>
    <row r="25" spans="1:4" ht="12.75" customHeight="1" thickBot="1">
      <c r="A25" s="485"/>
      <c r="B25" s="486"/>
      <c r="C25" s="482"/>
      <c r="D25" s="529"/>
    </row>
    <row r="26" spans="1:4" s="491" customFormat="1" ht="12.75" customHeight="1" thickBot="1">
      <c r="A26" s="488" t="s">
        <v>454</v>
      </c>
      <c r="B26" s="502"/>
      <c r="C26" s="530">
        <f>SUM(C15:C23)</f>
        <v>1033000</v>
      </c>
      <c r="D26" s="504" t="s">
        <v>455</v>
      </c>
    </row>
    <row r="27" spans="3:4" ht="12.75">
      <c r="C27" s="509"/>
      <c r="D27" s="500"/>
    </row>
    <row r="28" spans="3:4" ht="12.75">
      <c r="C28" s="509"/>
      <c r="D28" s="500"/>
    </row>
    <row r="29" spans="3:4" ht="12.75">
      <c r="C29" s="509"/>
      <c r="D29" s="500"/>
    </row>
    <row r="30" spans="1:4" ht="12.75">
      <c r="A30" s="508" t="s">
        <v>467</v>
      </c>
      <c r="C30" s="509">
        <v>0</v>
      </c>
      <c r="D30" s="500"/>
    </row>
    <row r="31" spans="1:4" ht="12.75">
      <c r="A31" s="508" t="s">
        <v>468</v>
      </c>
      <c r="C31" s="509">
        <f>C26+C30+'[2]Příloha 5-FRB klasika'!C17</f>
        <v>24084000</v>
      </c>
      <c r="D31" s="500"/>
    </row>
    <row r="32" spans="3:4" ht="12.75">
      <c r="C32" s="509"/>
      <c r="D32" s="500"/>
    </row>
    <row r="33" spans="3:4" ht="12.75">
      <c r="C33" s="509"/>
      <c r="D33" s="500"/>
    </row>
    <row r="34" ht="12.75">
      <c r="D34" s="500"/>
    </row>
    <row r="35" ht="12.75">
      <c r="D35" s="500"/>
    </row>
    <row r="36" ht="12.75">
      <c r="D36" s="500"/>
    </row>
    <row r="37" ht="12.75">
      <c r="D37" s="500"/>
    </row>
    <row r="38" ht="12.75">
      <c r="D38" s="500"/>
    </row>
    <row r="39" ht="12.75">
      <c r="D39" s="500"/>
    </row>
    <row r="40" ht="12.75">
      <c r="D40" s="500"/>
    </row>
    <row r="41" ht="12.75">
      <c r="D41" s="500"/>
    </row>
    <row r="42" ht="12.75">
      <c r="D42" s="500"/>
    </row>
    <row r="43" ht="12.75">
      <c r="D43" s="500"/>
    </row>
    <row r="44" ht="12.75">
      <c r="D44" s="500"/>
    </row>
    <row r="45" ht="12.75">
      <c r="D45" s="500"/>
    </row>
    <row r="46" ht="12.75">
      <c r="D46" s="500"/>
    </row>
    <row r="47" ht="12.75">
      <c r="D47" s="500"/>
    </row>
    <row r="48" ht="12.75">
      <c r="D48" s="500"/>
    </row>
    <row r="49" ht="12.75">
      <c r="D49" s="500"/>
    </row>
    <row r="50" ht="12.75">
      <c r="D50" s="500"/>
    </row>
    <row r="51" ht="12.75">
      <c r="D51" s="500"/>
    </row>
    <row r="52" ht="12.75">
      <c r="D52" s="500"/>
    </row>
    <row r="53" ht="12.75">
      <c r="D53" s="500"/>
    </row>
    <row r="54" ht="12.75">
      <c r="D54" s="500"/>
    </row>
    <row r="55" ht="12.75">
      <c r="D55" s="500"/>
    </row>
    <row r="56" ht="12.75">
      <c r="D56" s="500"/>
    </row>
    <row r="57" ht="12.75">
      <c r="D57" s="500"/>
    </row>
    <row r="58" ht="12.75">
      <c r="D58" s="500"/>
    </row>
    <row r="59" ht="12.75">
      <c r="D59" s="500"/>
    </row>
    <row r="60" ht="12.75">
      <c r="D60" s="500"/>
    </row>
    <row r="61" ht="12.75">
      <c r="D61" s="500"/>
    </row>
  </sheetData>
  <mergeCells count="3">
    <mergeCell ref="D3:D6"/>
    <mergeCell ref="D7:D8"/>
    <mergeCell ref="D22:D23"/>
  </mergeCells>
  <printOptions gridLines="1" horizontalCentered="1"/>
  <pageMargins left="0" right="0" top="1.07" bottom="0.984251968503937" header="0.61" footer="0.7086614173228347"/>
  <pageSetup firstPageNumber="8" useFirstPageNumber="1" horizontalDpi="600" verticalDpi="600" orientation="landscape" paperSize="9" r:id="rId1"/>
  <headerFooter alignWithMargins="0">
    <oddHeader>&amp;Lv Kč&amp;C&amp;"Arial CE,Tučné"Fond rozvoje bydlení  - povodňový
&amp;R&amp;"Arial CE,Tučné"&amp;12Část A - příloha č. 5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10"/>
  <sheetViews>
    <sheetView zoomScale="120" zoomScaleNormal="120" workbookViewId="0" topLeftCell="A1">
      <pane xSplit="1" ySplit="1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1" sqref="C11"/>
    </sheetView>
  </sheetViews>
  <sheetFormatPr defaultColWidth="9.00390625" defaultRowHeight="12.75" outlineLevelCol="1"/>
  <cols>
    <col min="1" max="1" width="25.125" style="313" customWidth="1"/>
    <col min="2" max="2" width="13.25390625" style="313" hidden="1" customWidth="1" outlineLevel="1"/>
    <col min="3" max="3" width="11.75390625" style="322" bestFit="1" customWidth="1" collapsed="1"/>
    <col min="4" max="4" width="45.00390625" style="313" customWidth="1"/>
    <col min="5" max="16384" width="9.125" style="313" customWidth="1"/>
  </cols>
  <sheetData>
    <row r="1" spans="1:4" s="308" customFormat="1" ht="53.25" customHeight="1" thickBot="1">
      <c r="A1" s="531" t="s">
        <v>475</v>
      </c>
      <c r="B1" s="531" t="s">
        <v>476</v>
      </c>
      <c r="C1" s="532" t="s">
        <v>477</v>
      </c>
      <c r="D1" s="531" t="s">
        <v>35</v>
      </c>
    </row>
    <row r="2" spans="1:4" ht="40.5" customHeight="1">
      <c r="A2" s="533" t="s">
        <v>478</v>
      </c>
      <c r="B2" s="534" t="s">
        <v>479</v>
      </c>
      <c r="C2" s="535">
        <v>22000000</v>
      </c>
      <c r="D2" s="536"/>
    </row>
    <row r="3" spans="1:4" ht="40.5" customHeight="1">
      <c r="A3" s="537" t="s">
        <v>480</v>
      </c>
      <c r="B3" s="538" t="s">
        <v>481</v>
      </c>
      <c r="C3" s="535">
        <v>80000000</v>
      </c>
      <c r="D3" s="536"/>
    </row>
    <row r="4" spans="1:4" ht="40.5" customHeight="1">
      <c r="A4" s="537" t="s">
        <v>482</v>
      </c>
      <c r="B4" s="538" t="s">
        <v>483</v>
      </c>
      <c r="C4" s="535">
        <v>3500000</v>
      </c>
      <c r="D4" s="539"/>
    </row>
    <row r="5" spans="1:4" ht="40.5" customHeight="1">
      <c r="A5" s="537" t="s">
        <v>484</v>
      </c>
      <c r="B5" s="538" t="s">
        <v>485</v>
      </c>
      <c r="C5" s="535">
        <v>34000000</v>
      </c>
      <c r="D5" s="540"/>
    </row>
    <row r="6" spans="1:4" ht="40.5" customHeight="1">
      <c r="A6" s="537" t="s">
        <v>486</v>
      </c>
      <c r="B6" s="538" t="s">
        <v>487</v>
      </c>
      <c r="C6" s="535">
        <v>17227000</v>
      </c>
      <c r="D6" s="540" t="s">
        <v>488</v>
      </c>
    </row>
    <row r="7" spans="1:4" ht="40.5" customHeight="1">
      <c r="A7" s="537" t="s">
        <v>489</v>
      </c>
      <c r="B7" s="538" t="s">
        <v>490</v>
      </c>
      <c r="C7" s="535">
        <v>2850000</v>
      </c>
      <c r="D7" s="540"/>
    </row>
    <row r="8" spans="1:4" ht="40.5" customHeight="1" thickBot="1">
      <c r="A8" s="537" t="s">
        <v>491</v>
      </c>
      <c r="B8" s="538" t="s">
        <v>492</v>
      </c>
      <c r="C8" s="535">
        <v>0</v>
      </c>
      <c r="D8" s="540" t="s">
        <v>493</v>
      </c>
    </row>
    <row r="9" spans="1:4" ht="40.5" customHeight="1" thickBot="1">
      <c r="A9" s="541" t="s">
        <v>494</v>
      </c>
      <c r="B9" s="542"/>
      <c r="C9" s="543">
        <f>SUM(C2:C8)</f>
        <v>159577000</v>
      </c>
      <c r="D9" s="544"/>
    </row>
    <row r="10" spans="1:2" ht="22.5" customHeight="1">
      <c r="A10" s="545"/>
      <c r="B10" s="54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printOptions gridLines="1" horizontalCentered="1" verticalCentered="1"/>
  <pageMargins left="0.3937007874015748" right="0.3937007874015748" top="1.11" bottom="1.5" header="0.73" footer="0.5"/>
  <pageSetup firstPageNumber="9" useFirstPageNumber="1" horizontalDpi="600" verticalDpi="600" orientation="landscape" paperSize="9" scale="95" r:id="rId1"/>
  <headerFooter alignWithMargins="0">
    <oddHeader>&amp;Lv Kč&amp;C&amp;"Arial CE,Tučné"&amp;12Sumář rozpočtu příspěvkových organizací v roce 2008 
provozní část - individuální příslib&amp;R&amp;"Arial CE,Tučné"&amp;12Část A - příloha 6a)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7">
      <selection activeCell="C30" sqref="C30"/>
    </sheetView>
  </sheetViews>
  <sheetFormatPr defaultColWidth="9.00390625" defaultRowHeight="12.75"/>
  <cols>
    <col min="1" max="1" width="16.00390625" style="0" customWidth="1"/>
    <col min="2" max="2" width="9.375" style="563" customWidth="1"/>
    <col min="3" max="3" width="41.25390625" style="0" customWidth="1"/>
    <col min="4" max="4" width="12.625" style="304" customWidth="1"/>
    <col min="5" max="5" width="4.75390625" style="0" customWidth="1"/>
  </cols>
  <sheetData>
    <row r="1" spans="2:4" ht="38.25" customHeight="1">
      <c r="B1" s="546" t="s">
        <v>495</v>
      </c>
      <c r="C1" s="546" t="s">
        <v>496</v>
      </c>
      <c r="D1" s="547" t="s">
        <v>497</v>
      </c>
    </row>
    <row r="2" spans="2:4" ht="12.75" customHeight="1">
      <c r="B2" s="548">
        <v>1290</v>
      </c>
      <c r="C2" s="549" t="s">
        <v>498</v>
      </c>
      <c r="D2" s="550">
        <v>2058000</v>
      </c>
    </row>
    <row r="3" spans="2:4" ht="12.75" customHeight="1">
      <c r="B3" s="548">
        <v>1300</v>
      </c>
      <c r="C3" s="549" t="s">
        <v>499</v>
      </c>
      <c r="D3" s="551">
        <v>1367000</v>
      </c>
    </row>
    <row r="4" spans="2:4" ht="12.75" customHeight="1">
      <c r="B4" s="548">
        <v>1310</v>
      </c>
      <c r="C4" s="549" t="s">
        <v>500</v>
      </c>
      <c r="D4" s="551">
        <v>3055000</v>
      </c>
    </row>
    <row r="5" spans="2:4" ht="12.75" customHeight="1">
      <c r="B5" s="548">
        <v>1440</v>
      </c>
      <c r="C5" s="549" t="s">
        <v>501</v>
      </c>
      <c r="D5" s="551">
        <v>1723000</v>
      </c>
    </row>
    <row r="6" spans="2:4" ht="12.75" customHeight="1">
      <c r="B6" s="548">
        <v>1450</v>
      </c>
      <c r="C6" s="549" t="s">
        <v>502</v>
      </c>
      <c r="D6" s="551">
        <v>1228000</v>
      </c>
    </row>
    <row r="7" spans="2:4" ht="12.75" customHeight="1">
      <c r="B7" s="548">
        <v>1460</v>
      </c>
      <c r="C7" s="549" t="s">
        <v>503</v>
      </c>
      <c r="D7" s="551">
        <v>3494000</v>
      </c>
    </row>
    <row r="8" spans="2:4" ht="12.75" customHeight="1">
      <c r="B8" s="548">
        <v>1470</v>
      </c>
      <c r="C8" s="549" t="s">
        <v>504</v>
      </c>
      <c r="D8" s="551">
        <v>2660000</v>
      </c>
    </row>
    <row r="9" spans="2:4" ht="12.75" customHeight="1">
      <c r="B9" s="548">
        <v>1480</v>
      </c>
      <c r="C9" s="549" t="s">
        <v>505</v>
      </c>
      <c r="D9" s="551">
        <v>2149000</v>
      </c>
    </row>
    <row r="10" spans="2:4" ht="12.75" customHeight="1">
      <c r="B10" s="548">
        <v>1500</v>
      </c>
      <c r="C10" s="549" t="s">
        <v>506</v>
      </c>
      <c r="D10" s="551">
        <v>2121000</v>
      </c>
    </row>
    <row r="11" spans="2:4" ht="12.75" customHeight="1">
      <c r="B11" s="548">
        <v>1520</v>
      </c>
      <c r="C11" s="549" t="s">
        <v>507</v>
      </c>
      <c r="D11" s="551">
        <v>1005000</v>
      </c>
    </row>
    <row r="12" spans="2:4" ht="12.75" customHeight="1">
      <c r="B12" s="548">
        <v>1530</v>
      </c>
      <c r="C12" s="549" t="s">
        <v>508</v>
      </c>
      <c r="D12" s="551">
        <v>1962000</v>
      </c>
    </row>
    <row r="13" spans="2:4" ht="12.75" customHeight="1">
      <c r="B13" s="548">
        <v>1540</v>
      </c>
      <c r="C13" s="549" t="s">
        <v>509</v>
      </c>
      <c r="D13" s="551">
        <v>2090000</v>
      </c>
    </row>
    <row r="14" spans="2:4" ht="12.75" customHeight="1">
      <c r="B14" s="548">
        <v>1550</v>
      </c>
      <c r="C14" s="549" t="s">
        <v>510</v>
      </c>
      <c r="D14" s="551">
        <v>3165000</v>
      </c>
    </row>
    <row r="15" spans="2:5" s="556" customFormat="1" ht="19.5" customHeight="1">
      <c r="B15" s="552" t="s">
        <v>511</v>
      </c>
      <c r="C15" s="553"/>
      <c r="D15" s="554">
        <f>SUM(D2:D14)</f>
        <v>28077000</v>
      </c>
      <c r="E15" s="555">
        <v>1</v>
      </c>
    </row>
    <row r="16" spans="2:4" ht="12.75" customHeight="1">
      <c r="B16" s="548">
        <v>1200</v>
      </c>
      <c r="C16" s="549" t="s">
        <v>512</v>
      </c>
      <c r="D16" s="551">
        <v>6263000</v>
      </c>
    </row>
    <row r="17" spans="2:4" ht="12.75" customHeight="1">
      <c r="B17" s="548">
        <v>1210</v>
      </c>
      <c r="C17" s="549" t="s">
        <v>513</v>
      </c>
      <c r="D17" s="551">
        <v>5363000</v>
      </c>
    </row>
    <row r="18" spans="2:4" ht="12.75" customHeight="1">
      <c r="B18" s="548">
        <v>1220</v>
      </c>
      <c r="C18" s="549" t="s">
        <v>514</v>
      </c>
      <c r="D18" s="551">
        <v>4554000</v>
      </c>
    </row>
    <row r="19" spans="2:4" ht="12.75" customHeight="1">
      <c r="B19" s="548">
        <v>1230</v>
      </c>
      <c r="C19" s="549" t="s">
        <v>515</v>
      </c>
      <c r="D19" s="551">
        <v>7291000</v>
      </c>
    </row>
    <row r="20" spans="2:4" ht="12.75" customHeight="1">
      <c r="B20" s="548">
        <v>1240</v>
      </c>
      <c r="C20" s="549" t="s">
        <v>516</v>
      </c>
      <c r="D20" s="551">
        <v>3489000</v>
      </c>
    </row>
    <row r="21" spans="2:4" ht="12.75" customHeight="1">
      <c r="B21" s="548">
        <v>1250</v>
      </c>
      <c r="C21" s="549" t="s">
        <v>517</v>
      </c>
      <c r="D21" s="551">
        <v>9329000</v>
      </c>
    </row>
    <row r="22" spans="2:4" ht="12.75" customHeight="1">
      <c r="B22" s="548">
        <v>1260</v>
      </c>
      <c r="C22" s="549" t="s">
        <v>518</v>
      </c>
      <c r="D22" s="551">
        <v>5080000</v>
      </c>
    </row>
    <row r="23" spans="2:4" ht="12.75" customHeight="1">
      <c r="B23" s="548">
        <v>1270</v>
      </c>
      <c r="C23" s="549" t="s">
        <v>519</v>
      </c>
      <c r="D23" s="551">
        <v>4269000</v>
      </c>
    </row>
    <row r="24" spans="2:4" ht="12.75" customHeight="1">
      <c r="B24" s="548">
        <v>1280</v>
      </c>
      <c r="C24" s="549" t="s">
        <v>520</v>
      </c>
      <c r="D24" s="551">
        <v>12082000</v>
      </c>
    </row>
    <row r="25" spans="2:4" ht="12.75" customHeight="1">
      <c r="B25" s="548">
        <v>1320</v>
      </c>
      <c r="C25" s="549" t="s">
        <v>521</v>
      </c>
      <c r="D25" s="551">
        <v>6733000</v>
      </c>
    </row>
    <row r="26" spans="2:4" ht="12.75" customHeight="1">
      <c r="B26" s="548">
        <v>1330</v>
      </c>
      <c r="C26" s="549" t="s">
        <v>522</v>
      </c>
      <c r="D26" s="551">
        <v>7872000</v>
      </c>
    </row>
    <row r="27" spans="2:4" ht="12.75" customHeight="1">
      <c r="B27" s="548">
        <v>1340</v>
      </c>
      <c r="C27" s="549" t="s">
        <v>523</v>
      </c>
      <c r="D27" s="551">
        <v>10823000</v>
      </c>
    </row>
    <row r="28" spans="2:4" ht="12.75" customHeight="1">
      <c r="B28" s="548">
        <v>1350</v>
      </c>
      <c r="C28" s="549" t="s">
        <v>524</v>
      </c>
      <c r="D28" s="551">
        <v>3538000</v>
      </c>
    </row>
    <row r="29" spans="2:4" ht="12.75" customHeight="1">
      <c r="B29" s="548">
        <v>1360</v>
      </c>
      <c r="C29" s="549" t="s">
        <v>525</v>
      </c>
      <c r="D29" s="551">
        <v>2604000</v>
      </c>
    </row>
    <row r="30" spans="2:4" ht="12.75" customHeight="1">
      <c r="B30" s="548">
        <v>1370</v>
      </c>
      <c r="C30" s="549" t="s">
        <v>526</v>
      </c>
      <c r="D30" s="551">
        <v>3194000</v>
      </c>
    </row>
    <row r="31" spans="2:4" ht="12.75" customHeight="1">
      <c r="B31" s="548">
        <v>1380</v>
      </c>
      <c r="C31" s="549" t="s">
        <v>527</v>
      </c>
      <c r="D31" s="551">
        <v>4476000</v>
      </c>
    </row>
    <row r="32" spans="2:4" ht="12.75" customHeight="1">
      <c r="B32" s="548">
        <v>1400</v>
      </c>
      <c r="C32" s="549" t="s">
        <v>528</v>
      </c>
      <c r="D32" s="551">
        <v>776000</v>
      </c>
    </row>
    <row r="33" spans="2:4" ht="12.75" customHeight="1">
      <c r="B33" s="548">
        <v>1410</v>
      </c>
      <c r="C33" s="549" t="s">
        <v>529</v>
      </c>
      <c r="D33" s="551">
        <v>5012000</v>
      </c>
    </row>
    <row r="34" spans="2:4" ht="12.75" customHeight="1">
      <c r="B34" s="548">
        <v>1420</v>
      </c>
      <c r="C34" s="549" t="s">
        <v>530</v>
      </c>
      <c r="D34" s="551">
        <v>3594000</v>
      </c>
    </row>
    <row r="35" spans="2:4" ht="12.75" customHeight="1">
      <c r="B35" s="548">
        <v>1570</v>
      </c>
      <c r="C35" s="549" t="s">
        <v>531</v>
      </c>
      <c r="D35" s="551">
        <v>1581000</v>
      </c>
    </row>
    <row r="36" spans="2:5" s="557" customFormat="1" ht="19.5" customHeight="1">
      <c r="B36" s="552" t="s">
        <v>511</v>
      </c>
      <c r="C36" s="553"/>
      <c r="D36" s="554">
        <f>SUM(D16:D35)</f>
        <v>107923000</v>
      </c>
      <c r="E36" s="555">
        <v>2</v>
      </c>
    </row>
    <row r="37" spans="2:7" s="557" customFormat="1" ht="20.25" customHeight="1">
      <c r="B37" s="558" t="s">
        <v>532</v>
      </c>
      <c r="C37" s="558"/>
      <c r="D37" s="461">
        <f>D36+D15</f>
        <v>136000000</v>
      </c>
      <c r="E37" s="556"/>
      <c r="F37" s="559"/>
      <c r="G37" s="559"/>
    </row>
    <row r="38" spans="2:3" ht="12.75" customHeight="1">
      <c r="B38" s="560"/>
      <c r="C38" s="561"/>
    </row>
    <row r="39" spans="1:3" ht="12.75" customHeight="1">
      <c r="A39" s="562" t="s">
        <v>533</v>
      </c>
      <c r="C39" s="564"/>
    </row>
    <row r="40" spans="1:3" ht="12.75" customHeight="1">
      <c r="A40" s="562" t="s">
        <v>534</v>
      </c>
      <c r="C40" s="564"/>
    </row>
    <row r="41" spans="1:3" ht="12.75" customHeight="1">
      <c r="A41" s="565" t="s">
        <v>535</v>
      </c>
      <c r="C41" s="566"/>
    </row>
    <row r="42" spans="1:3" ht="12.75" customHeight="1">
      <c r="A42" s="565" t="s">
        <v>536</v>
      </c>
      <c r="C42" s="566"/>
    </row>
  </sheetData>
  <printOptions horizontalCentered="1"/>
  <pageMargins left="0.24" right="0.7874015748031497" top="0.9" bottom="0.28" header="0.47" footer="0.13"/>
  <pageSetup firstPageNumber="10" useFirstPageNumber="1" horizontalDpi="600" verticalDpi="600" orientation="landscape" paperSize="9" scale="88" r:id="rId1"/>
  <headerFooter alignWithMargins="0">
    <oddHeader xml:space="preserve">&amp;Lv Kč&amp;C&amp;"Arial CE,Tučné"&amp;12Sumář rozpočtu příspěvkových organizací 
(školské právní subjekty - individuální příslib)&amp;R&amp;"Arial CE,Tučné"&amp;12Část A - příloha č. 6b)&amp;"Arial CE,Obyčejné"&amp;10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korpe</dc:creator>
  <cp:keywords/>
  <dc:description/>
  <cp:lastModifiedBy>korpe</cp:lastModifiedBy>
  <cp:lastPrinted>2008-02-25T13:15:58Z</cp:lastPrinted>
  <dcterms:created xsi:type="dcterms:W3CDTF">2007-12-31T07:38:42Z</dcterms:created>
  <dcterms:modified xsi:type="dcterms:W3CDTF">2008-02-25T13:16:42Z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