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40" tabRatio="837" activeTab="0"/>
  </bookViews>
  <sheets>
    <sheet name="soupis příloh" sheetId="1" r:id="rId1"/>
    <sheet name="Část A-Př.1-rekapitulace" sheetId="2" r:id="rId2"/>
    <sheet name="Př.2-PŘÍJMY" sheetId="3" r:id="rId3"/>
    <sheet name="Př.3-Sumář provoz.výdajů" sheetId="4" r:id="rId4"/>
    <sheet name="Př.4-Sumář OVS" sheetId="5" r:id="rId5"/>
    <sheet name="Př.5-FRB klasika" sheetId="6" r:id="rId6"/>
    <sheet name="Př.5-FRB povodeň" sheetId="7" r:id="rId7"/>
    <sheet name="Př.6a-Sumář PO" sheetId="8" r:id="rId8"/>
    <sheet name="Př.6b-PO-škol. zař." sheetId="9" r:id="rId9"/>
    <sheet name="Př.7-příspěvky 2006" sheetId="10" r:id="rId10"/>
    <sheet name="Př.8-opravy majetku " sheetId="11" r:id="rId11"/>
    <sheet name="Část B - investice" sheetId="12" r:id="rId12"/>
  </sheets>
  <externalReferences>
    <externalReference r:id="rId15"/>
    <externalReference r:id="rId16"/>
  </externalReferences>
  <definedNames>
    <definedName name="_xlnm.Print_Titles" localSheetId="11">'Část B - investice'!$1:$1</definedName>
    <definedName name="_xlnm.Print_Titles" localSheetId="2">'Př.2-PŘÍJMY'!$1:$1</definedName>
    <definedName name="_xlnm.Print_Titles" localSheetId="4">'Př.4-Sumář OVS'!$1:$1</definedName>
    <definedName name="_xlnm.Print_Titles" localSheetId="8">'Př.6b-PO-škol. zař.'!$1:$1</definedName>
    <definedName name="_xlnm.Print_Titles" localSheetId="9">'Př.7-příspěvky 2006'!$1:$1</definedName>
    <definedName name="_xlnm.Print_Area" localSheetId="1">'Část A-Př.1-rekapitulace'!$A$1:$C$22</definedName>
    <definedName name="_xlnm.Print_Area" localSheetId="11">'Část B - investice'!$A$1:$G$208</definedName>
    <definedName name="_xlnm.Print_Area" localSheetId="2">'Př.2-PŘÍJMY'!$A$1:$D$97</definedName>
    <definedName name="_xlnm.Print_Area" localSheetId="3">'Př.3-Sumář provoz.výdajů'!$A$1:$C$22</definedName>
    <definedName name="_xlnm.Print_Area" localSheetId="4">'Př.4-Sumář OVS'!$A$1:$G$56</definedName>
    <definedName name="_xlnm.Print_Area" localSheetId="5">'Př.5-FRB klasika'!$A$1:$D$30</definedName>
    <definedName name="_xlnm.Print_Area" localSheetId="6">'Př.5-FRB povodeň'!$A$1:$D$30</definedName>
    <definedName name="_xlnm.Print_Area" localSheetId="7">'Př.6a-Sumář PO'!$A$1:$D$9</definedName>
    <definedName name="_xlnm.Print_Area" localSheetId="8">'Př.6b-PO-škol. zař.'!$A$1:$C$45</definedName>
    <definedName name="_xlnm.Print_Area" localSheetId="9">'Př.7-příspěvky 2006'!$A$1:$F$87</definedName>
    <definedName name="Odložené_zahájení" localSheetId="2">#REF!</definedName>
    <definedName name="Odložené_zahájení" localSheetId="4">#REF!</definedName>
    <definedName name="Odložené_zahájení" localSheetId="7">#REF!</definedName>
    <definedName name="Odložené_zahájení">#REF!</definedName>
    <definedName name="Rozestavěné_stavby" localSheetId="2">#REF!</definedName>
    <definedName name="Rozestavěné_stavby" localSheetId="4">#REF!</definedName>
    <definedName name="Rozestavěné_stavby" localSheetId="7">#REF!</definedName>
    <definedName name="Rozestavěné_stavby">#REF!</definedName>
    <definedName name="Soupis98" localSheetId="2">#REF!</definedName>
    <definedName name="Soupis98" localSheetId="4">#REF!</definedName>
    <definedName name="Soupis98" localSheetId="7">#REF!</definedName>
    <definedName name="Soupis98">#REF!</definedName>
    <definedName name="Sumář99_Dotaz_plán99" localSheetId="2">#REF!</definedName>
    <definedName name="Sumář99_Dotaz_plán99" localSheetId="4">#REF!</definedName>
    <definedName name="Sumář99_Dotaz_plán99" localSheetId="7">#REF!</definedName>
    <definedName name="Sumář99_Dotaz_plán99">#REF!</definedName>
    <definedName name="Sumář99_Dotaz98" localSheetId="2">#REF!</definedName>
    <definedName name="Sumář99_Dotaz98" localSheetId="4">#REF!</definedName>
    <definedName name="Sumář99_Dotaz98" localSheetId="7">#REF!</definedName>
    <definedName name="Sumář99_Dotaz98">#REF!</definedName>
  </definedNames>
  <calcPr fullCalcOnLoad="1"/>
</workbook>
</file>

<file path=xl/comments9.xml><?xml version="1.0" encoding="utf-8"?>
<comments xmlns="http://schemas.openxmlformats.org/spreadsheetml/2006/main">
  <authors>
    <author>mmol</author>
  </authors>
  <commentList>
    <comment ref="C16" authorId="0">
      <text>
        <r>
          <rPr>
            <b/>
            <sz val="8"/>
            <rFont val="Tahoma"/>
            <family val="0"/>
          </rPr>
          <t>mmol:</t>
        </r>
        <r>
          <rPr>
            <sz val="8"/>
            <rFont val="Tahoma"/>
            <family val="0"/>
          </rPr>
          <t xml:space="preserve">
neobsahuje částku na odposy, ter. ventily a odstr. hyg. závad
</t>
        </r>
      </text>
    </comment>
    <comment ref="C37" authorId="0">
      <text>
        <r>
          <rPr>
            <b/>
            <sz val="8"/>
            <rFont val="Tahoma"/>
            <family val="0"/>
          </rPr>
          <t>mmol:</t>
        </r>
        <r>
          <rPr>
            <sz val="8"/>
            <rFont val="Tahoma"/>
            <family val="0"/>
          </rPr>
          <t xml:space="preserve">
neobsahuje částku na odpisy a částečné krytí na odstr. hyt. závad na ter. ventily</t>
        </r>
      </text>
    </comment>
  </commentList>
</comments>
</file>

<file path=xl/sharedStrings.xml><?xml version="1.0" encoding="utf-8"?>
<sst xmlns="http://schemas.openxmlformats.org/spreadsheetml/2006/main" count="851" uniqueCount="648">
  <si>
    <t>domovní znamení</t>
  </si>
  <si>
    <r>
      <t>2328-</t>
    </r>
    <r>
      <rPr>
        <sz val="8"/>
        <rFont val="Arial CE"/>
        <family val="2"/>
      </rPr>
      <t>neidetifikované příjmy</t>
    </r>
  </si>
  <si>
    <t>mylné platby - nerozpočtují se</t>
  </si>
  <si>
    <r>
      <t>2460-</t>
    </r>
    <r>
      <rPr>
        <sz val="8"/>
        <rFont val="Arial CE"/>
        <family val="2"/>
      </rPr>
      <t>splátky půjček od obyvatelstva</t>
    </r>
  </si>
  <si>
    <r>
      <t>4132-</t>
    </r>
    <r>
      <rPr>
        <sz val="8"/>
        <rFont val="Arial CE"/>
        <family val="2"/>
      </rPr>
      <t>převody z ost. vlastních fondů</t>
    </r>
  </si>
  <si>
    <t xml:space="preserve">limit. náhrady za přidělení bytů </t>
  </si>
  <si>
    <t>zdroje FRB celkem</t>
  </si>
  <si>
    <t>výdaje</t>
  </si>
  <si>
    <t>Celkem tř. 4 - PŘIJATÉ DOTACE</t>
  </si>
  <si>
    <t>PŘÍJMY CELKEM</t>
  </si>
  <si>
    <r>
      <t>org. 50 - stavební odbor</t>
    </r>
    <r>
      <rPr>
        <sz val="8"/>
        <rFont val="Arial Narrow"/>
        <family val="2"/>
      </rPr>
      <t xml:space="preserve"> - ve správním řízení </t>
    </r>
  </si>
  <si>
    <t>granty pro mládež</t>
  </si>
  <si>
    <t>Číslo pol.</t>
  </si>
  <si>
    <t>Název položky</t>
  </si>
  <si>
    <t>daň z příjmů fyz. osob ze závislé činnosti</t>
  </si>
  <si>
    <t>daň z příjmů fyz. osob ze samost. výděl. činnosti</t>
  </si>
  <si>
    <t>daň z příjmů fyz. osob z kapitálových výnosů</t>
  </si>
  <si>
    <t>daň z příjmů práv. osob</t>
  </si>
  <si>
    <t>daň z příjmů práv. osob za obce</t>
  </si>
  <si>
    <t>daň z přidané hodnoty</t>
  </si>
  <si>
    <t>daň z nemovitostí</t>
  </si>
  <si>
    <t>daně celkem</t>
  </si>
  <si>
    <t>poplatky za znečišťování ovzduší</t>
  </si>
  <si>
    <t xml:space="preserve">příjem prostřednictvím SR </t>
  </si>
  <si>
    <t>odvody za odnětí půdy ze ZPF</t>
  </si>
  <si>
    <t>jednorázový, neopakující se příjem prostřednictvím SR</t>
  </si>
  <si>
    <t>poplatek za likvidaci komunálního odpadu</t>
  </si>
  <si>
    <t>poplatek ze psů</t>
  </si>
  <si>
    <t>poplatek za lázeňský nebo rekreační pobyt</t>
  </si>
  <si>
    <t>příjmy z poskytování služeb a výrobků</t>
  </si>
  <si>
    <t>Dětské dopravní hřiště</t>
  </si>
  <si>
    <t>01 - kancelář primátora</t>
  </si>
  <si>
    <t>03-odbor koncepce a rozvoje</t>
  </si>
  <si>
    <t>07-odbor dopravy</t>
  </si>
  <si>
    <t>čl. příspěvek Sdružení správců komunikací</t>
  </si>
  <si>
    <t>11-odbor vn. vztahů a inf.</t>
  </si>
  <si>
    <t>Asociace turistických a inf. center - čl. příspěvek</t>
  </si>
  <si>
    <t>Olomoucké kulturní léto</t>
  </si>
  <si>
    <t>Benefice</t>
  </si>
  <si>
    <t>Festival duchovní hudby</t>
  </si>
  <si>
    <t>maršál Radecký</t>
  </si>
  <si>
    <t>oživení centra</t>
  </si>
  <si>
    <t>oživení Sv. Kopečku</t>
  </si>
  <si>
    <t>kulturní příspěvky</t>
  </si>
  <si>
    <t>publikační činnost</t>
  </si>
  <si>
    <t>Svátky písní</t>
  </si>
  <si>
    <t>Konfederace politických vězňů</t>
  </si>
  <si>
    <t>Žerotín</t>
  </si>
  <si>
    <t>festival Jeden svět</t>
  </si>
  <si>
    <t>KČT - údržba turist. tras</t>
  </si>
  <si>
    <t>Dějiny města</t>
  </si>
  <si>
    <t>AFO</t>
  </si>
  <si>
    <t>TV Morava</t>
  </si>
  <si>
    <t xml:space="preserve">14 - odbor školství              </t>
  </si>
  <si>
    <t>skládka materiálu</t>
  </si>
  <si>
    <t>org. 1056</t>
  </si>
  <si>
    <t>podzemní parkoviště</t>
  </si>
  <si>
    <t>výběr parkovného</t>
  </si>
  <si>
    <t>org. 10561</t>
  </si>
  <si>
    <t>zastup. dle mandát. sml.</t>
  </si>
  <si>
    <t>DPMO, a. s.</t>
  </si>
  <si>
    <t>dopravní obslužnost</t>
  </si>
  <si>
    <t>org. 267</t>
  </si>
  <si>
    <t>Connex, a. s.</t>
  </si>
  <si>
    <t>ostatní</t>
  </si>
  <si>
    <t>dotace tisku jízd. řádů</t>
  </si>
  <si>
    <t>smluvní jízdné</t>
  </si>
  <si>
    <t>veřejné osvětlení</t>
  </si>
  <si>
    <t>Celkem odbor dopravy</t>
  </si>
  <si>
    <t>11 - odb. vn. vztahů a informací</t>
  </si>
  <si>
    <t>udržování a opravy inform. systému v přednádražním prostoru</t>
  </si>
  <si>
    <t>Celkem odbor vn. vztahů a inf.</t>
  </si>
  <si>
    <t>14 - odbor školství</t>
  </si>
  <si>
    <t>kontrola tech. stavu a údržba veř. hřišť</t>
  </si>
  <si>
    <t>Celkem odbor školství</t>
  </si>
  <si>
    <t>udržování  mobiliáře v přednádražním prostoru</t>
  </si>
  <si>
    <t>Účelové fondy</t>
  </si>
  <si>
    <t>Sumář příspěvkových organizací - provozní část rozpočtu</t>
  </si>
  <si>
    <t xml:space="preserve">Sumář příspěvkových organizací – školských právních subjektů </t>
  </si>
  <si>
    <t xml:space="preserve"> - provozní část rozpočtu</t>
  </si>
  <si>
    <t>Jmenovité investice</t>
  </si>
  <si>
    <r>
      <t>SNO, a. s. 43.677 tis. Kč; MmOl 211.987 tis. Kč; SLMO 760 tis. Kč; SMV, a. s. 91.989 tis. Kč</t>
    </r>
    <r>
      <rPr>
        <i/>
        <sz val="8"/>
        <rFont val="Arial Narrow"/>
        <family val="2"/>
      </rPr>
      <t xml:space="preserve"> </t>
    </r>
  </si>
  <si>
    <t xml:space="preserve">SNO, a. s. 13.793 tis. Kč; MmOl 66.943 tis. Kč; OLTERM &amp; TD, a. s. (dle smlouvy, platné do r. 2019) 500 tis. Kč; SLMO 240 tis. Kč; SMV, a. s. 29.049 tis. Kč       </t>
  </si>
  <si>
    <t>str. 2 - 3</t>
  </si>
  <si>
    <t>Schválený rozpočet 2006</t>
  </si>
  <si>
    <t>Schválený rozpočet                              2006</t>
  </si>
  <si>
    <t>str. 4</t>
  </si>
  <si>
    <t>str. 5 - 6</t>
  </si>
  <si>
    <t xml:space="preserve">Poznámka </t>
  </si>
  <si>
    <t xml:space="preserve">Schválený rozpočet                           2006   </t>
  </si>
  <si>
    <t>Schválený rozpočet              2006</t>
  </si>
  <si>
    <t>str. 7 - 8</t>
  </si>
  <si>
    <t>str. 9</t>
  </si>
  <si>
    <t>Schválený rozpočet                          2006</t>
  </si>
  <si>
    <t>Schválený rozpočet                       2006</t>
  </si>
  <si>
    <t>Schválený rozpočet            2006</t>
  </si>
  <si>
    <r>
      <t>opravy ulic</t>
    </r>
    <r>
      <rPr>
        <sz val="8"/>
        <rFont val="Arial CE"/>
        <family val="2"/>
      </rPr>
      <t xml:space="preserve"> po kanalizaci Kyselovská a Lidická; </t>
    </r>
    <r>
      <rPr>
        <sz val="8"/>
        <rFont val="Arial CE"/>
        <family val="2"/>
      </rPr>
      <t>Táboritů, Hvězdoslavova, Povelská</t>
    </r>
  </si>
  <si>
    <t>Příloha č. 8</t>
  </si>
  <si>
    <t xml:space="preserve">Stavební opravy majetku SmOl </t>
  </si>
  <si>
    <t>str. 14</t>
  </si>
  <si>
    <t>str. 11 - 13</t>
  </si>
  <si>
    <t xml:space="preserve">odvod části výtěžku z VHP </t>
  </si>
  <si>
    <t>dle skutečnosti</t>
  </si>
  <si>
    <t>ve výdajích EO se promítne 50 % odvod do SR, tj. 10,5 mil. Kč</t>
  </si>
  <si>
    <t xml:space="preserve">odbor vnějších vztahů a informací - CITY CARD </t>
  </si>
  <si>
    <t>ostatní pokuty</t>
  </si>
  <si>
    <t>Městská policie</t>
  </si>
  <si>
    <t>životní prostředí</t>
  </si>
  <si>
    <t xml:space="preserve">např. vratky přeplatků záloh z minulých let za energie apod. </t>
  </si>
  <si>
    <t xml:space="preserve">nahodilé příjmy z minulých let - neopakující se platby (vratky sankcí, soc. pohřby apod.) </t>
  </si>
  <si>
    <t xml:space="preserve">dle skutečnosti </t>
  </si>
  <si>
    <t>FRB klasický a povodňový</t>
  </si>
  <si>
    <t>staveb. odbor 1,4 mil. Kč; odbor život. prostředí 610 tis. Kč; živnost. odbor 3.459 tis. Kč; odbor soc. pomoci 15 tis. Kč; odbor správy 8.516 tis. Kč (matrika, odd. cest. dokladů, obč. průkazů a EO); odbor agendy řidičů a motor. vozidel                                  10 mil. Kč</t>
  </si>
  <si>
    <t>v tom zahrnuta 2. část předplaceného nájemného 50 mil. Kč (ISPA)</t>
  </si>
  <si>
    <t>tato částka se zvýší o zůstatek na účtu fondu k 31. 12. 2005</t>
  </si>
  <si>
    <t>Program prevence kriminality</t>
  </si>
  <si>
    <t>Tyto výdaje jsou v rámci odboru sledovány odděleně - nejsou promítnuty v provozních výdajích odboru školství.</t>
  </si>
  <si>
    <t>org.1056: vodní plochy 204 tis., vodočty a zařízení CO 25 tis., odvodňovací koryto Povelská ul. 26 tis., povodňová mříž Nemilany 14 tis., údržba přečerpávací stanice v Chomoutově 91 tis., čištění související dešťové kanalizace a revize zpětné klapky 90 tis</t>
  </si>
  <si>
    <t>údržba veř. WC</t>
  </si>
  <si>
    <t xml:space="preserve">org. 8 - odbor agendy řidičů a motor. vozidel   </t>
  </si>
  <si>
    <t>org. 40 - ve správním řízení</t>
  </si>
  <si>
    <t>org. 41 - pořádkové</t>
  </si>
  <si>
    <t xml:space="preserve">velké opravy památek </t>
  </si>
  <si>
    <t>Tato tabulka je pouze informativní - jednotlivé odbory mají uvedené částky zapracovány v provozních výdajích rozpočtu.</t>
  </si>
  <si>
    <t xml:space="preserve"> - vrácené DPH</t>
  </si>
  <si>
    <t>kontrola součtu financování</t>
  </si>
  <si>
    <t>06 - odbor vn. auditu a kontroly</t>
  </si>
  <si>
    <t>07 - odbor dopravy</t>
  </si>
  <si>
    <t>08 - odbor agendy řidičů a mot. vozidel</t>
  </si>
  <si>
    <t>10 - stavební odbor</t>
  </si>
  <si>
    <t>11 - odbor vn. vztahů a informací</t>
  </si>
  <si>
    <t>13 - odbor informatiky</t>
  </si>
  <si>
    <t>neobsahuje částku na školy s právní subjektivitou</t>
  </si>
  <si>
    <t>15 - odbor sociální pomoci</t>
  </si>
  <si>
    <t>oblast soc. dávek (kryty st. rozpočtem) - vazba na globální dotaci v příjmech</t>
  </si>
  <si>
    <t>41 - majetkoprávní odbor</t>
  </si>
  <si>
    <t>43 - odbor prodeje domů</t>
  </si>
  <si>
    <t>Odbory celkem</t>
  </si>
  <si>
    <t>Obnova mobiliáře a povrchu v  olomouckých historických sadech</t>
  </si>
  <si>
    <t>Přerovská, Rolsberská ul. - rekonstrukce vodovodního řadu H</t>
  </si>
  <si>
    <t>Multifunkční hala</t>
  </si>
  <si>
    <t>kryto globální dotací ze státního rozpočtu</t>
  </si>
  <si>
    <r>
      <t>dle návrhu správce fondu schvaluje ZmO</t>
    </r>
    <r>
      <rPr>
        <sz val="8"/>
        <rFont val="Arial CE"/>
        <family val="2"/>
      </rPr>
      <t xml:space="preserve"> (dle vyhl. 13/2003)</t>
    </r>
  </si>
  <si>
    <r>
      <t>5169-</t>
    </r>
    <r>
      <rPr>
        <sz val="8"/>
        <rFont val="Arial CE"/>
        <family val="2"/>
      </rPr>
      <t>nákup služeb j.n.</t>
    </r>
  </si>
  <si>
    <r>
      <t>5660-</t>
    </r>
    <r>
      <rPr>
        <sz val="8"/>
        <rFont val="Arial CE"/>
        <family val="2"/>
      </rPr>
      <t xml:space="preserve">neinv. půjčené prostř. obyvatelstvu </t>
    </r>
  </si>
  <si>
    <r>
      <t>5622</t>
    </r>
    <r>
      <rPr>
        <sz val="8"/>
        <rFont val="Arial CE"/>
        <family val="2"/>
      </rPr>
      <t>-neinv. půjčené prostř. obč. sdružením</t>
    </r>
  </si>
  <si>
    <r>
      <t>5624</t>
    </r>
    <r>
      <rPr>
        <sz val="8"/>
        <rFont val="Arial CE"/>
        <family val="2"/>
      </rPr>
      <t>-neinv. půjčené prostř. spol. vlastníků jednotek</t>
    </r>
  </si>
  <si>
    <t>výdaje FRB celkem</t>
  </si>
  <si>
    <t>nevyčerpané prostředky jsou převoditelné do dalších let</t>
  </si>
  <si>
    <t>mylné platy - nerozpočtují se</t>
  </si>
  <si>
    <t>ČOV Olomouc - částečná  obnova technologického zařízení a stavební úpravy</t>
  </si>
  <si>
    <t xml:space="preserve">Rekonstrukce kanalizace v ul. Zamenhofova, Poupětova  </t>
  </si>
  <si>
    <t>Rekonstrukce kanalizace ul. Bulharská</t>
  </si>
  <si>
    <t>Investiční rezerva</t>
  </si>
  <si>
    <t>org. 401 - dopravní přestupky</t>
  </si>
  <si>
    <t>ost. příjmy z fin. vypoř. před. let od jiných veř. rozp.</t>
  </si>
  <si>
    <t>org. 1056 v tom doplatek za r. 2005   400 tis.</t>
  </si>
  <si>
    <t>org. 1056: opravy komunikací v tom doplatek za r. 2005  8.600 tis., dále opravy podchodů 2.000 tis.</t>
  </si>
  <si>
    <t>poplatek  za užívání veřejného prostranství</t>
  </si>
  <si>
    <t>MmOl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</si>
  <si>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</si>
  <si>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</si>
  <si>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</si>
  <si>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</si>
  <si>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místní poplatek za provozovaný výherní hrací automat</t>
  </si>
  <si>
    <t>odvod výtěžku z provozování loterií</t>
  </si>
  <si>
    <t>správní poplatky</t>
  </si>
  <si>
    <t>poplatky celkem</t>
  </si>
  <si>
    <t>Celkem tř. 1 - DAŇOVÉ PŘÍJMY</t>
  </si>
  <si>
    <t>U Potoka - rekonstrukce komunikace</t>
  </si>
  <si>
    <t>Tererovo náměstí - rekonstrukce chodníků</t>
  </si>
  <si>
    <t>Lazce - Kouty - sportovní areál, autokemp</t>
  </si>
  <si>
    <t>Výkupy pozemků</t>
  </si>
  <si>
    <t>Výkupy pozemků v PZ Keplerova, Pavelkova</t>
  </si>
  <si>
    <t>ZŠ Stupkova - rekonstrukce ŠJ</t>
  </si>
  <si>
    <t>Park malého prince IV.etapa</t>
  </si>
  <si>
    <t>Most u plynárny - provizorní přemostění</t>
  </si>
  <si>
    <t>Fontána Sv. Jana Sarkandra</t>
  </si>
  <si>
    <t>Regenerace panelového sídliště Úzké Díly RC 14</t>
  </si>
  <si>
    <t>MHD + zastávky</t>
  </si>
  <si>
    <t>Cyklostezky</t>
  </si>
  <si>
    <t>Chodníky</t>
  </si>
  <si>
    <t>VO + SSZ</t>
  </si>
  <si>
    <t>Malá parkoviště</t>
  </si>
  <si>
    <t>Andělská ul. - rekonstrukce komunikace</t>
  </si>
  <si>
    <t>SEV Sluňákov - informační systém</t>
  </si>
  <si>
    <t>Nedvězí vodovod</t>
  </si>
  <si>
    <t>ZŠ Nemilany - kanalizační přípojka</t>
  </si>
  <si>
    <t>Bezbariérové úpravy komunikací</t>
  </si>
  <si>
    <t>Holečkova ul. 7 - rozšíření kapacity Domova pro ženy, matky s dětmi</t>
  </si>
  <si>
    <t>Chválkovice - Samotišky - cyklostezka</t>
  </si>
  <si>
    <t>Skatepark</t>
  </si>
  <si>
    <t>Holice - Příkopy, kanalizace + vodovod</t>
  </si>
  <si>
    <t>Nákup automobilů</t>
  </si>
  <si>
    <t>SEV Sluňákov - interiér</t>
  </si>
  <si>
    <t>Kamerový systém - MPO</t>
  </si>
  <si>
    <t>Odbor</t>
  </si>
  <si>
    <t>19 - odbor správy</t>
  </si>
  <si>
    <t>20 - Městská policie</t>
  </si>
  <si>
    <t>42 - odbor ochrany</t>
  </si>
  <si>
    <t>v tom ze zdrojů města účelově určeno na akci MHF "Dvořákova Olomouc" 300 tis. Kč a Mezinárodní varhanní festival 200 tis. Kč</t>
  </si>
  <si>
    <t>výnosy soudních řízení - vymáhání pokut</t>
  </si>
  <si>
    <t>zapojení zůstatku na účtu fondu (stav k 31. 12. 2005                                            - bude znám až v 1/2006)</t>
  </si>
  <si>
    <t>zapojení zůstatku na účtu fondu (stav k 31. 12. 2005                                      - bude znám až v 1/2006)</t>
  </si>
  <si>
    <t>prostředky na REZERVĚ jsou určeny na splácení půjčky do SR,                                     tato částka se zvýší o zůstatek fondu k 31. 12. 2005</t>
  </si>
  <si>
    <t>příjmy z úhrad dobývacího prostoru</t>
  </si>
  <si>
    <t xml:space="preserve">splátky půjčených prostř. od podnik. subjektů </t>
  </si>
  <si>
    <t>splátky půjčených prostředků od přísp. organizací</t>
  </si>
  <si>
    <t>splátky půjčených prostředků od obyvatelstva</t>
  </si>
  <si>
    <t>splátka paní Kapustové</t>
  </si>
  <si>
    <r>
      <t>6171</t>
    </r>
    <r>
      <rPr>
        <sz val="8"/>
        <rFont val="Arial CE"/>
        <family val="2"/>
      </rPr>
      <t>-činnost místní správy</t>
    </r>
  </si>
  <si>
    <r>
      <t>5171</t>
    </r>
    <r>
      <rPr>
        <sz val="8"/>
        <rFont val="Arial CE"/>
        <family val="2"/>
      </rPr>
      <t>-opravy a udržování</t>
    </r>
  </si>
  <si>
    <t>Parkovací objekt v centru</t>
  </si>
  <si>
    <t>Připojení lokality Pavelkova na kanalizaci vybudovanou z Fondu soudržnosti</t>
  </si>
  <si>
    <t>Připojení lokality U Panelárny na kanalizaci vybudovanou z Fondu soudržnosti</t>
  </si>
  <si>
    <t>Pořízení nového územního plánu</t>
  </si>
  <si>
    <t>Pořízení regulačního plánu Hněvotínská</t>
  </si>
  <si>
    <t>Mezisoučet</t>
  </si>
  <si>
    <t>Název stavby</t>
  </si>
  <si>
    <t>Hynaisova 10 - volný interiér</t>
  </si>
  <si>
    <t>Rekonstrukce a dobudování stokové sítě města - ISPA I</t>
  </si>
  <si>
    <t>MDO - rek. budovy tř. Svobody 33 - část D</t>
  </si>
  <si>
    <t>Sluňákov - středisko ekologické výchovy</t>
  </si>
  <si>
    <t>Odlehčovací komora OK2B</t>
  </si>
  <si>
    <t>Holice - Šlechtitelů - průmyslová zóna</t>
  </si>
  <si>
    <t>Rozvoj informačních a komunikačních technologií</t>
  </si>
  <si>
    <t>Štítného ul. - rekonstrukce kanalizace</t>
  </si>
  <si>
    <t>Štítného ul. - rekonstrukce vodovodu</t>
  </si>
  <si>
    <t xml:space="preserve">ul. U Staré Moravy </t>
  </si>
  <si>
    <t>ul.Táboritů - rekonstrukce  kom.</t>
  </si>
  <si>
    <t>Kanalizace - rekonstr.odlehčovací komory OK 3A</t>
  </si>
  <si>
    <t>Radíkov - kanalizace</t>
  </si>
  <si>
    <t>Informační a orientační systém</t>
  </si>
  <si>
    <t>Energetický audit</t>
  </si>
  <si>
    <t>Aquapark</t>
  </si>
  <si>
    <t>Jižní, Zolova ul. - rekonstrukce komunikace</t>
  </si>
  <si>
    <t>Bezručovy sady - dětské hřiště</t>
  </si>
  <si>
    <t>Denisova, Pekařská ul. - rekonstrukce komunikace</t>
  </si>
  <si>
    <t>Celkem tř. 2 - NEDAŇOVÉ PŘÍJMY</t>
  </si>
  <si>
    <t>příjmy z prodeje akcií</t>
  </si>
  <si>
    <t>přijaté dary na pořízení dlouhodobého majetku</t>
  </si>
  <si>
    <t>přijaté příspěvky na pořízení dlouhodobého majetku</t>
  </si>
  <si>
    <t>Celkem tř. 3 - KAPITÁLOVÉ PŔÍJMY</t>
  </si>
  <si>
    <t>neinvestiční přijaté dotace z veř. pokl. správy SR</t>
  </si>
  <si>
    <r>
      <t>200 mil. Kč</t>
    </r>
    <r>
      <rPr>
        <sz val="7"/>
        <rFont val="Arial CE"/>
        <family val="2"/>
      </rPr>
      <t xml:space="preserve">  KB, a. s. (dočerpání 350 mil. úvěru z r. 2005)</t>
    </r>
  </si>
  <si>
    <r>
      <t>5163-</t>
    </r>
    <r>
      <rPr>
        <sz val="8"/>
        <rFont val="Arial CE"/>
        <family val="2"/>
      </rPr>
      <t>sl. peněžních ústavů</t>
    </r>
  </si>
  <si>
    <r>
      <t>6409</t>
    </r>
    <r>
      <rPr>
        <sz val="8"/>
        <rFont val="Arial CE"/>
        <family val="2"/>
      </rPr>
      <t>-ostatní činnost j.n.</t>
    </r>
  </si>
  <si>
    <t xml:space="preserve">org. 1056 </t>
  </si>
  <si>
    <r>
      <t>2212</t>
    </r>
    <r>
      <rPr>
        <sz val="8"/>
        <rFont val="Arial CE"/>
        <family val="2"/>
      </rPr>
      <t>-silnice</t>
    </r>
  </si>
  <si>
    <t xml:space="preserve">účelové státní prostředky určené výhradně na povodňové půjčky            </t>
  </si>
  <si>
    <r>
      <t>2328</t>
    </r>
    <r>
      <rPr>
        <sz val="8"/>
        <rFont val="Arial CE"/>
        <family val="2"/>
      </rPr>
      <t>-neidentifikovatelné příjmy</t>
    </r>
  </si>
  <si>
    <r>
      <t>6171-</t>
    </r>
    <r>
      <rPr>
        <sz val="8"/>
        <rFont val="Arial CE"/>
        <family val="2"/>
      </rPr>
      <t>činnost místni správy</t>
    </r>
  </si>
  <si>
    <r>
      <t>8115-</t>
    </r>
    <r>
      <rPr>
        <sz val="8"/>
        <rFont val="Arial CE"/>
        <family val="2"/>
      </rPr>
      <t>změna stavu na bank. účtech</t>
    </r>
  </si>
  <si>
    <r>
      <t>3619</t>
    </r>
    <r>
      <rPr>
        <sz val="8"/>
        <rFont val="Arial CE"/>
        <family val="2"/>
      </rPr>
      <t>-programy rozvoje bydlení a byt. hosp. j. n.</t>
    </r>
  </si>
  <si>
    <t>převod z vlastní hospodářské činnosti</t>
  </si>
  <si>
    <t>převody z ostatních vlastních fondů (depozit)</t>
  </si>
  <si>
    <t>školné MŠ</t>
  </si>
  <si>
    <t>investiční přijaté dotace za státních fondů</t>
  </si>
  <si>
    <t>investiční převody z Národního fondu</t>
  </si>
  <si>
    <t>investiční přijaté dotace od krajů</t>
  </si>
  <si>
    <t>Kyselovská 74 - úprava nádvoří</t>
  </si>
  <si>
    <t>Projektová dokumentace</t>
  </si>
  <si>
    <t>Rekonstrukce vod. řadu ul. U stavu</t>
  </si>
  <si>
    <t>Realizace měřitelných okrsků - IV. etapa</t>
  </si>
  <si>
    <t>Rekonstr. vod. řadu  v ul. Akademická</t>
  </si>
  <si>
    <t>Rekonstr. vod. řadu  v ul. Bezručova (DN 80, dl.104m, z r.1889)</t>
  </si>
  <si>
    <t>Rekonstr. vod. řadu na tř. Spojenců</t>
  </si>
  <si>
    <t>Rekonstr. vod. řadu na Biskupském nám.</t>
  </si>
  <si>
    <t xml:space="preserve">Rekonstr. vod. řadu  v ul. Švermova </t>
  </si>
  <si>
    <t xml:space="preserve">Rekonstr. olověných vodovodních přípojek </t>
  </si>
  <si>
    <t>Výměna uzávěrů na hl. vodovodních řadech v Olomouci</t>
  </si>
  <si>
    <t xml:space="preserve">Rekonstrukce šachet a podchodu na ul. Polská </t>
  </si>
  <si>
    <t>uhrazené splátky dlouhodobých přij. půjček</t>
  </si>
  <si>
    <t>z toho pol. 8115 - změna stavu krátkodobých prostředků na bank. účtech</t>
  </si>
  <si>
    <t>přebytek hospodaření</t>
  </si>
  <si>
    <r>
      <t xml:space="preserve">PŘÍJMY CELKEM                              </t>
    </r>
    <r>
      <rPr>
        <b/>
        <i/>
        <sz val="8"/>
        <rFont val="Arial CE"/>
        <family val="2"/>
      </rPr>
      <t xml:space="preserve"> tř. 1+2+3+4</t>
    </r>
  </si>
  <si>
    <r>
      <t xml:space="preserve">FINANCOVÁNÍ CELKEM                             </t>
    </r>
    <r>
      <rPr>
        <b/>
        <i/>
        <sz val="10"/>
        <rFont val="Arial CE"/>
        <family val="2"/>
      </rPr>
      <t xml:space="preserve"> </t>
    </r>
    <r>
      <rPr>
        <b/>
        <i/>
        <sz val="8"/>
        <rFont val="Arial CE"/>
        <family val="2"/>
      </rPr>
      <t>třída 8</t>
    </r>
  </si>
  <si>
    <t>Org.</t>
  </si>
  <si>
    <t>Školské právní subjekty</t>
  </si>
  <si>
    <t>MŠ Jílová</t>
  </si>
  <si>
    <t>Schválený rozpočet                              roku 2006</t>
  </si>
  <si>
    <t xml:space="preserve">Schválený rozpočet 2006            </t>
  </si>
  <si>
    <t>Pol.</t>
  </si>
  <si>
    <t>Organizace</t>
  </si>
  <si>
    <t>Služby</t>
  </si>
  <si>
    <t>IDOS celkem</t>
  </si>
  <si>
    <t>FLORA, a. s. celkem</t>
  </si>
  <si>
    <t>Správa nemovitostí Olomouc, a.s.</t>
  </si>
  <si>
    <t>CELKEM obj. veř. služeb dle subjektů</t>
  </si>
  <si>
    <r>
      <t>5901-</t>
    </r>
    <r>
      <rPr>
        <sz val="8"/>
        <rFont val="Arial CE"/>
        <family val="2"/>
      </rPr>
      <t>nespecifikované rezervy</t>
    </r>
  </si>
  <si>
    <t>příjmy z podílu na zisku a dividend</t>
  </si>
  <si>
    <t>přijaté sankční platby</t>
  </si>
  <si>
    <t>objížďky, změny jízdních řádů</t>
  </si>
  <si>
    <t>org. 1075</t>
  </si>
  <si>
    <t>péče o vzhled obcí a veřejnou zeleň</t>
  </si>
  <si>
    <t>příjmy z prodeje krátkodob. a drobného dlouhodob. maj.</t>
  </si>
  <si>
    <t>přijaté neinvestiční dary</t>
  </si>
  <si>
    <t>přijaté pojistné náhrady</t>
  </si>
  <si>
    <t>přijaté nekapitálové příspěvky a náhrady</t>
  </si>
  <si>
    <t>platby PČR a VP ČR za dopravu pracovníků MHD</t>
  </si>
  <si>
    <t>tržby IDOS od obcí a obchodních center dle smluv</t>
  </si>
  <si>
    <t>dle smlouvy s OLTERM &amp; TD Olomouc, a. s. (5.100 tis. hlavní smlouva a 2.900 tis. plavání batolat)</t>
  </si>
  <si>
    <t>příspěvky v oblasti zdravotnictví                                               (dle návrhu zdravotní komise)</t>
  </si>
  <si>
    <t>Celkem provozní příspěvky a dotace</t>
  </si>
  <si>
    <t>ZZIP Communication</t>
  </si>
  <si>
    <t>Moravská vysoká škola Olomouc</t>
  </si>
  <si>
    <t xml:space="preserve">na částečnou úhradu mezd správce veřejnosti </t>
  </si>
  <si>
    <t>přístupného hřiště TJ Sokol Slavonín</t>
  </si>
  <si>
    <t>přísp. v souvislosti s živel. pohromami a sport. činnosti  (SH ČMS, Charita, Adra, apod.)</t>
  </si>
  <si>
    <t>Libri - Olomouc - město knihy</t>
  </si>
  <si>
    <t>Kašpárkova říše</t>
  </si>
  <si>
    <t xml:space="preserve">22 mil. Kč ČS, a. s.; 13,8 mil. Kč KB, a. s.; 17.762,9 tis. Kč MF ČR                       (16.890 tis. Kč ČOV a 872,9 tis. Kč kanal. Holice); 11.765 tis. Kč SMV, a. s.; 1.388 tis. Kč SFŽP (rekult. skl. Grygov); 4,2 mil. Kč MMR ČR (FRB) </t>
  </si>
  <si>
    <t>ostatní investiční příjaté dotace ze státního rozpočtu</t>
  </si>
  <si>
    <t>v HČ zahrnut nájem ve výši 1 mil. Kč + DPH</t>
  </si>
  <si>
    <t>50. let gymnázia Hejčín</t>
  </si>
  <si>
    <t>DLE PLATNÉ ROZPOČTOVÉ SKLADBY</t>
  </si>
  <si>
    <t>VÝDAJE CELKEM</t>
  </si>
  <si>
    <t>z toho tř. 5 - provoz</t>
  </si>
  <si>
    <t>- odbory</t>
  </si>
  <si>
    <t>- příspěvkové organizace</t>
  </si>
  <si>
    <t>- příspěvkové organizace - škol. subj.</t>
  </si>
  <si>
    <t>- objednávky veř. služeb u a. s.</t>
  </si>
  <si>
    <t>- výdaje účel. fondů (FRB)</t>
  </si>
  <si>
    <t xml:space="preserve">podpora vrcholového sportu </t>
  </si>
  <si>
    <t>Navrhovatel</t>
  </si>
  <si>
    <t xml:space="preserve">Název </t>
  </si>
  <si>
    <r>
      <t>5169</t>
    </r>
    <r>
      <rPr>
        <sz val="8"/>
        <rFont val="Arial CE"/>
        <family val="2"/>
      </rPr>
      <t>-nákup ost. služeb</t>
    </r>
  </si>
  <si>
    <t>7 - odbor dopravy</t>
  </si>
  <si>
    <t>11 - odbor vn. vztahů a inf.</t>
  </si>
  <si>
    <t>KMČ</t>
  </si>
  <si>
    <r>
      <t>3326-</t>
    </r>
    <r>
      <rPr>
        <sz val="8"/>
        <rFont val="Arial CE"/>
        <family val="2"/>
      </rPr>
      <t>pořízení, zachov. a obnova hodnot místního kultur., národ. a hist. povědomí</t>
    </r>
  </si>
  <si>
    <t>zajištění štítové zdi po demolici objektu č. p. 41 v k. ú. Slavonín</t>
  </si>
  <si>
    <r>
      <t>3329</t>
    </r>
    <r>
      <rPr>
        <sz val="8"/>
        <rFont val="Arial CE"/>
        <family val="2"/>
      </rPr>
      <t>-ost. zálež. ochrany památek a péče o kult. dědictví</t>
    </r>
  </si>
  <si>
    <t>opravy památek dle požad. KMČ</t>
  </si>
  <si>
    <t>Celkem požadavky na opravy</t>
  </si>
  <si>
    <r>
      <t xml:space="preserve">demolice - </t>
    </r>
    <r>
      <rPr>
        <b/>
        <sz val="8"/>
        <rFont val="Arial CE"/>
        <family val="2"/>
      </rPr>
      <t>kasárna 8. května</t>
    </r>
  </si>
  <si>
    <t>členské přísp. v odbor. asociacích a spol. pro prac. vysílané zaměst.</t>
  </si>
  <si>
    <t>Regionální fond pro přípravu projektů</t>
  </si>
  <si>
    <t>cyklotrasy (1,- Kč na obyv.)</t>
  </si>
  <si>
    <t xml:space="preserve">SOSM (4,- Kč na obyv.) </t>
  </si>
  <si>
    <t>přísp. města na obnovu památek v rámci st. dot. z Programu regenerace MPR a MPZ</t>
  </si>
  <si>
    <t>05-odbor ekonomický</t>
  </si>
  <si>
    <t xml:space="preserve">Svaz měst a obcí - čl. příspěvky </t>
  </si>
  <si>
    <t>Sdružení historických sídel - čl. příspěvek</t>
  </si>
  <si>
    <t>České dědictví UNESCO - čl. příspěvek</t>
  </si>
  <si>
    <t>stipendium SmOl pro posluchače UP Ol.</t>
  </si>
  <si>
    <t>Olterm TD &amp; a. s. - správa a provoz Plaveckého stadionu</t>
  </si>
  <si>
    <t>Liga na ochranu zvířat</t>
  </si>
  <si>
    <t>čl. příspěvek ve Sdružení obcí vodovod Pomoraví</t>
  </si>
  <si>
    <t>oprava soc. zařízení MŠ Blahoslavova, o. p. s.</t>
  </si>
  <si>
    <t>příspěvky do 5.000,-Kč</t>
  </si>
  <si>
    <t xml:space="preserve"> </t>
  </si>
  <si>
    <t>neinv. dot. přij. v rámci souhr. dotač. vztahu</t>
  </si>
  <si>
    <t>ostatní neinvestiční přijaté dotace ze státního rozpočtu</t>
  </si>
  <si>
    <t>neinvestiční dotace od obcí</t>
  </si>
  <si>
    <t>školství, platby obcí za cizí žáky</t>
  </si>
  <si>
    <t>neinvestiční přijaté dotace od krajů</t>
  </si>
  <si>
    <t>ZŠ Rožňavská - rekonstrukce ŠJ</t>
  </si>
  <si>
    <t>MŠ Jílová - rekonstrukce ŠJ</t>
  </si>
  <si>
    <t>ZŠ Zeyerova - rekonstrukce ŠJ</t>
  </si>
  <si>
    <t>ZŠ Nedvědova - rekonstrukce ŠJ</t>
  </si>
  <si>
    <t>MŠ Zeyerova - rekonstrukce ŠJ</t>
  </si>
  <si>
    <t>MŠ Droždín - kanalizační přípojka</t>
  </si>
  <si>
    <t>Chválkovice - hasičské cvičiště</t>
  </si>
  <si>
    <t>Příprava projektů pro  EU</t>
  </si>
  <si>
    <t>Protipovodňová opatření II.etapa</t>
  </si>
  <si>
    <t xml:space="preserve">Položka </t>
  </si>
  <si>
    <r>
      <t>8115-</t>
    </r>
    <r>
      <rPr>
        <sz val="8"/>
        <rFont val="Arial CE"/>
        <family val="2"/>
      </rPr>
      <t>změna  stavu na bank. účtech</t>
    </r>
  </si>
  <si>
    <r>
      <t>8124-</t>
    </r>
    <r>
      <rPr>
        <sz val="8"/>
        <rFont val="Arial CE"/>
        <family val="2"/>
      </rPr>
      <t>uhraz. splátky dlouhodob. úvěrů</t>
    </r>
  </si>
  <si>
    <t>třetí část splátky MMR ČR (o tuto částku jsou nižší zdroje fondu)</t>
  </si>
  <si>
    <t>příjmy</t>
  </si>
  <si>
    <r>
      <t>2141-</t>
    </r>
    <r>
      <rPr>
        <sz val="8"/>
        <rFont val="Arial CE"/>
        <family val="2"/>
      </rPr>
      <t>úroky</t>
    </r>
  </si>
  <si>
    <t>granty na podporu sportu a tělovýchovy</t>
  </si>
  <si>
    <t>Název organizace</t>
  </si>
  <si>
    <t>§, položky, org.</t>
  </si>
  <si>
    <t>ZOO Olomouc</t>
  </si>
  <si>
    <t>3741-5331-1077</t>
  </si>
  <si>
    <t>Moravské divadlo</t>
  </si>
  <si>
    <t>3311-5331-1150</t>
  </si>
  <si>
    <t>Divadlo hudby</t>
  </si>
  <si>
    <t>3311-5331-1160</t>
  </si>
  <si>
    <t>Moravská filharmonie</t>
  </si>
  <si>
    <t>3312-5331-1170</t>
  </si>
  <si>
    <t>Knihovna města Olomouce</t>
  </si>
  <si>
    <t>3314-5331-1180</t>
  </si>
  <si>
    <t>Hřbitovy města Olomouce</t>
  </si>
  <si>
    <t>3632-5331-1650</t>
  </si>
  <si>
    <t>Správa lesů města Olomouce</t>
  </si>
  <si>
    <t>1031-5331-1780</t>
  </si>
  <si>
    <t>CELKEM přísp. organizace</t>
  </si>
  <si>
    <t>st. dotace na soc. prevenci a prev. kriminality</t>
  </si>
  <si>
    <t>st. dotace na aktivní politiku zaměstnanosti</t>
  </si>
  <si>
    <r>
      <t xml:space="preserve">1) </t>
    </r>
    <r>
      <rPr>
        <sz val="10"/>
        <rFont val="Arial Narrow"/>
        <family val="2"/>
      </rPr>
      <t xml:space="preserve">MŠ: návrh neobsahuje částku na odpisy a částečné krytí na odstranění hyg. závad a ter. ventily </t>
    </r>
  </si>
  <si>
    <r>
      <t xml:space="preserve">2) </t>
    </r>
    <r>
      <rPr>
        <sz val="10"/>
        <rFont val="Arial Narrow"/>
        <family val="2"/>
      </rPr>
      <t xml:space="preserve">ZŠ: návrh neobsahuje částku na odpisy a částečné krytí na odstranění hyg. závad a ter. ventily </t>
    </r>
  </si>
  <si>
    <t>org.</t>
  </si>
  <si>
    <t>§</t>
  </si>
  <si>
    <t>pol.</t>
  </si>
  <si>
    <t>Aktualizace cenové mapy</t>
  </si>
  <si>
    <t>Kasárna Neředín</t>
  </si>
  <si>
    <t>Opatření dle generelu dopravy</t>
  </si>
  <si>
    <t>Pořízení změn reg. plánu MPR</t>
  </si>
  <si>
    <t>Pořízení změn ÚPnSÚ</t>
  </si>
  <si>
    <t>Rozvoj MHD Olomouc</t>
  </si>
  <si>
    <t>Studie proveditelnosti</t>
  </si>
  <si>
    <t>Studie silniční sítě</t>
  </si>
  <si>
    <t>Územně plánovací podklady</t>
  </si>
  <si>
    <t>Model dopravy města Olomouce</t>
  </si>
  <si>
    <t>I. Stavební investice</t>
  </si>
  <si>
    <t>Andělská ul. - kanalizační přípojka</t>
  </si>
  <si>
    <t>Aquapark - provedení stavby - hrubé terénní úpravy</t>
  </si>
  <si>
    <t>Balbínova ul. - dětské hřiště</t>
  </si>
  <si>
    <t>Balbínova, H. Hejčínská, Mojmírova ul. - rekonstrukce  kom. a inž.sítí</t>
  </si>
  <si>
    <t>Darwinova ul. - odvodnění parkoviště</t>
  </si>
  <si>
    <t>Denisova ul. - chodník</t>
  </si>
  <si>
    <t>Dobudování a rekonstrukce stokové sítě města Olomouc II.stavba - ISPA</t>
  </si>
  <si>
    <t>Dolní náměstí - rekonstrukce</t>
  </si>
  <si>
    <t>Výstaviště Flora Olomouc, a. s. - rozvoj a rekonstrukce výstaviště</t>
  </si>
  <si>
    <t>Foersterova ul. - úprava komunikace</t>
  </si>
  <si>
    <t>Hálkova ul. 20 - rekonstrukce výtahu</t>
  </si>
  <si>
    <t>Hálkova ul. 20 - rekonstrukce,vchod B</t>
  </si>
  <si>
    <t>Hřbitovy Olomouc - rekonstrukce budovy</t>
  </si>
  <si>
    <t>Jeremenkova ul. - přednádražní prostor  IV. a V.etapa</t>
  </si>
  <si>
    <t xml:space="preserve">Kanalizační sběrač AII </t>
  </si>
  <si>
    <t>Knihovna města Olomouce - rek. otopného systému</t>
  </si>
  <si>
    <t>Křivá ul. - náměstíčko</t>
  </si>
  <si>
    <t>Lávky Smetanovy sady - Výstaviště Flóra Olomouc, a. s.</t>
  </si>
  <si>
    <t>MDO - rekonstrukce budovy tř. Svobody 33 - část C</t>
  </si>
  <si>
    <t>Mošnerova ul. - Okružní ul. - propojení komunikce</t>
  </si>
  <si>
    <t>Olomouc, Bělidla - prop. komun. v trase Severního spoje</t>
  </si>
  <si>
    <t>Park malého prince - rekonstrukce objektu</t>
  </si>
  <si>
    <t>Plavecký bazén - parkoviště</t>
  </si>
  <si>
    <t>Plavecký bazén - venkovní areál</t>
  </si>
  <si>
    <t>Plavecký bazén - vodní hospodářství</t>
  </si>
  <si>
    <t>Politických vězňů  ul. - rekonstrukce parkoviště</t>
  </si>
  <si>
    <t>Povelská ul. - odvedení dešťových vod</t>
  </si>
  <si>
    <t>Požárníků ul. - kanalizace</t>
  </si>
  <si>
    <t>Prokopa Holého ul. - areál býv.kasáren - komunikace</t>
  </si>
  <si>
    <t>Přáslavická svodnice - přeložka</t>
  </si>
  <si>
    <t>Přichystalova ul. - rekonstrukce komunikace</t>
  </si>
  <si>
    <t>Přichystalova ul. - přístupové komunikace</t>
  </si>
  <si>
    <t>Římská ul. - rondel,chodník</t>
  </si>
  <si>
    <t>Sladkovského ul. - rekonstrukce kom. a inž. sítí</t>
  </si>
  <si>
    <t xml:space="preserve">Stará Přerovská , Keplerova ul. - rekonstrukce propustku </t>
  </si>
  <si>
    <t xml:space="preserve">Thomayerova ul. - rekonstr. kom.a inž. sítí </t>
  </si>
  <si>
    <t>ul. K Hájence - rekonstrukce  kom. a inž. sítí</t>
  </si>
  <si>
    <t>ul. Na Zákopě - rekonstrukce komunikace a inženýrských sítí</t>
  </si>
  <si>
    <t>Výstavba přednádražního uzlu - ČD III. etapa</t>
  </si>
  <si>
    <t xml:space="preserve">Zimní stadion - rek. ledové plochy, technologie </t>
  </si>
  <si>
    <t>ZOO Sv. Kopeček - pavilon lidoopů s výběhy</t>
  </si>
  <si>
    <t>ZŠ prof. Z. Matějčka - odstranění vlhkosti</t>
  </si>
  <si>
    <t>ZŠ Terera - uzavřený koridor</t>
  </si>
  <si>
    <t xml:space="preserve">Mezisoučet </t>
  </si>
  <si>
    <t>II. Nestavební investice</t>
  </si>
  <si>
    <t>realizuje odbor informatiky</t>
  </si>
  <si>
    <t>realizuje odbor školství</t>
  </si>
  <si>
    <t>Externí výběrová řízení</t>
  </si>
  <si>
    <t>realizuje odbor investic</t>
  </si>
  <si>
    <t>realizuje odbor ochrany</t>
  </si>
  <si>
    <t>Hynaisova 10 - připojení náhradního zdroje</t>
  </si>
  <si>
    <t>realizuje majetkoprávní odbor</t>
  </si>
  <si>
    <t>realizuje Městská policie</t>
  </si>
  <si>
    <t>Kapitálový vstup SmOl - SK Sigma Olomouc a. s.</t>
  </si>
  <si>
    <t>realizuje stavební odbor</t>
  </si>
  <si>
    <t>MmOl - termostatické ventily</t>
  </si>
  <si>
    <t>realizuje odbor správy</t>
  </si>
  <si>
    <t xml:space="preserve">Nákup SW </t>
  </si>
  <si>
    <t xml:space="preserve">Výkup  pozemků </t>
  </si>
  <si>
    <t>Zadávací pracoviště sirény - Varovný informační systém</t>
  </si>
  <si>
    <t>III. Příspěvky a platby města jiným subjektům</t>
  </si>
  <si>
    <t>Aquapark - vklad do obchodní společnosti</t>
  </si>
  <si>
    <t>realizuje odbor zdravotnictví a soc. služeb</t>
  </si>
  <si>
    <t xml:space="preserve">DPMO, a. s. - BUS Solaris </t>
  </si>
  <si>
    <t>realizuje odbor dopravy</t>
  </si>
  <si>
    <t xml:space="preserve">DPMO, a. s. - BUS velkokapacitní </t>
  </si>
  <si>
    <t>DPMO, a. s. - modernizace T3 SU na T3M</t>
  </si>
  <si>
    <t xml:space="preserve">DPMO, a. s. - tramvaj nízkopodlažní </t>
  </si>
  <si>
    <t xml:space="preserve">HZS - automobilová požární cisterna </t>
  </si>
  <si>
    <t xml:space="preserve">MFO - oprava klimatizace </t>
  </si>
  <si>
    <t>realizuje ekonomický odbor</t>
  </si>
  <si>
    <t>Římskokatolická farnost - kostel sv. Michala - rekonstrukce fasády</t>
  </si>
  <si>
    <t>realizuje odbor vnějších vztahů a informací</t>
  </si>
  <si>
    <t xml:space="preserve">TSMO, a. s. - Chválkovice - areál TSMO - úprava trafostanice </t>
  </si>
  <si>
    <t xml:space="preserve">TSMO, a. s. - Chválkovice - areál TSMO - vodárna + studna </t>
  </si>
  <si>
    <t>TSMO, a. s. - Chválkovice - areál TSMO - vodárna + studna, odkup pozemků</t>
  </si>
  <si>
    <t>Vodovod Pomoraví - členský inv. podíl svazku obcí</t>
  </si>
  <si>
    <t>Výstavba přednádražního uzlu II.a III. etapa</t>
  </si>
  <si>
    <t xml:space="preserve">Výstaviště Flora Olomouc, a. s. - Smetanovy sady - letní scéna </t>
  </si>
  <si>
    <t>odbor životního prostředí</t>
  </si>
  <si>
    <t xml:space="preserve">ZOO Sv. Kopeček - pavilon žiraf - rekonstrukce vyhlídky pro návštěvníky </t>
  </si>
  <si>
    <t>ZOO Sv. Kopeček - výběh pro malajské medvědy</t>
  </si>
  <si>
    <t>IV. Ostatní nákup dlouhodobého nehmotného majetku - realizuje odbor koncepce a rozvoje</t>
  </si>
  <si>
    <t>Olomoucká pevnost - vojenské muzeum</t>
  </si>
  <si>
    <t>Studie rekonstrukce Zimního stadionu - Multifunkční hala</t>
  </si>
  <si>
    <t>V. Investiční akce z nájemného - SNO, a.s.</t>
  </si>
  <si>
    <t>Dolní nám. 38 - instalace termostat. ventilů</t>
  </si>
  <si>
    <t>Kosmonautů 12,14,16,18,20 - rek. bytových jader</t>
  </si>
  <si>
    <t>MŠ Žižkovo nám. 3 - rekonstrukce soc. zařízení</t>
  </si>
  <si>
    <t>Na Střelnici 2 - instalace termostat. ventilů</t>
  </si>
  <si>
    <t>Přichystalova 66,68 - zateplení objektu</t>
  </si>
  <si>
    <t>Slovenská ul. 5 - rekonstrukce fasády II.etapa</t>
  </si>
  <si>
    <t>Sokolská ul. 48 - Podané ruce - rekonstrukce prostor</t>
  </si>
  <si>
    <t>Žilinská ul. 10 /SPEA/ - instalace termostat. ventilů</t>
  </si>
  <si>
    <t>VI. Investiční akce z nájemného SMV, a.s.</t>
  </si>
  <si>
    <t>Rekonstr. vod. řadu v ul. Aksamitova, U výpadu, Mich. stromořadí</t>
  </si>
  <si>
    <t>Rekonstr. vod. řadu v ul. Nerudova  spol. s kanalizací</t>
  </si>
  <si>
    <t>Rekonstrukce kanalizace P. Holého a bří. Wolfů</t>
  </si>
  <si>
    <t>Rozšíření kanalizační. sítě v lokalitě Povel - Čtvrtky</t>
  </si>
  <si>
    <t>Rozšíření vodovod. sítě v lokalitě Povel - Čtvrtky</t>
  </si>
  <si>
    <t>Zaměřování stokové sítě - GIS</t>
  </si>
  <si>
    <t>Zaměřování vodovodní sítě a objektů na vodov. síti - GIS</t>
  </si>
  <si>
    <t>REKAPITULACE</t>
  </si>
  <si>
    <t>Investice MmOl</t>
  </si>
  <si>
    <t>celkem - I., II., III., IV.</t>
  </si>
  <si>
    <t>Investice SNO, a. s. z nájemného</t>
  </si>
  <si>
    <t>celkem - V.</t>
  </si>
  <si>
    <t>Investice SMV, a. s. z nájemného</t>
  </si>
  <si>
    <t>celkem - VI.</t>
  </si>
  <si>
    <t>Schválené investiční akce celkem</t>
  </si>
  <si>
    <t>Přenosné požární čerpadlo</t>
  </si>
  <si>
    <t>Gumový člun</t>
  </si>
  <si>
    <t>Kopírovací stroj</t>
  </si>
  <si>
    <t>Pořízení informační a výpočetní techniky</t>
  </si>
  <si>
    <t>Digitální technická mapa města Olomouce - dokončení</t>
  </si>
  <si>
    <t xml:space="preserve">Divadelní FLORA </t>
  </si>
  <si>
    <t>splátka revolvingového úvěru u KB, a. s. z r. 2005</t>
  </si>
  <si>
    <t>z toho tř. 6 - investice</t>
  </si>
  <si>
    <t>- investice MmOl</t>
  </si>
  <si>
    <t>- investice hrazené z odvodů SNO, a. s.</t>
  </si>
  <si>
    <t>- investice hrazené z odvodů SMV, a. s.</t>
  </si>
  <si>
    <t>dlouhodobé přijaté půjčky</t>
  </si>
  <si>
    <t>krátkodobé přijaté půjčky</t>
  </si>
  <si>
    <t>uhrazené splátky krátkodobých přij. půjček</t>
  </si>
  <si>
    <t>str. 1 - 9</t>
  </si>
  <si>
    <t>MŠ Škrétova</t>
  </si>
  <si>
    <t>MŠ Helsinská</t>
  </si>
  <si>
    <t>MŠ Kpt. Nálepky</t>
  </si>
  <si>
    <t>MŠ Žižkovo nám.</t>
  </si>
  <si>
    <t>MŠ I. Herrmanna</t>
  </si>
  <si>
    <t>MŠ Čajkovského</t>
  </si>
  <si>
    <t>MŠ Wolkerova</t>
  </si>
  <si>
    <t>MŠ Holice</t>
  </si>
  <si>
    <t>MŠ Dělnická</t>
  </si>
  <si>
    <t>v r. 2006 se tyto příjmy (stravné zam. škol a dovoz stravy) promítají v hospodářské činnosti</t>
  </si>
  <si>
    <t>Soupis příloh:</t>
  </si>
  <si>
    <t>Příloha č. 1</t>
  </si>
  <si>
    <t>str. 1</t>
  </si>
  <si>
    <t xml:space="preserve">Příloha č. 2 </t>
  </si>
  <si>
    <t>Příloha č. 3</t>
  </si>
  <si>
    <t>Příloha č. 4</t>
  </si>
  <si>
    <t>Příloha č. 5</t>
  </si>
  <si>
    <t>Příloha č. 6 a)</t>
  </si>
  <si>
    <t>str. 10</t>
  </si>
  <si>
    <t>Příloha č. 6 b)</t>
  </si>
  <si>
    <t xml:space="preserve">Příloha č. 7 </t>
  </si>
  <si>
    <t>Provozní příspěvky a dotace v roce 2006</t>
  </si>
  <si>
    <t>Část A</t>
  </si>
  <si>
    <t>Část B</t>
  </si>
  <si>
    <t>obnovení revolving. úvěru u KB, a. s.</t>
  </si>
  <si>
    <t>Rekapitulace rozpočtu</t>
  </si>
  <si>
    <t>Příjmy</t>
  </si>
  <si>
    <t>Sumář provozních výdajů odborů MmOl</t>
  </si>
  <si>
    <t xml:space="preserve">Sumář objednávek veřejných služeb u akciových společností </t>
  </si>
  <si>
    <t>Celkem odbor správy</t>
  </si>
  <si>
    <t>Výstaviště FLORA, a. s.</t>
  </si>
  <si>
    <t>Výstaviště Flora Olomouc, a. s.</t>
  </si>
  <si>
    <t>svoz TKO od občanů</t>
  </si>
  <si>
    <t>čistota města vč. státních komunikací</t>
  </si>
  <si>
    <t>ostatní - areál Chválkovice</t>
  </si>
  <si>
    <t>Celkem odbor životního prostředí</t>
  </si>
  <si>
    <t>41 - odbor majetkoprávní</t>
  </si>
  <si>
    <t>správa, provoz a údržba Arionovy kašny</t>
  </si>
  <si>
    <t>údržba a provozování památek</t>
  </si>
  <si>
    <t>org. 1056 - 24 tis. Kč Památník za sobodu a demokracii, 222 tis. Kč Michalské schody</t>
  </si>
  <si>
    <t>provozování fontány a pítek v přednádražním prostoru</t>
  </si>
  <si>
    <t>Celkem odbor majetkoprávní</t>
  </si>
  <si>
    <t>vodní plochy, povodňová mříž zatrubnění Nemilanky, odvodňovací koryto v Povel. ul., vodočty a zař. CO, přečerp. stanice                    v Chomoutově, dešť. kanalizace</t>
  </si>
  <si>
    <t>Celkem odbor ochrany</t>
  </si>
  <si>
    <t>Celkem odbor prodeje domů</t>
  </si>
  <si>
    <t>Celkem objednávky veř. služeb dle odborů</t>
  </si>
  <si>
    <t>TSMO, a. s. celkem</t>
  </si>
  <si>
    <t>HCO - provoz Zimního stadionu</t>
  </si>
  <si>
    <t>nespecifikované akce dle rozhodnutí RmO</t>
  </si>
  <si>
    <t>Olterm a.s. - opravy PSO</t>
  </si>
  <si>
    <t>vyhlášení nejlepších sportovců</t>
  </si>
  <si>
    <t>Sokolská župa - Běh Terry Foxe</t>
  </si>
  <si>
    <t>vydávání bullet. INFO OC</t>
  </si>
  <si>
    <t>35 - odbor soc. služeb a zdravotnictví</t>
  </si>
  <si>
    <t>příspěvky nest. subjektům v soc. oblasti                                 (dle návrhu soc. komise)</t>
  </si>
  <si>
    <t>Sdružení azyl. domů - roční poplatek</t>
  </si>
  <si>
    <t>čl. příspěvek SAD</t>
  </si>
  <si>
    <t>příspěvek na rezervě k rozdělení dle požadavku komise pro prev. kriminality a bezpečnost</t>
  </si>
  <si>
    <t>40 - odbor životního prostředí</t>
  </si>
  <si>
    <t>příspěvky v oblasti tvorby a ochrany živ. prostředí</t>
  </si>
  <si>
    <t>Poznámka</t>
  </si>
  <si>
    <t>03 - odbor koncepce a rozvoje</t>
  </si>
  <si>
    <t>04 - odbor živnostenský</t>
  </si>
  <si>
    <t>05 - odbor ekonomický</t>
  </si>
  <si>
    <t>MŠ Michalské stromořadí</t>
  </si>
  <si>
    <t>MŠ Mozartova 6</t>
  </si>
  <si>
    <t>MŠ Zeyerova</t>
  </si>
  <si>
    <t>MŠ Rooseveltova</t>
  </si>
  <si>
    <t>ZŠ Heyrovského</t>
  </si>
  <si>
    <t>ZŠ Zeyerova</t>
  </si>
  <si>
    <t>ZŠ Fr. Stupky</t>
  </si>
  <si>
    <t>ZŠ tř. Řezníčkova</t>
  </si>
  <si>
    <t xml:space="preserve">ZŠ Spojenců </t>
  </si>
  <si>
    <t>ZŠ Demlova</t>
  </si>
  <si>
    <t>ZŠ Holice</t>
  </si>
  <si>
    <t>ZŠ Mozartova</t>
  </si>
  <si>
    <t>ZŠ Dr. Nedvěda</t>
  </si>
  <si>
    <t>ZŠ Tererovo nám.</t>
  </si>
  <si>
    <t>ZŠ Rožňavská</t>
  </si>
  <si>
    <t>ZŠ Holečkova</t>
  </si>
  <si>
    <t>ZŠ 8. května</t>
  </si>
  <si>
    <t>ZŠ Hálkova</t>
  </si>
  <si>
    <t>ZŠ Svatoplukova</t>
  </si>
  <si>
    <t>ZŠ Sv. Kopeček</t>
  </si>
  <si>
    <t>ZŠ Droždín</t>
  </si>
  <si>
    <t>ZŠ Nemilany</t>
  </si>
  <si>
    <t>ZŠ Gorkého</t>
  </si>
  <si>
    <t>ZŠ Čajkovského</t>
  </si>
  <si>
    <t>Celkem práv. subjekty</t>
  </si>
  <si>
    <t>Poznámka:</t>
  </si>
  <si>
    <t>02 - odbor investic</t>
  </si>
  <si>
    <t>SNO, a. s.</t>
  </si>
  <si>
    <t>obstarávání správy nemovitostí</t>
  </si>
  <si>
    <t>org. 1670</t>
  </si>
  <si>
    <t>TSMO, a. s.</t>
  </si>
  <si>
    <t>opravy komunikací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</si>
  <si>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</si>
  <si>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</si>
  <si>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</si>
  <si>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příjmy z prodeje zboží</t>
  </si>
  <si>
    <t>odb. soc. služeb a zdravotnictví - příjmy z prodeje tiskopisů receptů</t>
  </si>
  <si>
    <t>odvody příspěvkových organizací</t>
  </si>
  <si>
    <t>příjmy z úroků</t>
  </si>
  <si>
    <r>
      <t xml:space="preserve">globální dotace: </t>
    </r>
    <r>
      <rPr>
        <sz val="8"/>
        <rFont val="Arial Narrow"/>
        <family val="2"/>
      </rPr>
      <t xml:space="preserve">výkon st. správy 82.263.742,- Kč; školství 14.348.569,- Kč; soc. dávky 181 mil. Kč;                                             Knihovna města Olomouce 16.269 tis. Kč </t>
    </r>
  </si>
  <si>
    <t>Nové části a výměna vodovodních  přípojek</t>
  </si>
  <si>
    <t xml:space="preserve">Rekonstrukce stoky BVc v ul. Nerudova </t>
  </si>
  <si>
    <t>Rekonstrukce stok v ul. Aksamitova</t>
  </si>
  <si>
    <t>účelové nerozpočtované fondy</t>
  </si>
  <si>
    <t>Celkem účelové fondy</t>
  </si>
  <si>
    <r>
      <t>5161-</t>
    </r>
    <r>
      <rPr>
        <sz val="8"/>
        <rFont val="Arial CE"/>
        <family val="2"/>
      </rPr>
      <t>služby pošt</t>
    </r>
  </si>
  <si>
    <t>ostatní nedaňové příjmy j. n.</t>
  </si>
  <si>
    <t>Účel</t>
  </si>
  <si>
    <t>Paragraf</t>
  </si>
  <si>
    <t>Položka</t>
  </si>
  <si>
    <t>Celkem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</si>
</sst>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\ _K_č"/>
    <numFmt numFmtId="166" formatCode="#\ ###\ ###\ ###"/>
    <numFmt numFmtId="167" formatCode="#,##0.0"/>
    <numFmt numFmtId="168" formatCode="d/m\."/>
    <numFmt numFmtId="169" formatCode="#,##0_ ;[Red]\-#,##0\ "/>
    <numFmt numFmtId="170" formatCode="#,##0.000"/>
    <numFmt numFmtId="171" formatCode="#,##0\ &quot;Kč&quot;"/>
    <numFmt numFmtId="172" formatCode="#,##0.00_ ;\-#,##0.00\ "/>
    <numFmt numFmtId="173" formatCode="#,##0_ ;\-#,##0\ "/>
    <numFmt numFmtId="174" formatCode="_-* #,##0.0\ _K_č_-;\-* #,##0.0\ _K_č_-;_-* &quot;-&quot;??\ _K_č_-;_-@_-"/>
    <numFmt numFmtId="175" formatCode="_-* #,##0\ _K_č_-;\-* #,##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  <numFmt numFmtId="205" formatCode="#,##0.00\ _K_č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b/>
      <sz val="8"/>
      <name val="Arial CE"/>
      <family val="2"/>
    </font>
    <font>
      <b/>
      <sz val="10"/>
      <name val="Arial Narrow"/>
      <family val="2"/>
    </font>
    <font>
      <b/>
      <sz val="9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CE"/>
      <family val="2"/>
    </font>
    <font>
      <sz val="8"/>
      <color indexed="8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b/>
      <sz val="8"/>
      <color indexed="14"/>
      <name val="Arial CE"/>
      <family val="2"/>
    </font>
    <font>
      <vertAlign val="superscript"/>
      <sz val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8"/>
      <color indexed="10"/>
      <name val="Arial Narrow"/>
      <family val="2"/>
    </font>
    <font>
      <b/>
      <sz val="7"/>
      <name val="Arial CE"/>
      <family val="2"/>
    </font>
    <font>
      <b/>
      <i/>
      <sz val="9"/>
      <name val="Arial CE"/>
      <family val="2"/>
    </font>
    <font>
      <b/>
      <sz val="11"/>
      <name val="Arial CE"/>
      <family val="2"/>
    </font>
    <font>
      <sz val="8"/>
      <color indexed="14"/>
      <name val="Arial Narrow"/>
      <family val="2"/>
    </font>
    <font>
      <b/>
      <sz val="8"/>
      <color indexed="14"/>
      <name val="Arial Narrow"/>
      <family val="2"/>
    </font>
    <font>
      <b/>
      <sz val="8"/>
      <color indexed="12"/>
      <name val="Arial Narrow"/>
      <family val="2"/>
    </font>
    <font>
      <i/>
      <sz val="8"/>
      <name val="Arial Narrow"/>
      <family val="2"/>
    </font>
    <font>
      <b/>
      <sz val="12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1" fillId="4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/>
    </xf>
    <xf numFmtId="49" fontId="7" fillId="0" borderId="12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7" fillId="2" borderId="12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1" fillId="5" borderId="14" xfId="0" applyNumberFormat="1" applyFont="1" applyFill="1" applyBorder="1" applyAlignment="1">
      <alignment vertical="center" wrapText="1"/>
    </xf>
    <xf numFmtId="49" fontId="18" fillId="0" borderId="6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3" fillId="2" borderId="9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3" fontId="13" fillId="0" borderId="13" xfId="16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4" fontId="12" fillId="2" borderId="9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vertical="center"/>
    </xf>
    <xf numFmtId="0" fontId="8" fillId="4" borderId="40" xfId="0" applyFont="1" applyFill="1" applyBorder="1" applyAlignment="1">
      <alignment vertical="center"/>
    </xf>
    <xf numFmtId="0" fontId="23" fillId="3" borderId="38" xfId="0" applyFont="1" applyFill="1" applyBorder="1" applyAlignment="1">
      <alignment horizontal="left" vertical="center"/>
    </xf>
    <xf numFmtId="0" fontId="23" fillId="3" borderId="39" xfId="0" applyFont="1" applyFill="1" applyBorder="1" applyAlignment="1">
      <alignment horizontal="center" vertical="center" wrapText="1"/>
    </xf>
    <xf numFmtId="0" fontId="23" fillId="3" borderId="39" xfId="0" applyFont="1" applyFill="1" applyBorder="1" applyAlignment="1">
      <alignment vertical="center"/>
    </xf>
    <xf numFmtId="0" fontId="23" fillId="3" borderId="39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3" fillId="0" borderId="41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23" fillId="3" borderId="8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 wrapText="1"/>
    </xf>
    <xf numFmtId="0" fontId="10" fillId="3" borderId="42" xfId="0" applyFont="1" applyFill="1" applyBorder="1" applyAlignment="1">
      <alignment vertical="center" wrapText="1"/>
    </xf>
    <xf numFmtId="0" fontId="26" fillId="3" borderId="4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3" fontId="13" fillId="2" borderId="29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24" fillId="4" borderId="45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vertical="center"/>
    </xf>
    <xf numFmtId="3" fontId="24" fillId="4" borderId="47" xfId="0" applyNumberFormat="1" applyFont="1" applyFill="1" applyBorder="1" applyAlignment="1">
      <alignment vertical="center"/>
    </xf>
    <xf numFmtId="3" fontId="10" fillId="3" borderId="47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3" fontId="10" fillId="3" borderId="48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" fontId="13" fillId="2" borderId="25" xfId="0" applyNumberFormat="1" applyFont="1" applyFill="1" applyBorder="1" applyAlignment="1">
      <alignment horizontal="center" vertical="center" wrapText="1"/>
    </xf>
    <xf numFmtId="3" fontId="8" fillId="2" borderId="4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4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 wrapText="1"/>
    </xf>
    <xf numFmtId="0" fontId="10" fillId="2" borderId="5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3" fontId="8" fillId="2" borderId="4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10" fillId="2" borderId="48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9" fontId="28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 shrinkToFit="1"/>
    </xf>
    <xf numFmtId="3" fontId="7" fillId="2" borderId="1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4" fontId="15" fillId="2" borderId="16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4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29" fillId="3" borderId="9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29" fillId="3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29" fillId="0" borderId="0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 shrinkToFit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top" shrinkToFit="1"/>
    </xf>
    <xf numFmtId="3" fontId="29" fillId="0" borderId="9" xfId="0" applyNumberFormat="1" applyFont="1" applyFill="1" applyBorder="1" applyAlignment="1">
      <alignment vertical="center"/>
    </xf>
    <xf numFmtId="3" fontId="17" fillId="0" borderId="9" xfId="0" applyNumberFormat="1" applyFont="1" applyFill="1" applyBorder="1" applyAlignment="1">
      <alignment vertical="center"/>
    </xf>
    <xf numFmtId="0" fontId="0" fillId="0" borderId="3" xfId="0" applyBorder="1" applyAlignment="1">
      <alignment vertical="top" shrinkToFit="1"/>
    </xf>
    <xf numFmtId="3" fontId="11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4" fillId="0" borderId="52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3" fontId="29" fillId="3" borderId="4" xfId="0" applyNumberFormat="1" applyFont="1" applyFill="1" applyBorder="1" applyAlignment="1">
      <alignment horizontal="right" vertical="center"/>
    </xf>
    <xf numFmtId="3" fontId="29" fillId="3" borderId="8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3" fontId="29" fillId="3" borderId="4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49" fontId="1" fillId="5" borderId="12" xfId="0" applyNumberFormat="1" applyFont="1" applyFill="1" applyBorder="1" applyAlignment="1">
      <alignment vertical="center" wrapText="1"/>
    </xf>
    <xf numFmtId="3" fontId="30" fillId="4" borderId="1" xfId="0" applyNumberFormat="1" applyFont="1" applyFill="1" applyBorder="1" applyAlignment="1">
      <alignment vertical="center"/>
    </xf>
    <xf numFmtId="3" fontId="29" fillId="0" borderId="8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3" fontId="12" fillId="3" borderId="9" xfId="0" applyNumberFormat="1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3" fontId="0" fillId="0" borderId="0" xfId="0" applyNumberForma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14" fontId="14" fillId="0" borderId="0" xfId="0" applyNumberFormat="1" applyFont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3" fontId="9" fillId="0" borderId="10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/>
    </xf>
    <xf numFmtId="0" fontId="10" fillId="4" borderId="54" xfId="0" applyFont="1" applyFill="1" applyBorder="1" applyAlignment="1">
      <alignment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/>
    </xf>
    <xf numFmtId="3" fontId="24" fillId="4" borderId="1" xfId="0" applyNumberFormat="1" applyFont="1" applyFill="1" applyBorder="1" applyAlignment="1">
      <alignment vertical="center"/>
    </xf>
    <xf numFmtId="0" fontId="8" fillId="4" borderId="55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0" fillId="0" borderId="56" xfId="0" applyBorder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/>
    </xf>
    <xf numFmtId="3" fontId="7" fillId="0" borderId="57" xfId="0" applyNumberFormat="1" applyFont="1" applyBorder="1" applyAlignment="1">
      <alignment/>
    </xf>
    <xf numFmtId="3" fontId="8" fillId="0" borderId="33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horizontal="left" vertical="center"/>
    </xf>
    <xf numFmtId="3" fontId="24" fillId="4" borderId="17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13" fillId="0" borderId="58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/>
    </xf>
    <xf numFmtId="0" fontId="10" fillId="4" borderId="6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3" fontId="1" fillId="3" borderId="17" xfId="0" applyNumberFormat="1" applyFont="1" applyFill="1" applyBorder="1" applyAlignment="1">
      <alignment vertical="center"/>
    </xf>
    <xf numFmtId="3" fontId="1" fillId="4" borderId="61" xfId="0" applyNumberFormat="1" applyFont="1" applyFill="1" applyBorder="1" applyAlignment="1">
      <alignment vertical="center"/>
    </xf>
    <xf numFmtId="3" fontId="17" fillId="2" borderId="13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1" fillId="5" borderId="62" xfId="0" applyNumberFormat="1" applyFont="1" applyFill="1" applyBorder="1" applyAlignment="1">
      <alignment vertical="center"/>
    </xf>
    <xf numFmtId="3" fontId="1" fillId="5" borderId="13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30" fillId="5" borderId="9" xfId="0" applyFont="1" applyFill="1" applyBorder="1" applyAlignment="1">
      <alignment horizontal="center" vertical="center"/>
    </xf>
    <xf numFmtId="3" fontId="30" fillId="5" borderId="9" xfId="0" applyNumberFormat="1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/>
    </xf>
    <xf numFmtId="0" fontId="36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7" fillId="0" borderId="5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7" fillId="0" borderId="52" xfId="0" applyNumberFormat="1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3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vertical="center"/>
    </xf>
    <xf numFmtId="0" fontId="36" fillId="7" borderId="1" xfId="0" applyFont="1" applyFill="1" applyBorder="1" applyAlignment="1">
      <alignment/>
    </xf>
    <xf numFmtId="0" fontId="36" fillId="5" borderId="0" xfId="0" applyFont="1" applyFill="1" applyAlignment="1">
      <alignment/>
    </xf>
    <xf numFmtId="3" fontId="36" fillId="0" borderId="1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36" fillId="7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left" vertical="center"/>
    </xf>
    <xf numFmtId="3" fontId="36" fillId="7" borderId="15" xfId="0" applyNumberFormat="1" applyFont="1" applyFill="1" applyBorder="1" applyAlignment="1">
      <alignment horizontal="right" vertical="center"/>
    </xf>
    <xf numFmtId="0" fontId="36" fillId="7" borderId="0" xfId="0" applyFont="1" applyFill="1" applyAlignment="1">
      <alignment/>
    </xf>
    <xf numFmtId="0" fontId="36" fillId="0" borderId="1" xfId="0" applyFont="1" applyFill="1" applyBorder="1" applyAlignment="1">
      <alignment horizontal="left" vertical="center"/>
    </xf>
    <xf numFmtId="3" fontId="36" fillId="0" borderId="1" xfId="0" applyNumberFormat="1" applyFont="1" applyFill="1" applyBorder="1" applyAlignment="1">
      <alignment vertical="center" wrapText="1"/>
    </xf>
    <xf numFmtId="0" fontId="36" fillId="7" borderId="1" xfId="0" applyFont="1" applyFill="1" applyBorder="1" applyAlignment="1">
      <alignment vertical="center"/>
    </xf>
    <xf numFmtId="3" fontId="36" fillId="7" borderId="1" xfId="0" applyNumberFormat="1" applyFont="1" applyFill="1" applyBorder="1" applyAlignment="1">
      <alignment horizontal="right" vertical="center"/>
    </xf>
    <xf numFmtId="3" fontId="36" fillId="7" borderId="1" xfId="0" applyNumberFormat="1" applyFont="1" applyFill="1" applyBorder="1" applyAlignment="1">
      <alignment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vertical="center"/>
    </xf>
    <xf numFmtId="3" fontId="36" fillId="0" borderId="35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3" fontId="36" fillId="0" borderId="15" xfId="0" applyNumberFormat="1" applyFont="1" applyFill="1" applyBorder="1" applyAlignment="1">
      <alignment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3" fontId="36" fillId="0" borderId="33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 wrapText="1"/>
    </xf>
    <xf numFmtId="0" fontId="36" fillId="0" borderId="27" xfId="0" applyFont="1" applyFill="1" applyBorder="1" applyAlignment="1">
      <alignment/>
    </xf>
    <xf numFmtId="3" fontId="30" fillId="4" borderId="9" xfId="0" applyNumberFormat="1" applyFont="1" applyFill="1" applyBorder="1" applyAlignment="1">
      <alignment vertical="center"/>
    </xf>
    <xf numFmtId="0" fontId="36" fillId="4" borderId="9" xfId="0" applyFont="1" applyFill="1" applyBorder="1" applyAlignment="1">
      <alignment/>
    </xf>
    <xf numFmtId="0" fontId="36" fillId="0" borderId="9" xfId="0" applyFont="1" applyFill="1" applyBorder="1" applyAlignment="1">
      <alignment/>
    </xf>
    <xf numFmtId="0" fontId="36" fillId="0" borderId="9" xfId="0" applyFont="1" applyBorder="1" applyAlignment="1">
      <alignment/>
    </xf>
    <xf numFmtId="0" fontId="36" fillId="0" borderId="0" xfId="0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36" fillId="0" borderId="27" xfId="0" applyFont="1" applyFill="1" applyBorder="1" applyAlignment="1">
      <alignment horizontal="left" vertical="center"/>
    </xf>
    <xf numFmtId="3" fontId="36" fillId="0" borderId="27" xfId="0" applyNumberFormat="1" applyFont="1" applyFill="1" applyBorder="1" applyAlignment="1">
      <alignment horizontal="right" vertical="center"/>
    </xf>
    <xf numFmtId="3" fontId="30" fillId="4" borderId="9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6" fillId="0" borderId="63" xfId="0" applyFont="1" applyFill="1" applyBorder="1" applyAlignment="1">
      <alignment/>
    </xf>
    <xf numFmtId="0" fontId="36" fillId="7" borderId="27" xfId="0" applyFont="1" applyFill="1" applyBorder="1" applyAlignment="1">
      <alignment horizontal="center" vertical="center"/>
    </xf>
    <xf numFmtId="0" fontId="36" fillId="7" borderId="27" xfId="0" applyFont="1" applyFill="1" applyBorder="1" applyAlignment="1">
      <alignment vertical="center"/>
    </xf>
    <xf numFmtId="3" fontId="36" fillId="7" borderId="27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1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3" fontId="36" fillId="0" borderId="21" xfId="0" applyNumberFormat="1" applyFont="1" applyBorder="1" applyAlignment="1">
      <alignment vertical="center"/>
    </xf>
    <xf numFmtId="0" fontId="36" fillId="0" borderId="20" xfId="0" applyFont="1" applyBorder="1" applyAlignment="1">
      <alignment/>
    </xf>
    <xf numFmtId="0" fontId="36" fillId="0" borderId="16" xfId="0" applyFont="1" applyBorder="1" applyAlignment="1">
      <alignment/>
    </xf>
    <xf numFmtId="3" fontId="36" fillId="0" borderId="16" xfId="0" applyNumberFormat="1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33" xfId="0" applyFont="1" applyBorder="1" applyAlignment="1">
      <alignment vertical="center"/>
    </xf>
    <xf numFmtId="3" fontId="36" fillId="0" borderId="64" xfId="0" applyNumberFormat="1" applyFont="1" applyBorder="1" applyAlignment="1">
      <alignment vertical="center"/>
    </xf>
    <xf numFmtId="0" fontId="36" fillId="0" borderId="56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/>
    </xf>
    <xf numFmtId="3" fontId="36" fillId="0" borderId="27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0" fillId="4" borderId="9" xfId="0" applyFont="1" applyFill="1" applyBorder="1" applyAlignment="1">
      <alignment/>
    </xf>
    <xf numFmtId="0" fontId="30" fillId="0" borderId="9" xfId="0" applyFont="1" applyFill="1" applyBorder="1" applyAlignment="1">
      <alignment/>
    </xf>
    <xf numFmtId="0" fontId="30" fillId="0" borderId="9" xfId="0" applyFont="1" applyBorder="1" applyAlignment="1">
      <alignment/>
    </xf>
    <xf numFmtId="0" fontId="36" fillId="0" borderId="18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36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/>
    </xf>
    <xf numFmtId="3" fontId="36" fillId="0" borderId="19" xfId="0" applyNumberFormat="1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6" fillId="0" borderId="20" xfId="0" applyFont="1" applyFill="1" applyBorder="1" applyAlignment="1">
      <alignment/>
    </xf>
    <xf numFmtId="0" fontId="36" fillId="0" borderId="21" xfId="0" applyFont="1" applyFill="1" applyBorder="1" applyAlignment="1">
      <alignment vertical="center"/>
    </xf>
    <xf numFmtId="0" fontId="36" fillId="0" borderId="26" xfId="0" applyFont="1" applyFill="1" applyBorder="1" applyAlignment="1">
      <alignment/>
    </xf>
    <xf numFmtId="0" fontId="36" fillId="0" borderId="28" xfId="0" applyFont="1" applyFill="1" applyBorder="1" applyAlignment="1">
      <alignment vertical="center"/>
    </xf>
    <xf numFmtId="3" fontId="30" fillId="2" borderId="9" xfId="0" applyNumberFormat="1" applyFont="1" applyFill="1" applyBorder="1" applyAlignment="1">
      <alignment/>
    </xf>
    <xf numFmtId="0" fontId="36" fillId="2" borderId="9" xfId="0" applyFont="1" applyFill="1" applyBorder="1" applyAlignment="1">
      <alignment/>
    </xf>
    <xf numFmtId="0" fontId="36" fillId="0" borderId="37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3" fillId="0" borderId="65" xfId="0" applyFont="1" applyFill="1" applyBorder="1" applyAlignment="1">
      <alignment vertical="center" wrapText="1"/>
    </xf>
    <xf numFmtId="0" fontId="13" fillId="0" borderId="5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0" fontId="9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0" fillId="4" borderId="8" xfId="0" applyFont="1" applyFill="1" applyBorder="1" applyAlignment="1">
      <alignment/>
    </xf>
    <xf numFmtId="0" fontId="36" fillId="4" borderId="41" xfId="0" applyFont="1" applyFill="1" applyBorder="1" applyAlignment="1">
      <alignment/>
    </xf>
    <xf numFmtId="0" fontId="36" fillId="4" borderId="4" xfId="0" applyFont="1" applyFill="1" applyBorder="1" applyAlignment="1">
      <alignment/>
    </xf>
    <xf numFmtId="0" fontId="30" fillId="4" borderId="8" xfId="0" applyFont="1" applyFill="1" applyBorder="1" applyAlignment="1">
      <alignment vertical="center"/>
    </xf>
    <xf numFmtId="0" fontId="30" fillId="2" borderId="8" xfId="0" applyFont="1" applyFill="1" applyBorder="1" applyAlignment="1">
      <alignment/>
    </xf>
    <xf numFmtId="0" fontId="36" fillId="2" borderId="41" xfId="0" applyFont="1" applyFill="1" applyBorder="1" applyAlignment="1">
      <alignment/>
    </xf>
    <xf numFmtId="0" fontId="36" fillId="2" borderId="4" xfId="0" applyFont="1" applyFill="1" applyBorder="1" applyAlignment="1">
      <alignment/>
    </xf>
    <xf numFmtId="0" fontId="36" fillId="4" borderId="41" xfId="0" applyFont="1" applyFill="1" applyBorder="1" applyAlignment="1">
      <alignment vertical="center"/>
    </xf>
    <xf numFmtId="0" fontId="36" fillId="4" borderId="4" xfId="0" applyFont="1" applyFill="1" applyBorder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247650</xdr:rowOff>
    </xdr:from>
    <xdr:to>
      <xdr:col>6</xdr:col>
      <xdr:colOff>0</xdr:colOff>
      <xdr:row>39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875347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247650</xdr:rowOff>
    </xdr:from>
    <xdr:to>
      <xdr:col>6</xdr:col>
      <xdr:colOff>0</xdr:colOff>
      <xdr:row>42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875347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247650</xdr:rowOff>
    </xdr:from>
    <xdr:to>
      <xdr:col>6</xdr:col>
      <xdr:colOff>0</xdr:colOff>
      <xdr:row>10</xdr:row>
      <xdr:rowOff>247650</xdr:rowOff>
    </xdr:to>
    <xdr:sp>
      <xdr:nvSpPr>
        <xdr:cNvPr id="3" name="Line 3"/>
        <xdr:cNvSpPr>
          <a:spLocks/>
        </xdr:cNvSpPr>
      </xdr:nvSpPr>
      <xdr:spPr>
        <a:xfrm>
          <a:off x="87534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87534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5" name="Line 5"/>
        <xdr:cNvSpPr>
          <a:spLocks/>
        </xdr:cNvSpPr>
      </xdr:nvSpPr>
      <xdr:spPr>
        <a:xfrm>
          <a:off x="8753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247650</xdr:rowOff>
    </xdr:from>
    <xdr:to>
      <xdr:col>6</xdr:col>
      <xdr:colOff>0</xdr:colOff>
      <xdr:row>39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75347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140398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247650</xdr:rowOff>
    </xdr:from>
    <xdr:to>
      <xdr:col>6</xdr:col>
      <xdr:colOff>0</xdr:colOff>
      <xdr:row>39</xdr:row>
      <xdr:rowOff>247650</xdr:rowOff>
    </xdr:to>
    <xdr:sp>
      <xdr:nvSpPr>
        <xdr:cNvPr id="8" name="Line 8"/>
        <xdr:cNvSpPr>
          <a:spLocks/>
        </xdr:cNvSpPr>
      </xdr:nvSpPr>
      <xdr:spPr>
        <a:xfrm>
          <a:off x="875347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>
          <a:off x="8753475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0" name="Line 10"/>
        <xdr:cNvSpPr>
          <a:spLocks/>
        </xdr:cNvSpPr>
      </xdr:nvSpPr>
      <xdr:spPr>
        <a:xfrm>
          <a:off x="8753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247650</xdr:rowOff>
    </xdr:from>
    <xdr:to>
      <xdr:col>6</xdr:col>
      <xdr:colOff>0</xdr:colOff>
      <xdr:row>39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875347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247650</xdr:rowOff>
    </xdr:from>
    <xdr:to>
      <xdr:col>6</xdr:col>
      <xdr:colOff>0</xdr:colOff>
      <xdr:row>10</xdr:row>
      <xdr:rowOff>247650</xdr:rowOff>
    </xdr:to>
    <xdr:sp>
      <xdr:nvSpPr>
        <xdr:cNvPr id="12" name="Line 12"/>
        <xdr:cNvSpPr>
          <a:spLocks/>
        </xdr:cNvSpPr>
      </xdr:nvSpPr>
      <xdr:spPr>
        <a:xfrm>
          <a:off x="87534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87534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4" name="Line 14"/>
        <xdr:cNvSpPr>
          <a:spLocks/>
        </xdr:cNvSpPr>
      </xdr:nvSpPr>
      <xdr:spPr>
        <a:xfrm>
          <a:off x="8753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247650</xdr:rowOff>
    </xdr:from>
    <xdr:to>
      <xdr:col>6</xdr:col>
      <xdr:colOff>0</xdr:colOff>
      <xdr:row>39</xdr:row>
      <xdr:rowOff>247650</xdr:rowOff>
    </xdr:to>
    <xdr:sp>
      <xdr:nvSpPr>
        <xdr:cNvPr id="15" name="Line 15"/>
        <xdr:cNvSpPr>
          <a:spLocks/>
        </xdr:cNvSpPr>
      </xdr:nvSpPr>
      <xdr:spPr>
        <a:xfrm>
          <a:off x="875347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247650</xdr:rowOff>
    </xdr:from>
    <xdr:to>
      <xdr:col>5</xdr:col>
      <xdr:colOff>390525</xdr:colOff>
      <xdr:row>39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7791450" y="1035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42</xdr:row>
      <xdr:rowOff>247650</xdr:rowOff>
    </xdr:from>
    <xdr:to>
      <xdr:col>5</xdr:col>
      <xdr:colOff>390525</xdr:colOff>
      <xdr:row>42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7791450" y="11096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10</xdr:row>
      <xdr:rowOff>247650</xdr:rowOff>
    </xdr:from>
    <xdr:to>
      <xdr:col>5</xdr:col>
      <xdr:colOff>390525</xdr:colOff>
      <xdr:row>10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7791450" y="3171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7791450" y="6638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88</xdr:row>
      <xdr:rowOff>0</xdr:rowOff>
    </xdr:from>
    <xdr:to>
      <xdr:col>5</xdr:col>
      <xdr:colOff>390525</xdr:colOff>
      <xdr:row>88</xdr:row>
      <xdr:rowOff>0</xdr:rowOff>
    </xdr:to>
    <xdr:sp>
      <xdr:nvSpPr>
        <xdr:cNvPr id="20" name="Line 20"/>
        <xdr:cNvSpPr>
          <a:spLocks/>
        </xdr:cNvSpPr>
      </xdr:nvSpPr>
      <xdr:spPr>
        <a:xfrm>
          <a:off x="7791450" y="22240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247650</xdr:rowOff>
    </xdr:from>
    <xdr:to>
      <xdr:col>5</xdr:col>
      <xdr:colOff>390525</xdr:colOff>
      <xdr:row>39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7791450" y="1035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247650</xdr:rowOff>
    </xdr:from>
    <xdr:to>
      <xdr:col>5</xdr:col>
      <xdr:colOff>390525</xdr:colOff>
      <xdr:row>39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7791450" y="1035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88</xdr:row>
      <xdr:rowOff>0</xdr:rowOff>
    </xdr:from>
    <xdr:to>
      <xdr:col>5</xdr:col>
      <xdr:colOff>390525</xdr:colOff>
      <xdr:row>88</xdr:row>
      <xdr:rowOff>0</xdr:rowOff>
    </xdr:to>
    <xdr:sp>
      <xdr:nvSpPr>
        <xdr:cNvPr id="23" name="Line 23"/>
        <xdr:cNvSpPr>
          <a:spLocks/>
        </xdr:cNvSpPr>
      </xdr:nvSpPr>
      <xdr:spPr>
        <a:xfrm>
          <a:off x="7791450" y="22240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247650</xdr:rowOff>
    </xdr:from>
    <xdr:to>
      <xdr:col>5</xdr:col>
      <xdr:colOff>390525</xdr:colOff>
      <xdr:row>39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7791450" y="1035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10</xdr:row>
      <xdr:rowOff>247650</xdr:rowOff>
    </xdr:from>
    <xdr:to>
      <xdr:col>5</xdr:col>
      <xdr:colOff>390525</xdr:colOff>
      <xdr:row>10</xdr:row>
      <xdr:rowOff>247650</xdr:rowOff>
    </xdr:to>
    <xdr:sp>
      <xdr:nvSpPr>
        <xdr:cNvPr id="25" name="Line 25"/>
        <xdr:cNvSpPr>
          <a:spLocks/>
        </xdr:cNvSpPr>
      </xdr:nvSpPr>
      <xdr:spPr>
        <a:xfrm>
          <a:off x="7791450" y="3171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26" name="Line 26"/>
        <xdr:cNvSpPr>
          <a:spLocks/>
        </xdr:cNvSpPr>
      </xdr:nvSpPr>
      <xdr:spPr>
        <a:xfrm>
          <a:off x="7791450" y="6638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88</xdr:row>
      <xdr:rowOff>0</xdr:rowOff>
    </xdr:from>
    <xdr:to>
      <xdr:col>5</xdr:col>
      <xdr:colOff>390525</xdr:colOff>
      <xdr:row>88</xdr:row>
      <xdr:rowOff>0</xdr:rowOff>
    </xdr:to>
    <xdr:sp>
      <xdr:nvSpPr>
        <xdr:cNvPr id="27" name="Line 27"/>
        <xdr:cNvSpPr>
          <a:spLocks/>
        </xdr:cNvSpPr>
      </xdr:nvSpPr>
      <xdr:spPr>
        <a:xfrm>
          <a:off x="7791450" y="22240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247650</xdr:rowOff>
    </xdr:from>
    <xdr:to>
      <xdr:col>5</xdr:col>
      <xdr:colOff>390525</xdr:colOff>
      <xdr:row>39</xdr:row>
      <xdr:rowOff>247650</xdr:rowOff>
    </xdr:to>
    <xdr:sp>
      <xdr:nvSpPr>
        <xdr:cNvPr id="28" name="Line 28"/>
        <xdr:cNvSpPr>
          <a:spLocks/>
        </xdr:cNvSpPr>
      </xdr:nvSpPr>
      <xdr:spPr>
        <a:xfrm>
          <a:off x="7791450" y="1035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hval.rozpocet%202006-po%20gl.do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Př.1-rekapitulace"/>
      <sheetName val="Př.2-PŘÍJMY"/>
      <sheetName val="Př.3-Sumář provoz.výdajů"/>
      <sheetName val="Př.4-Sumář OVS"/>
      <sheetName val="Př.5-FRB klasika"/>
      <sheetName val="Př.5-FRB povodeň"/>
      <sheetName val="Př.6a-Sumář PO"/>
      <sheetName val="Př.6b-PO-škol. zař."/>
      <sheetName val="Př.7-příspěvky 2006"/>
      <sheetName val="Př.8-opravy majetku "/>
      <sheetName val="Část B-1-kancel.prim."/>
      <sheetName val="2-odb.investic"/>
      <sheetName val="3-odb.koncepce a rozvoje"/>
      <sheetName val="4-živnost.odb."/>
      <sheetName val="5-ekonom.odb."/>
      <sheetName val="6-odb.vn.auditu a kontroly"/>
      <sheetName val="7-odb.dopravy"/>
      <sheetName val="8-odb.agendy řidičů a MV"/>
      <sheetName val="10-stavební odb."/>
      <sheetName val="11-odb.vn.vztahů a inf."/>
      <sheetName val="13-odb.informatiky"/>
      <sheetName val="14-odb.školství"/>
      <sheetName val="15-soc. zdrav.odb."/>
      <sheetName val="19-odb.správy"/>
      <sheetName val="20-MP"/>
      <sheetName val="35-odb.soc.zdrav."/>
      <sheetName val="40-odb.život.prostř."/>
      <sheetName val="41-majetkoprávní"/>
      <sheetName val="42-ochrany "/>
      <sheetName val="43-prodej domů"/>
      <sheetName val="investice"/>
    </sheetNames>
    <sheetDataSet>
      <sheetData sheetId="2">
        <row r="97">
          <cell r="C97">
            <v>2389577311</v>
          </cell>
        </row>
      </sheetData>
      <sheetData sheetId="3">
        <row r="22">
          <cell r="B22">
            <v>771581311</v>
          </cell>
        </row>
      </sheetData>
      <sheetData sheetId="4">
        <row r="56">
          <cell r="F56">
            <v>436178000</v>
          </cell>
        </row>
      </sheetData>
      <sheetData sheetId="6">
        <row r="30">
          <cell r="C30">
            <v>30885000</v>
          </cell>
        </row>
      </sheetData>
      <sheetData sheetId="7">
        <row r="9">
          <cell r="C9">
            <v>148169000</v>
          </cell>
        </row>
      </sheetData>
      <sheetData sheetId="11">
        <row r="80">
          <cell r="C80">
            <v>8921000</v>
          </cell>
        </row>
      </sheetData>
      <sheetData sheetId="12">
        <row r="72">
          <cell r="C72">
            <v>13354000</v>
          </cell>
        </row>
      </sheetData>
      <sheetData sheetId="13">
        <row r="79">
          <cell r="C79">
            <v>4800000</v>
          </cell>
        </row>
      </sheetData>
      <sheetData sheetId="14">
        <row r="14">
          <cell r="C14">
            <v>118000</v>
          </cell>
        </row>
      </sheetData>
      <sheetData sheetId="15">
        <row r="56">
          <cell r="C56">
            <v>52935742</v>
          </cell>
        </row>
      </sheetData>
      <sheetData sheetId="16">
        <row r="13">
          <cell r="C13">
            <v>59000</v>
          </cell>
        </row>
      </sheetData>
      <sheetData sheetId="17">
        <row r="72">
          <cell r="C72">
            <v>4815000</v>
          </cell>
        </row>
        <row r="73">
          <cell r="C73">
            <v>40000000</v>
          </cell>
        </row>
      </sheetData>
      <sheetData sheetId="18">
        <row r="22">
          <cell r="C22">
            <v>1290000</v>
          </cell>
        </row>
      </sheetData>
      <sheetData sheetId="19">
        <row r="22">
          <cell r="C22">
            <v>688000</v>
          </cell>
        </row>
      </sheetData>
      <sheetData sheetId="20">
        <row r="237">
          <cell r="C237">
            <v>28271000</v>
          </cell>
        </row>
      </sheetData>
      <sheetData sheetId="21">
        <row r="36">
          <cell r="C36">
            <v>20820000</v>
          </cell>
        </row>
      </sheetData>
      <sheetData sheetId="22">
        <row r="280">
          <cell r="C280">
            <v>35880569</v>
          </cell>
        </row>
        <row r="281">
          <cell r="C281">
            <v>131715000</v>
          </cell>
        </row>
      </sheetData>
      <sheetData sheetId="23">
        <row r="94">
          <cell r="C94">
            <v>182827000</v>
          </cell>
        </row>
      </sheetData>
      <sheetData sheetId="24">
        <row r="106">
          <cell r="C106">
            <v>276512000</v>
          </cell>
        </row>
      </sheetData>
      <sheetData sheetId="25">
        <row r="57">
          <cell r="C57">
            <v>44360000</v>
          </cell>
        </row>
      </sheetData>
      <sheetData sheetId="26">
        <row r="226">
          <cell r="C226">
            <v>18443000</v>
          </cell>
        </row>
      </sheetData>
      <sheetData sheetId="27">
        <row r="117">
          <cell r="C117">
            <v>15006000</v>
          </cell>
        </row>
      </sheetData>
      <sheetData sheetId="28">
        <row r="61">
          <cell r="C61">
            <v>11913000</v>
          </cell>
        </row>
      </sheetData>
      <sheetData sheetId="29">
        <row r="113">
          <cell r="C113">
            <v>3206000</v>
          </cell>
        </row>
      </sheetData>
      <sheetData sheetId="30">
        <row r="23">
          <cell r="C23">
            <v>7362000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9">
      <selection activeCell="A35" sqref="A35"/>
    </sheetView>
  </sheetViews>
  <sheetFormatPr defaultColWidth="9.00390625" defaultRowHeight="12.75"/>
  <sheetData>
    <row r="1" ht="15.75">
      <c r="A1" s="316" t="s">
        <v>543</v>
      </c>
    </row>
    <row r="5" spans="1:4" ht="12.75">
      <c r="A5" s="317" t="s">
        <v>555</v>
      </c>
      <c r="B5" t="s">
        <v>544</v>
      </c>
      <c r="D5" t="s">
        <v>558</v>
      </c>
    </row>
    <row r="6" ht="12.75">
      <c r="D6" t="s">
        <v>545</v>
      </c>
    </row>
    <row r="8" spans="2:4" ht="12.75">
      <c r="B8" t="s">
        <v>546</v>
      </c>
      <c r="D8" t="s">
        <v>559</v>
      </c>
    </row>
    <row r="9" ht="12.75">
      <c r="D9" t="s">
        <v>83</v>
      </c>
    </row>
    <row r="11" spans="2:4" ht="12.75">
      <c r="B11" t="s">
        <v>547</v>
      </c>
      <c r="D11" t="s">
        <v>560</v>
      </c>
    </row>
    <row r="12" ht="12.75">
      <c r="D12" t="s">
        <v>86</v>
      </c>
    </row>
    <row r="14" spans="2:4" ht="12.75">
      <c r="B14" t="s">
        <v>548</v>
      </c>
      <c r="D14" t="s">
        <v>561</v>
      </c>
    </row>
    <row r="15" ht="12.75">
      <c r="D15" t="s">
        <v>87</v>
      </c>
    </row>
    <row r="17" spans="2:4" ht="12.75">
      <c r="B17" t="s">
        <v>549</v>
      </c>
      <c r="D17" t="s">
        <v>76</v>
      </c>
    </row>
    <row r="18" ht="12.75">
      <c r="D18" t="s">
        <v>91</v>
      </c>
    </row>
    <row r="20" spans="2:4" ht="12.75">
      <c r="B20" t="s">
        <v>550</v>
      </c>
      <c r="D20" t="s">
        <v>77</v>
      </c>
    </row>
    <row r="21" ht="12.75">
      <c r="D21" t="s">
        <v>92</v>
      </c>
    </row>
    <row r="23" spans="2:4" ht="12.75">
      <c r="B23" t="s">
        <v>552</v>
      </c>
      <c r="D23" t="s">
        <v>78</v>
      </c>
    </row>
    <row r="24" ht="12.75">
      <c r="D24" t="s">
        <v>79</v>
      </c>
    </row>
    <row r="25" ht="12.75">
      <c r="D25" t="s">
        <v>551</v>
      </c>
    </row>
    <row r="27" spans="2:4" ht="12.75">
      <c r="B27" t="s">
        <v>553</v>
      </c>
      <c r="D27" t="s">
        <v>554</v>
      </c>
    </row>
    <row r="28" ht="12.75">
      <c r="D28" t="s">
        <v>100</v>
      </c>
    </row>
    <row r="30" spans="2:4" ht="12.75">
      <c r="B30" t="s">
        <v>97</v>
      </c>
      <c r="D30" t="s">
        <v>98</v>
      </c>
    </row>
    <row r="31" ht="12.75">
      <c r="D31" t="s">
        <v>99</v>
      </c>
    </row>
    <row r="34" spans="1:4" ht="12.75">
      <c r="A34" s="317" t="s">
        <v>556</v>
      </c>
      <c r="D34" t="s">
        <v>80</v>
      </c>
    </row>
    <row r="35" ht="12.75">
      <c r="D35" t="s">
        <v>532</v>
      </c>
    </row>
  </sheetData>
  <printOptions/>
  <pageMargins left="0.75" right="0.75" top="2.84" bottom="1" header="0.4921259845" footer="0.4921259845"/>
  <pageSetup horizontalDpi="600" verticalDpi="600" orientation="portrait" paperSize="9" r:id="rId1"/>
  <headerFooter alignWithMargins="0">
    <oddHeader>&amp;C&amp;"Arial CE,tučné\&amp;16Schválený rozpočet
STATUTÁRNÍHO MĚSTA OLOMOUCE
na rok 2006
včetně globální dotace
 (schváleno ZMO dne 21. 2. 2006)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74" activePane="bottomLeft" state="frozen"/>
      <selection pane="topLeft" activeCell="A1" sqref="A1"/>
      <selection pane="bottomLeft" activeCell="E2" sqref="E2"/>
    </sheetView>
  </sheetViews>
  <sheetFormatPr defaultColWidth="9.00390625" defaultRowHeight="12.75" outlineLevelCol="1"/>
  <cols>
    <col min="1" max="1" width="19.125" style="75" customWidth="1"/>
    <col min="2" max="3" width="8.75390625" style="276" customWidth="1"/>
    <col min="4" max="4" width="34.125" style="76" customWidth="1"/>
    <col min="5" max="5" width="13.875" style="274" customWidth="1"/>
    <col min="6" max="6" width="36.00390625" style="275" customWidth="1"/>
    <col min="7" max="7" width="9.125" style="76" customWidth="1"/>
    <col min="8" max="8" width="9.125" style="76" customWidth="1" outlineLevel="1"/>
    <col min="9" max="16384" width="9.125" style="76" customWidth="1"/>
  </cols>
  <sheetData>
    <row r="1" spans="1:7" s="58" customFormat="1" ht="49.5" customHeight="1">
      <c r="A1" s="1" t="s">
        <v>196</v>
      </c>
      <c r="B1" s="1" t="s">
        <v>645</v>
      </c>
      <c r="C1" s="1" t="s">
        <v>646</v>
      </c>
      <c r="D1" s="1" t="s">
        <v>644</v>
      </c>
      <c r="E1" s="1" t="s">
        <v>94</v>
      </c>
      <c r="F1" s="1" t="s">
        <v>593</v>
      </c>
      <c r="G1" s="262"/>
    </row>
    <row r="2" spans="1:6" s="62" customFormat="1" ht="13.5" customHeight="1">
      <c r="A2" s="263" t="s">
        <v>32</v>
      </c>
      <c r="B2" s="264">
        <v>6171</v>
      </c>
      <c r="C2" s="264">
        <v>5229</v>
      </c>
      <c r="D2" s="454" t="s">
        <v>336</v>
      </c>
      <c r="E2" s="315">
        <v>3</v>
      </c>
      <c r="F2" s="263"/>
    </row>
    <row r="3" spans="1:6" s="62" customFormat="1" ht="13.5" customHeight="1">
      <c r="A3" s="263"/>
      <c r="B3" s="264"/>
      <c r="C3" s="264"/>
      <c r="D3" s="454"/>
      <c r="E3" s="328"/>
      <c r="F3" s="263"/>
    </row>
    <row r="4" spans="1:6" s="62" customFormat="1" ht="13.5" customHeight="1">
      <c r="A4" s="59"/>
      <c r="B4" s="61">
        <v>3635</v>
      </c>
      <c r="C4" s="61">
        <v>5221</v>
      </c>
      <c r="D4" s="59" t="s">
        <v>337</v>
      </c>
      <c r="E4" s="329">
        <v>250</v>
      </c>
      <c r="F4" s="263"/>
    </row>
    <row r="5" spans="1:6" s="62" customFormat="1" ht="13.5" customHeight="1">
      <c r="A5" s="59"/>
      <c r="B5" s="61">
        <v>3635</v>
      </c>
      <c r="C5" s="61">
        <v>5221</v>
      </c>
      <c r="D5" s="59" t="s">
        <v>338</v>
      </c>
      <c r="E5" s="329">
        <v>103</v>
      </c>
      <c r="F5" s="263"/>
    </row>
    <row r="6" spans="1:6" s="62" customFormat="1" ht="13.5" customHeight="1">
      <c r="A6" s="59"/>
      <c r="B6" s="61">
        <v>3635</v>
      </c>
      <c r="C6" s="61">
        <v>5329</v>
      </c>
      <c r="D6" s="59" t="s">
        <v>339</v>
      </c>
      <c r="E6" s="329">
        <v>412</v>
      </c>
      <c r="F6" s="263"/>
    </row>
    <row r="7" spans="1:6" s="62" customFormat="1" ht="13.5" customHeight="1">
      <c r="A7" s="59"/>
      <c r="B7" s="61">
        <v>3322</v>
      </c>
      <c r="C7" s="61">
        <v>5212</v>
      </c>
      <c r="D7" s="454" t="s">
        <v>340</v>
      </c>
      <c r="E7" s="329">
        <v>200</v>
      </c>
      <c r="F7" s="263"/>
    </row>
    <row r="8" spans="1:6" s="62" customFormat="1" ht="13.5" customHeight="1">
      <c r="A8" s="59"/>
      <c r="B8" s="61">
        <v>3322</v>
      </c>
      <c r="C8" s="61">
        <v>5213</v>
      </c>
      <c r="D8" s="455"/>
      <c r="E8" s="329">
        <v>150</v>
      </c>
      <c r="F8" s="263"/>
    </row>
    <row r="9" spans="1:6" s="62" customFormat="1" ht="13.5" customHeight="1">
      <c r="A9" s="59"/>
      <c r="B9" s="61">
        <v>3322</v>
      </c>
      <c r="C9" s="61">
        <v>5223</v>
      </c>
      <c r="D9" s="455"/>
      <c r="E9" s="329">
        <v>300</v>
      </c>
      <c r="F9" s="263"/>
    </row>
    <row r="10" spans="1:6" s="62" customFormat="1" ht="13.5" customHeight="1">
      <c r="A10" s="59"/>
      <c r="B10" s="61">
        <v>3322</v>
      </c>
      <c r="C10" s="61">
        <v>5225</v>
      </c>
      <c r="D10" s="455"/>
      <c r="E10" s="327">
        <v>50</v>
      </c>
      <c r="F10" s="263"/>
    </row>
    <row r="11" spans="1:7" s="63" customFormat="1" ht="13.5" customHeight="1">
      <c r="A11" s="288" t="s">
        <v>647</v>
      </c>
      <c r="B11" s="289"/>
      <c r="C11" s="289"/>
      <c r="D11" s="288"/>
      <c r="E11" s="55">
        <f>SUM(E2:E10)</f>
        <v>1468</v>
      </c>
      <c r="F11" s="298"/>
      <c r="G11" s="294"/>
    </row>
    <row r="12" spans="1:6" s="62" customFormat="1" ht="13.5" customHeight="1">
      <c r="A12" s="59"/>
      <c r="B12" s="61"/>
      <c r="C12" s="61"/>
      <c r="D12" s="59"/>
      <c r="E12" s="315"/>
      <c r="F12" s="263"/>
    </row>
    <row r="13" spans="1:6" s="62" customFormat="1" ht="13.5" customHeight="1">
      <c r="A13" s="59" t="s">
        <v>341</v>
      </c>
      <c r="B13" s="61">
        <v>6171</v>
      </c>
      <c r="C13" s="61">
        <v>5229</v>
      </c>
      <c r="D13" s="59" t="s">
        <v>342</v>
      </c>
      <c r="E13" s="64">
        <v>167</v>
      </c>
      <c r="F13" s="263"/>
    </row>
    <row r="14" spans="1:6" s="62" customFormat="1" ht="13.5" customHeight="1">
      <c r="A14" s="59"/>
      <c r="B14" s="61">
        <v>6171</v>
      </c>
      <c r="C14" s="61">
        <v>5229</v>
      </c>
      <c r="D14" s="59" t="s">
        <v>343</v>
      </c>
      <c r="E14" s="64">
        <v>103</v>
      </c>
      <c r="F14" s="263"/>
    </row>
    <row r="15" spans="1:6" s="62" customFormat="1" ht="13.5" customHeight="1">
      <c r="A15" s="59"/>
      <c r="B15" s="61">
        <v>6171</v>
      </c>
      <c r="C15" s="61">
        <v>5229</v>
      </c>
      <c r="D15" s="59" t="s">
        <v>344</v>
      </c>
      <c r="E15" s="64">
        <v>100</v>
      </c>
      <c r="F15" s="263"/>
    </row>
    <row r="16" spans="1:6" s="62" customFormat="1" ht="13.5" customHeight="1">
      <c r="A16" s="59"/>
      <c r="B16" s="61">
        <v>3419</v>
      </c>
      <c r="C16" s="61">
        <v>5213</v>
      </c>
      <c r="D16" s="454" t="s">
        <v>346</v>
      </c>
      <c r="E16" s="64">
        <v>8000</v>
      </c>
      <c r="F16" s="351" t="s">
        <v>301</v>
      </c>
    </row>
    <row r="17" spans="1:6" s="62" customFormat="1" ht="13.5" customHeight="1">
      <c r="A17" s="59"/>
      <c r="B17" s="61"/>
      <c r="C17" s="61"/>
      <c r="D17" s="454"/>
      <c r="E17" s="64"/>
      <c r="F17" s="351"/>
    </row>
    <row r="18" spans="1:6" s="62" customFormat="1" ht="13.5" customHeight="1">
      <c r="A18" s="66"/>
      <c r="B18" s="21">
        <v>6409</v>
      </c>
      <c r="C18" s="21">
        <v>5329</v>
      </c>
      <c r="D18" s="66" t="s">
        <v>348</v>
      </c>
      <c r="E18" s="314">
        <v>114</v>
      </c>
      <c r="F18" s="72"/>
    </row>
    <row r="19" spans="1:7" s="63" customFormat="1" ht="13.5" customHeight="1">
      <c r="A19" s="288" t="s">
        <v>647</v>
      </c>
      <c r="B19" s="289"/>
      <c r="C19" s="289"/>
      <c r="D19" s="288"/>
      <c r="E19" s="55">
        <f>SUM(E13:E18)</f>
        <v>8484</v>
      </c>
      <c r="F19" s="298"/>
      <c r="G19" s="294"/>
    </row>
    <row r="20" spans="1:6" s="62" customFormat="1" ht="13.5" customHeight="1">
      <c r="A20" s="59"/>
      <c r="B20" s="61"/>
      <c r="C20" s="61"/>
      <c r="D20" s="59"/>
      <c r="E20" s="315"/>
      <c r="F20" s="263"/>
    </row>
    <row r="21" spans="1:6" s="62" customFormat="1" ht="13.5" customHeight="1">
      <c r="A21" s="59" t="s">
        <v>33</v>
      </c>
      <c r="B21" s="61">
        <v>2219</v>
      </c>
      <c r="C21" s="61">
        <v>5229</v>
      </c>
      <c r="D21" s="59" t="s">
        <v>34</v>
      </c>
      <c r="E21" s="327">
        <v>30</v>
      </c>
      <c r="F21" s="263"/>
    </row>
    <row r="22" spans="1:7" s="63" customFormat="1" ht="13.5" customHeight="1">
      <c r="A22" s="288" t="s">
        <v>647</v>
      </c>
      <c r="B22" s="289"/>
      <c r="C22" s="289"/>
      <c r="D22" s="288"/>
      <c r="E22" s="55">
        <f>SUM(E21)</f>
        <v>30</v>
      </c>
      <c r="F22" s="298"/>
      <c r="G22" s="294"/>
    </row>
    <row r="23" spans="1:6" s="62" customFormat="1" ht="13.5" customHeight="1">
      <c r="A23" s="59"/>
      <c r="B23" s="61"/>
      <c r="C23" s="61"/>
      <c r="D23" s="59"/>
      <c r="E23" s="315"/>
      <c r="F23" s="263"/>
    </row>
    <row r="24" spans="1:6" s="65" customFormat="1" ht="13.5" customHeight="1">
      <c r="A24" s="263" t="s">
        <v>35</v>
      </c>
      <c r="B24" s="265">
        <v>2140</v>
      </c>
      <c r="C24" s="265">
        <v>5229</v>
      </c>
      <c r="D24" s="59" t="s">
        <v>36</v>
      </c>
      <c r="E24" s="64">
        <v>5</v>
      </c>
      <c r="F24" s="72"/>
    </row>
    <row r="25" spans="1:6" s="65" customFormat="1" ht="13.5" customHeight="1">
      <c r="A25" s="66"/>
      <c r="B25" s="21">
        <v>3319</v>
      </c>
      <c r="C25" s="21">
        <v>5212</v>
      </c>
      <c r="D25" s="66" t="s">
        <v>37</v>
      </c>
      <c r="E25" s="64">
        <v>500</v>
      </c>
      <c r="F25" s="72"/>
    </row>
    <row r="26" spans="1:6" s="65" customFormat="1" ht="13.5" customHeight="1">
      <c r="A26" s="66"/>
      <c r="B26" s="21">
        <v>3319</v>
      </c>
      <c r="C26" s="21">
        <v>5212</v>
      </c>
      <c r="D26" s="66" t="s">
        <v>38</v>
      </c>
      <c r="E26" s="64">
        <v>190</v>
      </c>
      <c r="F26" s="72"/>
    </row>
    <row r="27" spans="1:6" s="65" customFormat="1" ht="13.5" customHeight="1">
      <c r="A27" s="66"/>
      <c r="B27" s="21">
        <v>3319</v>
      </c>
      <c r="C27" s="21">
        <v>5212</v>
      </c>
      <c r="D27" s="66" t="s">
        <v>39</v>
      </c>
      <c r="E27" s="64">
        <v>500</v>
      </c>
      <c r="F27" s="72"/>
    </row>
    <row r="28" spans="1:6" s="65" customFormat="1" ht="13.5" customHeight="1">
      <c r="A28" s="66"/>
      <c r="B28" s="21">
        <v>3319</v>
      </c>
      <c r="C28" s="21">
        <v>5212</v>
      </c>
      <c r="D28" s="66" t="s">
        <v>40</v>
      </c>
      <c r="E28" s="64">
        <v>400</v>
      </c>
      <c r="F28" s="72"/>
    </row>
    <row r="29" spans="1:6" s="65" customFormat="1" ht="13.5" customHeight="1">
      <c r="A29" s="66"/>
      <c r="B29" s="21">
        <v>3319</v>
      </c>
      <c r="C29" s="21">
        <v>5213</v>
      </c>
      <c r="D29" s="66" t="s">
        <v>309</v>
      </c>
      <c r="E29" s="64">
        <v>300</v>
      </c>
      <c r="F29" s="72"/>
    </row>
    <row r="30" spans="1:6" s="65" customFormat="1" ht="13.5" customHeight="1">
      <c r="A30" s="66"/>
      <c r="B30" s="21">
        <v>3319</v>
      </c>
      <c r="C30" s="21">
        <v>5219</v>
      </c>
      <c r="D30" s="66" t="s">
        <v>310</v>
      </c>
      <c r="E30" s="64">
        <v>240</v>
      </c>
      <c r="F30" s="72"/>
    </row>
    <row r="31" spans="1:6" s="65" customFormat="1" ht="13.5" customHeight="1">
      <c r="A31" s="66"/>
      <c r="B31" s="21">
        <v>3319</v>
      </c>
      <c r="C31" s="21">
        <v>5221</v>
      </c>
      <c r="D31" s="66" t="s">
        <v>41</v>
      </c>
      <c r="E31" s="64">
        <v>400</v>
      </c>
      <c r="F31" s="72"/>
    </row>
    <row r="32" spans="1:6" s="65" customFormat="1" ht="13.5" customHeight="1">
      <c r="A32" s="66"/>
      <c r="B32" s="21">
        <v>3319</v>
      </c>
      <c r="C32" s="21">
        <v>5221</v>
      </c>
      <c r="D32" s="66" t="s">
        <v>42</v>
      </c>
      <c r="E32" s="64">
        <v>100</v>
      </c>
      <c r="F32" s="263"/>
    </row>
    <row r="33" spans="1:6" s="65" customFormat="1" ht="13.5" customHeight="1">
      <c r="A33" s="66"/>
      <c r="B33" s="21">
        <v>3319</v>
      </c>
      <c r="C33" s="21">
        <v>5221</v>
      </c>
      <c r="D33" s="66" t="s">
        <v>43</v>
      </c>
      <c r="E33" s="64">
        <v>1530</v>
      </c>
      <c r="F33" s="72"/>
    </row>
    <row r="34" spans="1:6" s="65" customFormat="1" ht="13.5" customHeight="1">
      <c r="A34" s="66"/>
      <c r="B34" s="21">
        <v>3319</v>
      </c>
      <c r="C34" s="21">
        <v>5221</v>
      </c>
      <c r="D34" s="66" t="s">
        <v>44</v>
      </c>
      <c r="E34" s="64">
        <v>250</v>
      </c>
      <c r="F34" s="72"/>
    </row>
    <row r="35" spans="1:6" s="65" customFormat="1" ht="13.5" customHeight="1">
      <c r="A35" s="66"/>
      <c r="B35" s="21">
        <v>3319</v>
      </c>
      <c r="C35" s="21">
        <v>5222</v>
      </c>
      <c r="D35" s="66" t="s">
        <v>45</v>
      </c>
      <c r="E35" s="64">
        <v>500</v>
      </c>
      <c r="F35" s="72"/>
    </row>
    <row r="36" spans="1:6" s="65" customFormat="1" ht="13.5" customHeight="1">
      <c r="A36" s="66"/>
      <c r="B36" s="21">
        <v>3319</v>
      </c>
      <c r="C36" s="21">
        <v>5222</v>
      </c>
      <c r="D36" s="66" t="s">
        <v>46</v>
      </c>
      <c r="E36" s="64">
        <v>25</v>
      </c>
      <c r="F36" s="72"/>
    </row>
    <row r="37" spans="1:6" s="65" customFormat="1" ht="13.5" customHeight="1">
      <c r="A37" s="66"/>
      <c r="B37" s="21">
        <v>3319</v>
      </c>
      <c r="C37" s="21">
        <v>5229</v>
      </c>
      <c r="D37" s="66" t="s">
        <v>47</v>
      </c>
      <c r="E37" s="64">
        <v>190</v>
      </c>
      <c r="F37" s="72"/>
    </row>
    <row r="38" spans="1:6" s="65" customFormat="1" ht="13.5" customHeight="1">
      <c r="A38" s="66"/>
      <c r="B38" s="21">
        <v>3319</v>
      </c>
      <c r="C38" s="21">
        <v>5229</v>
      </c>
      <c r="D38" s="59" t="s">
        <v>48</v>
      </c>
      <c r="E38" s="64">
        <v>90</v>
      </c>
      <c r="F38" s="72"/>
    </row>
    <row r="39" spans="1:6" s="65" customFormat="1" ht="13.5" customHeight="1">
      <c r="A39" s="66"/>
      <c r="B39" s="21">
        <v>3319</v>
      </c>
      <c r="C39" s="21">
        <v>5229</v>
      </c>
      <c r="D39" s="59" t="s">
        <v>49</v>
      </c>
      <c r="E39" s="64">
        <v>30</v>
      </c>
      <c r="F39" s="263"/>
    </row>
    <row r="40" spans="1:6" s="65" customFormat="1" ht="13.5" customHeight="1">
      <c r="A40" s="66"/>
      <c r="B40" s="21">
        <v>3319</v>
      </c>
      <c r="C40" s="21">
        <v>5331</v>
      </c>
      <c r="D40" s="59" t="s">
        <v>523</v>
      </c>
      <c r="E40" s="64">
        <v>100</v>
      </c>
      <c r="F40" s="263"/>
    </row>
    <row r="41" spans="1:6" s="65" customFormat="1" ht="13.5" customHeight="1">
      <c r="A41" s="66"/>
      <c r="B41" s="21">
        <v>3319</v>
      </c>
      <c r="C41" s="21">
        <v>5332</v>
      </c>
      <c r="D41" s="66" t="s">
        <v>50</v>
      </c>
      <c r="E41" s="64">
        <v>375</v>
      </c>
      <c r="F41" s="266"/>
    </row>
    <row r="42" spans="1:6" s="65" customFormat="1" ht="13.5" customHeight="1">
      <c r="A42" s="66"/>
      <c r="B42" s="21">
        <v>3319</v>
      </c>
      <c r="C42" s="21">
        <v>5332</v>
      </c>
      <c r="D42" s="59" t="s">
        <v>51</v>
      </c>
      <c r="E42" s="64">
        <v>180</v>
      </c>
      <c r="F42" s="72"/>
    </row>
    <row r="43" spans="1:6" s="65" customFormat="1" ht="13.5" customHeight="1">
      <c r="A43" s="66"/>
      <c r="B43" s="21">
        <v>3121</v>
      </c>
      <c r="C43" s="21">
        <v>5339</v>
      </c>
      <c r="D43" s="59" t="s">
        <v>314</v>
      </c>
      <c r="E43" s="64">
        <v>80</v>
      </c>
      <c r="F43" s="72"/>
    </row>
    <row r="44" spans="1:6" s="65" customFormat="1" ht="13.5" customHeight="1">
      <c r="A44" s="66"/>
      <c r="B44" s="21">
        <v>3319</v>
      </c>
      <c r="C44" s="21">
        <v>5229</v>
      </c>
      <c r="D44" s="59" t="s">
        <v>0</v>
      </c>
      <c r="E44" s="64">
        <v>160</v>
      </c>
      <c r="F44" s="72"/>
    </row>
    <row r="45" spans="1:6" s="65" customFormat="1" ht="13.5" customHeight="1">
      <c r="A45" s="66"/>
      <c r="B45" s="21">
        <v>3341</v>
      </c>
      <c r="C45" s="21">
        <v>5213</v>
      </c>
      <c r="D45" s="66" t="s">
        <v>52</v>
      </c>
      <c r="E45" s="64">
        <v>1700</v>
      </c>
      <c r="F45" s="72"/>
    </row>
    <row r="46" spans="1:6" s="65" customFormat="1" ht="13.5" customHeight="1">
      <c r="A46" s="66"/>
      <c r="B46" s="21">
        <v>3341</v>
      </c>
      <c r="C46" s="21">
        <v>5213</v>
      </c>
      <c r="D46" s="66" t="s">
        <v>304</v>
      </c>
      <c r="E46" s="314">
        <v>1300</v>
      </c>
      <c r="F46" s="72"/>
    </row>
    <row r="47" spans="1:7" s="63" customFormat="1" ht="13.5" customHeight="1">
      <c r="A47" s="288" t="s">
        <v>647</v>
      </c>
      <c r="B47" s="289"/>
      <c r="C47" s="289"/>
      <c r="D47" s="288"/>
      <c r="E47" s="55">
        <f>SUM(E24:E46)</f>
        <v>9145</v>
      </c>
      <c r="F47" s="298"/>
      <c r="G47" s="294"/>
    </row>
    <row r="48" spans="1:6" s="65" customFormat="1" ht="13.5" customHeight="1">
      <c r="A48" s="66"/>
      <c r="B48" s="21"/>
      <c r="C48" s="21"/>
      <c r="D48" s="66"/>
      <c r="E48" s="313"/>
      <c r="F48" s="267"/>
    </row>
    <row r="49" spans="1:6" s="65" customFormat="1" ht="13.5" customHeight="1">
      <c r="A49" s="68" t="s">
        <v>53</v>
      </c>
      <c r="B49" s="21">
        <v>2219</v>
      </c>
      <c r="C49" s="21">
        <v>5229</v>
      </c>
      <c r="D49" s="66" t="s">
        <v>30</v>
      </c>
      <c r="E49" s="64">
        <v>100</v>
      </c>
      <c r="F49" s="267"/>
    </row>
    <row r="50" spans="1:6" s="65" customFormat="1" ht="13.5" customHeight="1">
      <c r="A50" s="66"/>
      <c r="B50" s="21">
        <v>3299</v>
      </c>
      <c r="C50" s="21">
        <v>5332</v>
      </c>
      <c r="D50" s="59" t="s">
        <v>345</v>
      </c>
      <c r="E50" s="64">
        <v>250</v>
      </c>
      <c r="F50" s="267"/>
    </row>
    <row r="51" spans="1:6" s="65" customFormat="1" ht="13.5" customHeight="1">
      <c r="A51" s="66"/>
      <c r="B51" s="21">
        <v>3419</v>
      </c>
      <c r="C51" s="21">
        <v>5221</v>
      </c>
      <c r="D51" s="66" t="s">
        <v>350</v>
      </c>
      <c r="E51" s="64">
        <v>700</v>
      </c>
      <c r="F51" s="267"/>
    </row>
    <row r="52" spans="1:6" s="65" customFormat="1" ht="13.5" customHeight="1">
      <c r="A52" s="66"/>
      <c r="B52" s="21">
        <v>3419</v>
      </c>
      <c r="C52" s="21">
        <v>5213</v>
      </c>
      <c r="D52" s="66" t="s">
        <v>580</v>
      </c>
      <c r="E52" s="64">
        <v>8000</v>
      </c>
      <c r="F52" s="267"/>
    </row>
    <row r="53" spans="1:6" s="65" customFormat="1" ht="13.5" customHeight="1">
      <c r="A53" s="66"/>
      <c r="B53" s="21">
        <v>3419</v>
      </c>
      <c r="C53" s="21">
        <v>5213</v>
      </c>
      <c r="D53" s="66" t="s">
        <v>582</v>
      </c>
      <c r="E53" s="64">
        <v>1890</v>
      </c>
      <c r="F53" s="268"/>
    </row>
    <row r="54" spans="1:6" s="65" customFormat="1" ht="13.5" customHeight="1">
      <c r="A54" s="66"/>
      <c r="B54" s="21">
        <v>3419</v>
      </c>
      <c r="C54" s="21">
        <v>5222</v>
      </c>
      <c r="D54" s="66" t="s">
        <v>323</v>
      </c>
      <c r="E54" s="64">
        <v>6500</v>
      </c>
      <c r="F54" s="267"/>
    </row>
    <row r="55" spans="1:6" s="65" customFormat="1" ht="13.5" customHeight="1">
      <c r="A55" s="66"/>
      <c r="B55" s="21">
        <v>3419</v>
      </c>
      <c r="C55" s="21">
        <v>5229</v>
      </c>
      <c r="D55" s="66" t="s">
        <v>581</v>
      </c>
      <c r="E55" s="64">
        <v>1000</v>
      </c>
      <c r="F55" s="267"/>
    </row>
    <row r="56" spans="1:6" s="65" customFormat="1" ht="13.5" customHeight="1">
      <c r="A56" s="66"/>
      <c r="B56" s="21">
        <v>3419</v>
      </c>
      <c r="C56" s="21">
        <v>5229</v>
      </c>
      <c r="D56" s="66" t="s">
        <v>583</v>
      </c>
      <c r="E56" s="64">
        <v>60</v>
      </c>
      <c r="F56" s="267"/>
    </row>
    <row r="57" spans="1:6" s="65" customFormat="1" ht="13.5" customHeight="1">
      <c r="A57" s="66"/>
      <c r="B57" s="21">
        <v>3419</v>
      </c>
      <c r="C57" s="21">
        <v>5229</v>
      </c>
      <c r="D57" s="66" t="s">
        <v>584</v>
      </c>
      <c r="E57" s="64">
        <v>40</v>
      </c>
      <c r="F57" s="267"/>
    </row>
    <row r="58" spans="1:6" s="65" customFormat="1" ht="13.5" customHeight="1">
      <c r="A58" s="66"/>
      <c r="B58" s="21">
        <v>3419</v>
      </c>
      <c r="C58" s="21">
        <v>5222</v>
      </c>
      <c r="D58" s="66" t="s">
        <v>372</v>
      </c>
      <c r="E58" s="64">
        <v>6500</v>
      </c>
      <c r="F58" s="267"/>
    </row>
    <row r="59" spans="1:6" s="65" customFormat="1" ht="13.5" customHeight="1">
      <c r="A59" s="66"/>
      <c r="B59" s="21">
        <v>3421</v>
      </c>
      <c r="C59" s="21">
        <v>5213</v>
      </c>
      <c r="D59" s="66" t="s">
        <v>585</v>
      </c>
      <c r="E59" s="64">
        <v>90</v>
      </c>
      <c r="F59" s="267"/>
    </row>
    <row r="60" spans="1:6" s="65" customFormat="1" ht="13.5" customHeight="1">
      <c r="A60" s="66"/>
      <c r="B60" s="21">
        <v>3421</v>
      </c>
      <c r="C60" s="21">
        <v>5221</v>
      </c>
      <c r="D60" s="66" t="s">
        <v>11</v>
      </c>
      <c r="E60" s="64">
        <v>900</v>
      </c>
      <c r="F60" s="267"/>
    </row>
    <row r="61" spans="1:6" s="65" customFormat="1" ht="13.5" customHeight="1">
      <c r="A61" s="66"/>
      <c r="B61" s="21">
        <v>3421</v>
      </c>
      <c r="C61" s="21">
        <v>5222</v>
      </c>
      <c r="D61" s="66" t="s">
        <v>306</v>
      </c>
      <c r="E61" s="64">
        <v>20</v>
      </c>
      <c r="F61" s="267"/>
    </row>
    <row r="62" spans="1:6" s="65" customFormat="1" ht="13.5" customHeight="1">
      <c r="A62" s="66"/>
      <c r="B62" s="21"/>
      <c r="C62" s="21"/>
      <c r="D62" s="66" t="s">
        <v>307</v>
      </c>
      <c r="E62" s="64"/>
      <c r="F62" s="267"/>
    </row>
    <row r="63" spans="1:6" s="65" customFormat="1" ht="13.5" customHeight="1">
      <c r="A63" s="66"/>
      <c r="B63" s="21">
        <v>3299</v>
      </c>
      <c r="C63" s="21">
        <v>5332</v>
      </c>
      <c r="D63" s="66" t="s">
        <v>305</v>
      </c>
      <c r="E63" s="64">
        <v>2500</v>
      </c>
      <c r="F63" s="277"/>
    </row>
    <row r="64" spans="1:6" s="65" customFormat="1" ht="13.5" customHeight="1">
      <c r="A64" s="66"/>
      <c r="B64" s="21">
        <v>3111</v>
      </c>
      <c r="C64" s="21">
        <v>5221</v>
      </c>
      <c r="D64" s="66" t="s">
        <v>349</v>
      </c>
      <c r="E64" s="64">
        <v>150</v>
      </c>
      <c r="F64" s="277"/>
    </row>
    <row r="65" spans="1:6" s="65" customFormat="1" ht="13.5" customHeight="1">
      <c r="A65" s="66"/>
      <c r="B65" s="21"/>
      <c r="C65" s="21"/>
      <c r="D65" s="66"/>
      <c r="E65" s="314"/>
      <c r="F65" s="64"/>
    </row>
    <row r="66" spans="1:7" s="63" customFormat="1" ht="13.5" customHeight="1">
      <c r="A66" s="288" t="s">
        <v>647</v>
      </c>
      <c r="B66" s="289"/>
      <c r="C66" s="289"/>
      <c r="D66" s="288"/>
      <c r="E66" s="55">
        <f>SUM(E49:E64)</f>
        <v>28700</v>
      </c>
      <c r="F66" s="298"/>
      <c r="G66" s="294"/>
    </row>
    <row r="67" spans="1:6" s="65" customFormat="1" ht="13.5" customHeight="1">
      <c r="A67" s="66"/>
      <c r="B67" s="21"/>
      <c r="C67" s="21"/>
      <c r="D67" s="66"/>
      <c r="E67" s="313"/>
      <c r="F67" s="267"/>
    </row>
    <row r="68" spans="1:6" s="65" customFormat="1" ht="13.5" customHeight="1">
      <c r="A68" s="452" t="s">
        <v>586</v>
      </c>
      <c r="B68" s="21">
        <v>3549</v>
      </c>
      <c r="C68" s="21">
        <v>5221</v>
      </c>
      <c r="D68" s="451" t="s">
        <v>302</v>
      </c>
      <c r="E68" s="64">
        <v>3000</v>
      </c>
      <c r="F68" s="267"/>
    </row>
    <row r="69" spans="1:6" s="65" customFormat="1" ht="13.5" customHeight="1">
      <c r="A69" s="453"/>
      <c r="B69" s="21"/>
      <c r="C69" s="21"/>
      <c r="D69" s="451"/>
      <c r="E69" s="328"/>
      <c r="F69" s="267"/>
    </row>
    <row r="70" spans="1:6" s="65" customFormat="1" ht="13.5" customHeight="1">
      <c r="A70" s="66"/>
      <c r="B70" s="21">
        <v>4319</v>
      </c>
      <c r="C70" s="21">
        <v>5221</v>
      </c>
      <c r="D70" s="451" t="s">
        <v>587</v>
      </c>
      <c r="E70" s="64">
        <v>5700</v>
      </c>
      <c r="F70" s="267"/>
    </row>
    <row r="71" spans="1:6" s="65" customFormat="1" ht="13.5" customHeight="1">
      <c r="A71" s="66"/>
      <c r="B71" s="21"/>
      <c r="C71" s="21"/>
      <c r="D71" s="451"/>
      <c r="E71" s="328"/>
      <c r="F71" s="267"/>
    </row>
    <row r="72" spans="1:6" s="65" customFormat="1" ht="13.5" customHeight="1">
      <c r="A72" s="66"/>
      <c r="B72" s="21">
        <v>4333</v>
      </c>
      <c r="C72" s="21">
        <v>5229</v>
      </c>
      <c r="D72" s="66" t="s">
        <v>588</v>
      </c>
      <c r="E72" s="64">
        <v>1</v>
      </c>
      <c r="F72" s="267"/>
    </row>
    <row r="73" spans="1:6" s="65" customFormat="1" ht="13.5" customHeight="1">
      <c r="A73" s="66"/>
      <c r="B73" s="21">
        <v>4341</v>
      </c>
      <c r="C73" s="21">
        <v>5229</v>
      </c>
      <c r="D73" s="66" t="s">
        <v>589</v>
      </c>
      <c r="E73" s="64">
        <v>6</v>
      </c>
      <c r="F73" s="267"/>
    </row>
    <row r="74" spans="1:6" s="65" customFormat="1" ht="13.5" customHeight="1">
      <c r="A74" s="66"/>
      <c r="B74" s="21">
        <v>5399</v>
      </c>
      <c r="C74" s="21">
        <v>5901</v>
      </c>
      <c r="D74" s="66" t="s">
        <v>115</v>
      </c>
      <c r="E74" s="64">
        <v>1500</v>
      </c>
      <c r="F74" s="350" t="s">
        <v>590</v>
      </c>
    </row>
    <row r="75" spans="1:6" s="65" customFormat="1" ht="13.5" customHeight="1">
      <c r="A75" s="66"/>
      <c r="B75" s="21"/>
      <c r="C75" s="21"/>
      <c r="D75" s="66"/>
      <c r="E75" s="314"/>
      <c r="F75" s="350"/>
    </row>
    <row r="76" spans="1:7" s="63" customFormat="1" ht="13.5" customHeight="1">
      <c r="A76" s="288" t="s">
        <v>647</v>
      </c>
      <c r="B76" s="289"/>
      <c r="C76" s="289"/>
      <c r="D76" s="288"/>
      <c r="E76" s="55">
        <f>SUM(E68:E75)</f>
        <v>10207</v>
      </c>
      <c r="F76" s="298"/>
      <c r="G76" s="294"/>
    </row>
    <row r="77" spans="1:6" s="63" customFormat="1" ht="13.5" customHeight="1">
      <c r="A77" s="7"/>
      <c r="B77" s="278"/>
      <c r="C77" s="278"/>
      <c r="D77" s="7"/>
      <c r="E77" s="330"/>
      <c r="F77" s="277"/>
    </row>
    <row r="78" spans="1:7" s="71" customFormat="1" ht="13.5" customHeight="1">
      <c r="A78" s="452" t="s">
        <v>591</v>
      </c>
      <c r="B78" s="21">
        <v>3799</v>
      </c>
      <c r="C78" s="21">
        <v>5222</v>
      </c>
      <c r="D78" s="456" t="s">
        <v>592</v>
      </c>
      <c r="E78" s="64">
        <v>200</v>
      </c>
      <c r="F78" s="267"/>
      <c r="G78" s="269"/>
    </row>
    <row r="79" spans="1:6" s="269" customFormat="1" ht="13.5" customHeight="1">
      <c r="A79" s="452"/>
      <c r="B79" s="21">
        <v>3799</v>
      </c>
      <c r="C79" s="21">
        <v>5229</v>
      </c>
      <c r="D79" s="456"/>
      <c r="E79" s="64">
        <v>200</v>
      </c>
      <c r="F79" s="69"/>
    </row>
    <row r="80" spans="1:6" s="65" customFormat="1" ht="13.5" customHeight="1">
      <c r="A80" s="22"/>
      <c r="B80" s="21">
        <v>3741</v>
      </c>
      <c r="C80" s="21">
        <v>5221</v>
      </c>
      <c r="D80" s="69" t="s">
        <v>347</v>
      </c>
      <c r="E80" s="314">
        <v>1000</v>
      </c>
      <c r="F80" s="267"/>
    </row>
    <row r="81" spans="1:7" s="63" customFormat="1" ht="13.5" customHeight="1">
      <c r="A81" s="288" t="s">
        <v>647</v>
      </c>
      <c r="B81" s="289"/>
      <c r="C81" s="289"/>
      <c r="D81" s="288"/>
      <c r="E81" s="55">
        <f>SUM(E78:E80)</f>
        <v>1400</v>
      </c>
      <c r="F81" s="298"/>
      <c r="G81" s="294"/>
    </row>
    <row r="82" spans="1:6" s="63" customFormat="1" ht="13.5" customHeight="1">
      <c r="A82" s="7"/>
      <c r="B82" s="278"/>
      <c r="C82" s="278"/>
      <c r="D82" s="7"/>
      <c r="E82" s="330"/>
      <c r="F82" s="277"/>
    </row>
    <row r="83" spans="1:7" s="71" customFormat="1" ht="13.5" customHeight="1">
      <c r="A83" s="68" t="s">
        <v>199</v>
      </c>
      <c r="B83" s="21">
        <v>5299</v>
      </c>
      <c r="C83" s="21">
        <v>5229</v>
      </c>
      <c r="D83" s="452" t="s">
        <v>308</v>
      </c>
      <c r="E83" s="64">
        <v>5</v>
      </c>
      <c r="F83" s="267"/>
      <c r="G83" s="269"/>
    </row>
    <row r="84" spans="1:7" s="71" customFormat="1" ht="13.5" customHeight="1">
      <c r="A84" s="68"/>
      <c r="B84" s="60"/>
      <c r="C84" s="60"/>
      <c r="D84" s="453"/>
      <c r="E84" s="314"/>
      <c r="F84" s="69"/>
      <c r="G84" s="269"/>
    </row>
    <row r="85" spans="1:6" s="63" customFormat="1" ht="13.5" customHeight="1">
      <c r="A85" s="288" t="s">
        <v>647</v>
      </c>
      <c r="B85" s="289"/>
      <c r="C85" s="289"/>
      <c r="D85" s="288"/>
      <c r="E85" s="55">
        <f>SUM(E83:E84)</f>
        <v>5</v>
      </c>
      <c r="F85" s="298"/>
    </row>
    <row r="86" spans="1:6" s="65" customFormat="1" ht="13.5" customHeight="1">
      <c r="A86" s="21"/>
      <c r="B86" s="21"/>
      <c r="C86" s="21"/>
      <c r="D86" s="21"/>
      <c r="E86" s="287"/>
      <c r="F86" s="267"/>
    </row>
    <row r="87" spans="1:6" s="73" customFormat="1" ht="26.25" customHeight="1">
      <c r="A87" s="288" t="s">
        <v>303</v>
      </c>
      <c r="B87" s="289"/>
      <c r="C87" s="289"/>
      <c r="D87" s="290"/>
      <c r="E87" s="55">
        <f>E11+E19+E22+E47+E66+E76+E81+E85</f>
        <v>59439</v>
      </c>
      <c r="F87" s="291"/>
    </row>
    <row r="88" spans="1:7" ht="12">
      <c r="A88" s="74"/>
      <c r="B88" s="270"/>
      <c r="C88" s="270"/>
      <c r="D88" s="56"/>
      <c r="E88" s="271"/>
      <c r="F88" s="272"/>
      <c r="G88" s="295"/>
    </row>
    <row r="94" spans="1:3" ht="12">
      <c r="A94" s="77"/>
      <c r="B94" s="273"/>
      <c r="C94" s="273"/>
    </row>
  </sheetData>
  <mergeCells count="11">
    <mergeCell ref="D83:D84"/>
    <mergeCell ref="D2:D3"/>
    <mergeCell ref="D7:D10"/>
    <mergeCell ref="A78:A79"/>
    <mergeCell ref="D78:D79"/>
    <mergeCell ref="A68:A69"/>
    <mergeCell ref="D16:D17"/>
    <mergeCell ref="F74:F75"/>
    <mergeCell ref="F16:F17"/>
    <mergeCell ref="D68:D69"/>
    <mergeCell ref="D70:D71"/>
  </mergeCells>
  <printOptions gridLines="1" horizontalCentered="1"/>
  <pageMargins left="0.2362204724409449" right="0.2362204724409449" top="0.7874015748031497" bottom="0.7874015748031497" header="0.3937007874015748" footer="0.3937007874015748"/>
  <pageSetup firstPageNumber="11" useFirstPageNumber="1" horizontalDpi="600" verticalDpi="600" orientation="landscape" paperSize="9" scale="90" r:id="rId1"/>
  <headerFooter alignWithMargins="0">
    <oddHeader>&amp;Lv tis. Kč&amp;C&amp;"Arial CE,tučné\&amp;12Provozní příspěvky a dotace v roce 2006&amp;R&amp;"Arial CE,tučné\Část A - příloha č. 7</oddHeader>
    <oddFooter>&amp;C&amp;P</oddFooter>
  </headerFooter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C1">
      <selection activeCell="G2" sqref="G2"/>
    </sheetView>
  </sheetViews>
  <sheetFormatPr defaultColWidth="9.00390625" defaultRowHeight="12.75"/>
  <cols>
    <col min="1" max="1" width="22.00390625" style="306" customWidth="1"/>
    <col min="2" max="2" width="30.25390625" style="306" customWidth="1"/>
    <col min="3" max="3" width="20.00390625" style="306" customWidth="1"/>
    <col min="4" max="4" width="47.25390625" style="306" customWidth="1"/>
    <col min="5" max="5" width="14.375" style="306" customWidth="1"/>
    <col min="6" max="16384" width="9.125" style="306" customWidth="1"/>
  </cols>
  <sheetData>
    <row r="1" spans="1:5" s="331" customFormat="1" ht="42" customHeight="1">
      <c r="A1" s="332" t="s">
        <v>324</v>
      </c>
      <c r="B1" s="332" t="s">
        <v>645</v>
      </c>
      <c r="C1" s="332" t="s">
        <v>646</v>
      </c>
      <c r="D1" s="332" t="s">
        <v>325</v>
      </c>
      <c r="E1" s="333" t="s">
        <v>95</v>
      </c>
    </row>
    <row r="2" spans="1:5" s="56" customFormat="1" ht="12.75" customHeight="1">
      <c r="A2" s="300" t="s">
        <v>623</v>
      </c>
      <c r="B2" s="301" t="s">
        <v>246</v>
      </c>
      <c r="C2" s="301" t="s">
        <v>326</v>
      </c>
      <c r="D2" s="5" t="s">
        <v>335</v>
      </c>
      <c r="E2" s="302">
        <v>8000</v>
      </c>
    </row>
    <row r="3" spans="1:5" s="56" customFormat="1" ht="12.75" customHeight="1">
      <c r="A3" s="334" t="s">
        <v>647</v>
      </c>
      <c r="B3" s="334"/>
      <c r="C3" s="334"/>
      <c r="D3" s="334"/>
      <c r="E3" s="335">
        <f>SUM(E2:E2)</f>
        <v>8000</v>
      </c>
    </row>
    <row r="4" spans="1:5" s="56" customFormat="1" ht="12.75" customHeight="1">
      <c r="A4" s="300"/>
      <c r="B4" s="301"/>
      <c r="C4" s="301"/>
      <c r="D4" s="301"/>
      <c r="E4" s="302"/>
    </row>
    <row r="5" spans="1:5" s="56" customFormat="1" ht="12.75" customHeight="1">
      <c r="A5" s="300" t="s">
        <v>327</v>
      </c>
      <c r="B5" s="301" t="s">
        <v>248</v>
      </c>
      <c r="C5" s="301" t="s">
        <v>211</v>
      </c>
      <c r="D5" s="458" t="s">
        <v>96</v>
      </c>
      <c r="E5" s="302">
        <v>40000</v>
      </c>
    </row>
    <row r="6" spans="1:5" s="56" customFormat="1" ht="12.75" customHeight="1">
      <c r="A6" s="300"/>
      <c r="B6" s="301"/>
      <c r="C6" s="301"/>
      <c r="D6" s="459"/>
      <c r="E6" s="302"/>
    </row>
    <row r="7" spans="1:5" s="56" customFormat="1" ht="12.75" customHeight="1">
      <c r="A7" s="334" t="s">
        <v>647</v>
      </c>
      <c r="B7" s="334"/>
      <c r="C7" s="334"/>
      <c r="D7" s="334"/>
      <c r="E7" s="335">
        <f>SUM(E5:E6)</f>
        <v>40000</v>
      </c>
    </row>
    <row r="8" spans="1:5" s="56" customFormat="1" ht="12.75" customHeight="1">
      <c r="A8" s="300"/>
      <c r="B8" s="301"/>
      <c r="C8" s="301"/>
      <c r="D8" s="301"/>
      <c r="E8" s="302"/>
    </row>
    <row r="9" spans="1:5" s="56" customFormat="1" ht="12.75" customHeight="1">
      <c r="A9" s="300" t="s">
        <v>328</v>
      </c>
      <c r="B9" s="301" t="s">
        <v>246</v>
      </c>
      <c r="C9" s="301" t="s">
        <v>211</v>
      </c>
      <c r="D9" s="301" t="s">
        <v>329</v>
      </c>
      <c r="E9" s="302">
        <v>2000</v>
      </c>
    </row>
    <row r="10" spans="1:5" s="56" customFormat="1" ht="12.75" customHeight="1">
      <c r="A10" s="334" t="s">
        <v>647</v>
      </c>
      <c r="B10" s="334"/>
      <c r="C10" s="334"/>
      <c r="D10" s="334"/>
      <c r="E10" s="335">
        <f>SUM(E9)</f>
        <v>2000</v>
      </c>
    </row>
    <row r="11" spans="1:5" s="56" customFormat="1" ht="12.75" customHeight="1">
      <c r="A11" s="300"/>
      <c r="B11" s="301"/>
      <c r="C11" s="301"/>
      <c r="D11" s="301"/>
      <c r="E11" s="302"/>
    </row>
    <row r="12" spans="1:5" s="56" customFormat="1" ht="12.75" customHeight="1">
      <c r="A12" s="300" t="s">
        <v>135</v>
      </c>
      <c r="B12" s="457" t="s">
        <v>330</v>
      </c>
      <c r="C12" s="301" t="s">
        <v>211</v>
      </c>
      <c r="D12" s="303" t="s">
        <v>331</v>
      </c>
      <c r="E12" s="302">
        <v>46</v>
      </c>
    </row>
    <row r="13" spans="1:5" s="56" customFormat="1" ht="12.75" customHeight="1">
      <c r="A13" s="300"/>
      <c r="B13" s="375"/>
      <c r="C13" s="301"/>
      <c r="D13" s="303"/>
      <c r="E13" s="302"/>
    </row>
    <row r="14" spans="1:5" s="56" customFormat="1" ht="12.75" customHeight="1">
      <c r="A14" s="300"/>
      <c r="B14" s="457" t="s">
        <v>332</v>
      </c>
      <c r="C14" s="301" t="s">
        <v>211</v>
      </c>
      <c r="D14" s="304" t="s">
        <v>122</v>
      </c>
      <c r="E14" s="302">
        <v>1500</v>
      </c>
    </row>
    <row r="15" spans="1:5" s="56" customFormat="1" ht="12.75" customHeight="1">
      <c r="A15" s="300"/>
      <c r="B15" s="429"/>
      <c r="C15" s="300"/>
      <c r="D15" s="304" t="s">
        <v>333</v>
      </c>
      <c r="E15" s="302">
        <v>350</v>
      </c>
    </row>
    <row r="16" spans="1:5" s="56" customFormat="1" ht="12.75" customHeight="1">
      <c r="A16" s="334" t="s">
        <v>647</v>
      </c>
      <c r="B16" s="334"/>
      <c r="C16" s="334"/>
      <c r="D16" s="334"/>
      <c r="E16" s="335">
        <f>SUM(E12:E15)</f>
        <v>1896</v>
      </c>
    </row>
    <row r="17" spans="1:5" s="305" customFormat="1" ht="18.75" customHeight="1">
      <c r="A17" s="336" t="s">
        <v>334</v>
      </c>
      <c r="B17" s="336"/>
      <c r="C17" s="336"/>
      <c r="D17" s="336"/>
      <c r="E17" s="57">
        <f>E3+E7+E10+E16</f>
        <v>51896</v>
      </c>
    </row>
    <row r="20" ht="12.75">
      <c r="A20" s="306" t="s">
        <v>123</v>
      </c>
    </row>
  </sheetData>
  <mergeCells count="3">
    <mergeCell ref="B14:B15"/>
    <mergeCell ref="D5:D6"/>
    <mergeCell ref="B12:B13"/>
  </mergeCells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&amp;Lv tis. Kč&amp;C&amp;"Arial CE,tučné\&amp;12Stavební opravy majetku SmOl v roce 2006&amp;R&amp;"Arial CE,tučné\&amp;12Část A - příloha č. 8</oddHeader>
    <oddFooter>&amp;C14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8"/>
  <sheetViews>
    <sheetView zoomScale="75" zoomScaleNormal="75" workbookViewId="0" topLeftCell="A193">
      <selection activeCell="E67" sqref="E67"/>
    </sheetView>
  </sheetViews>
  <sheetFormatPr defaultColWidth="9.00390625" defaultRowHeight="12.75"/>
  <cols>
    <col min="1" max="1" width="6.875" style="340" customWidth="1"/>
    <col min="2" max="4" width="5.875" style="340" customWidth="1"/>
    <col min="5" max="5" width="74.625" style="340" customWidth="1"/>
    <col min="6" max="6" width="15.75390625" style="342" customWidth="1"/>
    <col min="7" max="7" width="40.125" style="340" customWidth="1"/>
    <col min="8" max="8" width="29.25390625" style="340" customWidth="1"/>
    <col min="9" max="9" width="5.75390625" style="343" customWidth="1"/>
    <col min="10" max="10" width="9.125" style="343" hidden="1" customWidth="1"/>
    <col min="11" max="16384" width="9.125" style="343" customWidth="1"/>
  </cols>
  <sheetData>
    <row r="1" spans="1:7" s="339" customFormat="1" ht="48" customHeight="1" thickBot="1">
      <c r="A1" s="337" t="s">
        <v>394</v>
      </c>
      <c r="B1" s="337" t="s">
        <v>395</v>
      </c>
      <c r="C1" s="337" t="s">
        <v>396</v>
      </c>
      <c r="D1" s="337"/>
      <c r="E1" s="337" t="s">
        <v>218</v>
      </c>
      <c r="F1" s="338" t="s">
        <v>94</v>
      </c>
      <c r="G1" s="337" t="s">
        <v>593</v>
      </c>
    </row>
    <row r="2" ht="26.25" customHeight="1">
      <c r="E2" s="341" t="s">
        <v>407</v>
      </c>
    </row>
    <row r="3" spans="1:7" s="354" customFormat="1" ht="19.5" customHeight="1">
      <c r="A3" s="344">
        <v>4574</v>
      </c>
      <c r="B3" s="344">
        <v>2321</v>
      </c>
      <c r="C3" s="344">
        <v>6121</v>
      </c>
      <c r="D3" s="344">
        <v>1</v>
      </c>
      <c r="E3" s="345" t="s">
        <v>408</v>
      </c>
      <c r="F3" s="352">
        <v>20000</v>
      </c>
      <c r="G3" s="353"/>
    </row>
    <row r="4" spans="1:7" ht="19.5" customHeight="1">
      <c r="A4" s="344">
        <v>635</v>
      </c>
      <c r="B4" s="344">
        <v>2212</v>
      </c>
      <c r="C4" s="344">
        <v>6121</v>
      </c>
      <c r="D4" s="344">
        <v>2</v>
      </c>
      <c r="E4" s="345" t="s">
        <v>184</v>
      </c>
      <c r="F4" s="355">
        <v>7000000</v>
      </c>
      <c r="G4" s="356"/>
    </row>
    <row r="5" spans="1:7" ht="19.5" customHeight="1">
      <c r="A5" s="344">
        <v>4334</v>
      </c>
      <c r="B5" s="344">
        <v>3421</v>
      </c>
      <c r="C5" s="344">
        <v>6121</v>
      </c>
      <c r="D5" s="344">
        <v>3</v>
      </c>
      <c r="E5" s="345" t="s">
        <v>234</v>
      </c>
      <c r="F5" s="352">
        <v>2000000</v>
      </c>
      <c r="G5" s="356"/>
    </row>
    <row r="6" spans="1:7" ht="19.5" customHeight="1">
      <c r="A6" s="344">
        <v>4480</v>
      </c>
      <c r="B6" s="344">
        <v>3421</v>
      </c>
      <c r="C6" s="344">
        <v>6121</v>
      </c>
      <c r="D6" s="344">
        <v>4</v>
      </c>
      <c r="E6" s="345" t="s">
        <v>409</v>
      </c>
      <c r="F6" s="352">
        <v>2000000</v>
      </c>
      <c r="G6" s="356"/>
    </row>
    <row r="7" spans="1:7" ht="19.5" customHeight="1">
      <c r="A7" s="344">
        <v>4445</v>
      </c>
      <c r="B7" s="344">
        <v>3421</v>
      </c>
      <c r="C7" s="344">
        <v>6121</v>
      </c>
      <c r="D7" s="344">
        <v>5</v>
      </c>
      <c r="E7" s="345" t="s">
        <v>410</v>
      </c>
      <c r="F7" s="352">
        <v>59000</v>
      </c>
      <c r="G7" s="356"/>
    </row>
    <row r="8" spans="1:7" ht="19.5" customHeight="1">
      <c r="A8" s="344">
        <v>4461</v>
      </c>
      <c r="B8" s="344">
        <v>2212</v>
      </c>
      <c r="C8" s="344">
        <v>6121</v>
      </c>
      <c r="D8" s="344">
        <v>6</v>
      </c>
      <c r="E8" s="345" t="s">
        <v>411</v>
      </c>
      <c r="F8" s="352">
        <v>5900000</v>
      </c>
      <c r="G8" s="356"/>
    </row>
    <row r="9" spans="1:7" ht="19.5" customHeight="1">
      <c r="A9" s="344">
        <v>735</v>
      </c>
      <c r="B9" s="344">
        <v>2212</v>
      </c>
      <c r="C9" s="344">
        <v>6121</v>
      </c>
      <c r="D9" s="344">
        <v>7</v>
      </c>
      <c r="E9" s="345" t="s">
        <v>188</v>
      </c>
      <c r="F9" s="352">
        <v>3200000</v>
      </c>
      <c r="G9" s="356"/>
    </row>
    <row r="10" spans="1:7" ht="19.5" customHeight="1">
      <c r="A10" s="344">
        <v>4393</v>
      </c>
      <c r="B10" s="344">
        <v>3421</v>
      </c>
      <c r="C10" s="344">
        <v>6121</v>
      </c>
      <c r="D10" s="344">
        <v>8</v>
      </c>
      <c r="E10" s="345" t="s">
        <v>236</v>
      </c>
      <c r="F10" s="352">
        <v>260000</v>
      </c>
      <c r="G10" s="356"/>
    </row>
    <row r="11" spans="1:7" ht="19.5" customHeight="1">
      <c r="A11" s="344">
        <v>749</v>
      </c>
      <c r="B11" s="344">
        <v>2219</v>
      </c>
      <c r="C11" s="344">
        <v>6121</v>
      </c>
      <c r="D11" s="344">
        <v>9</v>
      </c>
      <c r="E11" s="357" t="s">
        <v>180</v>
      </c>
      <c r="F11" s="352">
        <v>3000000</v>
      </c>
      <c r="G11" s="356"/>
    </row>
    <row r="12" spans="1:7" ht="19.5" customHeight="1">
      <c r="A12" s="344">
        <v>4185</v>
      </c>
      <c r="B12" s="344">
        <v>2321</v>
      </c>
      <c r="C12" s="344">
        <v>6121</v>
      </c>
      <c r="D12" s="344">
        <v>10</v>
      </c>
      <c r="E12" s="345" t="s">
        <v>412</v>
      </c>
      <c r="F12" s="352">
        <v>410000</v>
      </c>
      <c r="G12" s="356"/>
    </row>
    <row r="13" spans="1:7" ht="19.5" customHeight="1">
      <c r="A13" s="344">
        <v>4531</v>
      </c>
      <c r="B13" s="344">
        <v>2219</v>
      </c>
      <c r="C13" s="344">
        <v>6121</v>
      </c>
      <c r="D13" s="344">
        <v>11</v>
      </c>
      <c r="E13" s="345" t="s">
        <v>413</v>
      </c>
      <c r="F13" s="352">
        <v>300000</v>
      </c>
      <c r="G13" s="356"/>
    </row>
    <row r="14" spans="1:7" ht="19.5" customHeight="1">
      <c r="A14" s="344">
        <v>569</v>
      </c>
      <c r="B14" s="344">
        <v>2271</v>
      </c>
      <c r="C14" s="344">
        <v>6121</v>
      </c>
      <c r="D14" s="344">
        <v>12</v>
      </c>
      <c r="E14" s="345" t="s">
        <v>237</v>
      </c>
      <c r="F14" s="352">
        <v>1500000</v>
      </c>
      <c r="G14" s="356"/>
    </row>
    <row r="15" spans="1:7" ht="19.5" customHeight="1">
      <c r="A15" s="344">
        <v>1063</v>
      </c>
      <c r="B15" s="344">
        <v>2321</v>
      </c>
      <c r="C15" s="344">
        <v>6121</v>
      </c>
      <c r="D15" s="344">
        <v>13</v>
      </c>
      <c r="E15" s="345" t="s">
        <v>414</v>
      </c>
      <c r="F15" s="352">
        <v>100000000</v>
      </c>
      <c r="G15" s="356"/>
    </row>
    <row r="16" spans="1:7" ht="19.5" customHeight="1">
      <c r="A16" s="344">
        <v>4517</v>
      </c>
      <c r="B16" s="344">
        <v>3635</v>
      </c>
      <c r="C16" s="344">
        <v>6121</v>
      </c>
      <c r="D16" s="344">
        <v>14</v>
      </c>
      <c r="E16" s="345" t="s">
        <v>415</v>
      </c>
      <c r="F16" s="352">
        <v>3000000</v>
      </c>
      <c r="G16" s="356"/>
    </row>
    <row r="17" spans="1:7" s="354" customFormat="1" ht="19.5" customHeight="1">
      <c r="A17" s="344">
        <v>4519</v>
      </c>
      <c r="B17" s="344">
        <v>2140</v>
      </c>
      <c r="C17" s="344">
        <v>6121</v>
      </c>
      <c r="D17" s="344">
        <v>15</v>
      </c>
      <c r="E17" s="345" t="s">
        <v>416</v>
      </c>
      <c r="F17" s="352">
        <v>1800000</v>
      </c>
      <c r="G17" s="353"/>
    </row>
    <row r="18" spans="1:7" ht="19.5" customHeight="1">
      <c r="A18" s="344">
        <v>4479</v>
      </c>
      <c r="B18" s="344">
        <v>2219</v>
      </c>
      <c r="C18" s="344">
        <v>6121</v>
      </c>
      <c r="D18" s="344">
        <v>16</v>
      </c>
      <c r="E18" s="345" t="s">
        <v>417</v>
      </c>
      <c r="F18" s="352">
        <v>340000</v>
      </c>
      <c r="G18" s="356"/>
    </row>
    <row r="19" spans="1:7" ht="19.5" customHeight="1">
      <c r="A19" s="344">
        <v>4488</v>
      </c>
      <c r="B19" s="344">
        <v>3329</v>
      </c>
      <c r="C19" s="344">
        <v>6121</v>
      </c>
      <c r="D19" s="344">
        <v>17</v>
      </c>
      <c r="E19" s="345" t="s">
        <v>177</v>
      </c>
      <c r="F19" s="352">
        <v>440000</v>
      </c>
      <c r="G19" s="356"/>
    </row>
    <row r="20" spans="1:7" ht="19.5" customHeight="1">
      <c r="A20" s="344">
        <v>4524</v>
      </c>
      <c r="B20" s="344">
        <v>6171</v>
      </c>
      <c r="C20" s="344">
        <v>6121</v>
      </c>
      <c r="D20" s="344">
        <v>18</v>
      </c>
      <c r="E20" s="345" t="s">
        <v>418</v>
      </c>
      <c r="F20" s="352">
        <v>200000</v>
      </c>
      <c r="G20" s="356"/>
    </row>
    <row r="21" spans="1:7" ht="19.5" customHeight="1">
      <c r="A21" s="344">
        <v>4466</v>
      </c>
      <c r="B21" s="344">
        <v>6171</v>
      </c>
      <c r="C21" s="344">
        <v>6121</v>
      </c>
      <c r="D21" s="344">
        <v>19</v>
      </c>
      <c r="E21" s="345" t="s">
        <v>419</v>
      </c>
      <c r="F21" s="352">
        <v>250000</v>
      </c>
      <c r="G21" s="356"/>
    </row>
    <row r="22" spans="1:7" ht="19.5" customHeight="1">
      <c r="A22" s="344">
        <v>4366</v>
      </c>
      <c r="B22" s="344">
        <v>4333</v>
      </c>
      <c r="C22" s="344">
        <v>6121</v>
      </c>
      <c r="D22" s="344">
        <v>20</v>
      </c>
      <c r="E22" s="345" t="s">
        <v>189</v>
      </c>
      <c r="F22" s="352">
        <v>4000000</v>
      </c>
      <c r="G22" s="356"/>
    </row>
    <row r="23" spans="1:7" ht="19.5" customHeight="1">
      <c r="A23" s="344">
        <v>870</v>
      </c>
      <c r="B23" s="344">
        <v>3639</v>
      </c>
      <c r="C23" s="344">
        <v>6121</v>
      </c>
      <c r="D23" s="344">
        <v>21</v>
      </c>
      <c r="E23" s="345" t="s">
        <v>224</v>
      </c>
      <c r="F23" s="352">
        <v>29400000</v>
      </c>
      <c r="G23" s="356"/>
    </row>
    <row r="24" spans="1:7" s="361" customFormat="1" ht="19.5" customHeight="1">
      <c r="A24" s="358">
        <v>4401</v>
      </c>
      <c r="B24" s="358">
        <v>2321</v>
      </c>
      <c r="C24" s="358">
        <v>6121</v>
      </c>
      <c r="D24" s="358">
        <v>22</v>
      </c>
      <c r="E24" s="359" t="s">
        <v>192</v>
      </c>
      <c r="F24" s="360">
        <v>1035000</v>
      </c>
      <c r="G24" s="353"/>
    </row>
    <row r="25" spans="1:7" ht="19.5" customHeight="1">
      <c r="A25" s="344">
        <v>4508</v>
      </c>
      <c r="B25" s="344">
        <v>3632</v>
      </c>
      <c r="C25" s="344">
        <v>6121</v>
      </c>
      <c r="D25" s="344">
        <v>23</v>
      </c>
      <c r="E25" s="345" t="s">
        <v>420</v>
      </c>
      <c r="F25" s="352">
        <v>3660000</v>
      </c>
      <c r="G25" s="356"/>
    </row>
    <row r="26" spans="1:7" ht="19.5" customHeight="1">
      <c r="A26" s="344">
        <v>959</v>
      </c>
      <c r="B26" s="344">
        <v>6171</v>
      </c>
      <c r="C26" s="344">
        <v>6121</v>
      </c>
      <c r="D26" s="344">
        <v>24</v>
      </c>
      <c r="E26" s="345" t="s">
        <v>219</v>
      </c>
      <c r="F26" s="352">
        <v>15850000</v>
      </c>
      <c r="G26" s="356"/>
    </row>
    <row r="27" spans="1:7" ht="19.5" customHeight="1">
      <c r="A27" s="344">
        <v>4255</v>
      </c>
      <c r="B27" s="344">
        <v>2219</v>
      </c>
      <c r="C27" s="344">
        <v>6121</v>
      </c>
      <c r="D27" s="344">
        <v>25</v>
      </c>
      <c r="E27" s="345" t="s">
        <v>181</v>
      </c>
      <c r="F27" s="352">
        <v>3000000</v>
      </c>
      <c r="G27" s="356"/>
    </row>
    <row r="28" spans="1:7" ht="19.5" customHeight="1">
      <c r="A28" s="344">
        <v>4516</v>
      </c>
      <c r="B28" s="344">
        <v>5512</v>
      </c>
      <c r="C28" s="344">
        <v>6121</v>
      </c>
      <c r="D28" s="344">
        <v>26</v>
      </c>
      <c r="E28" s="345" t="s">
        <v>363</v>
      </c>
      <c r="F28" s="352">
        <v>15000</v>
      </c>
      <c r="G28" s="356"/>
    </row>
    <row r="29" spans="1:7" ht="19.5" customHeight="1">
      <c r="A29" s="344">
        <v>4310</v>
      </c>
      <c r="B29" s="344">
        <v>2219</v>
      </c>
      <c r="C29" s="344">
        <v>6121</v>
      </c>
      <c r="D29" s="344">
        <v>27</v>
      </c>
      <c r="E29" s="345" t="s">
        <v>190</v>
      </c>
      <c r="F29" s="352">
        <v>2000000</v>
      </c>
      <c r="G29" s="356"/>
    </row>
    <row r="30" spans="1:7" ht="19.5" customHeight="1">
      <c r="A30" s="344">
        <v>4390</v>
      </c>
      <c r="B30" s="344">
        <v>6171</v>
      </c>
      <c r="C30" s="344">
        <v>6121</v>
      </c>
      <c r="D30" s="344">
        <v>28</v>
      </c>
      <c r="E30" s="345" t="s">
        <v>232</v>
      </c>
      <c r="F30" s="352">
        <v>2810000</v>
      </c>
      <c r="G30" s="356"/>
    </row>
    <row r="31" spans="1:7" ht="19.5" customHeight="1">
      <c r="A31" s="344">
        <v>4194</v>
      </c>
      <c r="B31" s="344">
        <v>2219</v>
      </c>
      <c r="C31" s="344">
        <v>6121</v>
      </c>
      <c r="D31" s="344">
        <v>29</v>
      </c>
      <c r="E31" s="345" t="s">
        <v>421</v>
      </c>
      <c r="F31" s="352">
        <v>5200000</v>
      </c>
      <c r="G31" s="356"/>
    </row>
    <row r="32" spans="1:7" ht="19.5" customHeight="1">
      <c r="A32" s="344">
        <v>4394</v>
      </c>
      <c r="B32" s="344">
        <v>2212</v>
      </c>
      <c r="C32" s="344">
        <v>6121</v>
      </c>
      <c r="D32" s="344">
        <v>30</v>
      </c>
      <c r="E32" s="345" t="s">
        <v>235</v>
      </c>
      <c r="F32" s="352">
        <v>80000</v>
      </c>
      <c r="G32" s="356"/>
    </row>
    <row r="33" spans="1:7" ht="19.5" customHeight="1">
      <c r="A33" s="344">
        <v>4389</v>
      </c>
      <c r="B33" s="344">
        <v>2321</v>
      </c>
      <c r="C33" s="344">
        <v>6121</v>
      </c>
      <c r="D33" s="344">
        <v>31</v>
      </c>
      <c r="E33" s="345" t="s">
        <v>230</v>
      </c>
      <c r="F33" s="352">
        <v>590000</v>
      </c>
      <c r="G33" s="356"/>
    </row>
    <row r="34" spans="1:7" s="354" customFormat="1" ht="19.5" customHeight="1">
      <c r="A34" s="344">
        <v>975</v>
      </c>
      <c r="B34" s="344">
        <v>2321</v>
      </c>
      <c r="C34" s="344">
        <v>6121</v>
      </c>
      <c r="D34" s="344">
        <v>32</v>
      </c>
      <c r="E34" s="362" t="s">
        <v>422</v>
      </c>
      <c r="F34" s="355">
        <v>2446000</v>
      </c>
      <c r="G34" s="353"/>
    </row>
    <row r="35" spans="1:7" ht="19.5" customHeight="1">
      <c r="A35" s="344">
        <v>4520</v>
      </c>
      <c r="B35" s="344">
        <v>3635</v>
      </c>
      <c r="C35" s="344">
        <v>6121</v>
      </c>
      <c r="D35" s="344">
        <v>33</v>
      </c>
      <c r="E35" s="345" t="s">
        <v>398</v>
      </c>
      <c r="F35" s="352">
        <v>2800000</v>
      </c>
      <c r="G35" s="356"/>
    </row>
    <row r="36" spans="1:7" ht="19.5" customHeight="1">
      <c r="A36" s="344">
        <v>4485</v>
      </c>
      <c r="B36" s="344">
        <v>3314</v>
      </c>
      <c r="C36" s="344">
        <v>6121</v>
      </c>
      <c r="D36" s="344">
        <v>34</v>
      </c>
      <c r="E36" s="345" t="s">
        <v>423</v>
      </c>
      <c r="F36" s="352">
        <v>1207000</v>
      </c>
      <c r="G36" s="356"/>
    </row>
    <row r="37" spans="1:7" ht="19.5" customHeight="1">
      <c r="A37" s="344">
        <v>4532</v>
      </c>
      <c r="B37" s="344">
        <v>2219</v>
      </c>
      <c r="C37" s="344">
        <v>6121</v>
      </c>
      <c r="D37" s="344">
        <v>35</v>
      </c>
      <c r="E37" s="345" t="s">
        <v>424</v>
      </c>
      <c r="F37" s="352">
        <v>650000</v>
      </c>
      <c r="G37" s="356"/>
    </row>
    <row r="38" spans="1:7" ht="19.5" customHeight="1">
      <c r="A38" s="344">
        <v>936</v>
      </c>
      <c r="B38" s="344">
        <v>2219</v>
      </c>
      <c r="C38" s="344">
        <v>6121</v>
      </c>
      <c r="D38" s="344">
        <v>36</v>
      </c>
      <c r="E38" s="345" t="s">
        <v>425</v>
      </c>
      <c r="F38" s="352">
        <v>10500000</v>
      </c>
      <c r="G38" s="356"/>
    </row>
    <row r="39" spans="1:7" ht="19.5" customHeight="1">
      <c r="A39" s="344">
        <v>4525</v>
      </c>
      <c r="B39" s="344">
        <v>3429</v>
      </c>
      <c r="C39" s="344">
        <v>6121</v>
      </c>
      <c r="D39" s="344">
        <v>37</v>
      </c>
      <c r="E39" s="345" t="s">
        <v>171</v>
      </c>
      <c r="F39" s="352">
        <v>250000</v>
      </c>
      <c r="G39" s="356"/>
    </row>
    <row r="40" spans="1:7" ht="19.5" customHeight="1">
      <c r="A40" s="344">
        <v>863</v>
      </c>
      <c r="B40" s="344">
        <v>2219</v>
      </c>
      <c r="C40" s="344">
        <v>6121</v>
      </c>
      <c r="D40" s="344">
        <v>38</v>
      </c>
      <c r="E40" s="345" t="s">
        <v>183</v>
      </c>
      <c r="F40" s="355">
        <v>3000000</v>
      </c>
      <c r="G40" s="356"/>
    </row>
    <row r="41" spans="1:7" ht="19.5" customHeight="1">
      <c r="A41" s="344">
        <v>4260</v>
      </c>
      <c r="B41" s="344">
        <v>3311</v>
      </c>
      <c r="C41" s="344">
        <v>6121</v>
      </c>
      <c r="D41" s="344">
        <v>39</v>
      </c>
      <c r="E41" s="345" t="s">
        <v>221</v>
      </c>
      <c r="F41" s="352">
        <v>64000000</v>
      </c>
      <c r="G41" s="356"/>
    </row>
    <row r="42" spans="1:7" s="354" customFormat="1" ht="19.5" customHeight="1">
      <c r="A42" s="344">
        <v>4454</v>
      </c>
      <c r="B42" s="344">
        <v>3311</v>
      </c>
      <c r="C42" s="344">
        <v>6121</v>
      </c>
      <c r="D42" s="344">
        <v>40</v>
      </c>
      <c r="E42" s="345" t="s">
        <v>426</v>
      </c>
      <c r="F42" s="352">
        <v>70000</v>
      </c>
      <c r="G42" s="353"/>
    </row>
    <row r="43" spans="1:7" ht="19.5" customHeight="1">
      <c r="A43" s="344">
        <v>568</v>
      </c>
      <c r="B43" s="344">
        <v>2212</v>
      </c>
      <c r="C43" s="344">
        <v>6121</v>
      </c>
      <c r="D43" s="344">
        <v>41</v>
      </c>
      <c r="E43" s="345" t="s">
        <v>179</v>
      </c>
      <c r="F43" s="363">
        <v>3000000</v>
      </c>
      <c r="G43" s="356"/>
    </row>
    <row r="44" spans="1:7" ht="19.5" customHeight="1">
      <c r="A44" s="344">
        <v>4448</v>
      </c>
      <c r="B44" s="344">
        <v>2219</v>
      </c>
      <c r="C44" s="344">
        <v>6121</v>
      </c>
      <c r="D44" s="344">
        <v>42</v>
      </c>
      <c r="E44" s="345" t="s">
        <v>176</v>
      </c>
      <c r="F44" s="352">
        <v>10000000</v>
      </c>
      <c r="G44" s="356"/>
    </row>
    <row r="45" spans="1:7" ht="19.5" customHeight="1">
      <c r="A45" s="344">
        <v>4575</v>
      </c>
      <c r="B45" s="344">
        <v>2212</v>
      </c>
      <c r="C45" s="344">
        <v>6121</v>
      </c>
      <c r="D45" s="344">
        <v>43</v>
      </c>
      <c r="E45" s="345" t="s">
        <v>427</v>
      </c>
      <c r="F45" s="352">
        <v>400000</v>
      </c>
      <c r="G45" s="356"/>
    </row>
    <row r="46" spans="1:7" ht="19.5" customHeight="1">
      <c r="A46" s="344">
        <v>4515</v>
      </c>
      <c r="B46" s="344">
        <v>2321</v>
      </c>
      <c r="C46" s="344">
        <v>6121</v>
      </c>
      <c r="D46" s="344">
        <v>44</v>
      </c>
      <c r="E46" s="345" t="s">
        <v>362</v>
      </c>
      <c r="F46" s="352">
        <v>80000</v>
      </c>
      <c r="G46" s="356"/>
    </row>
    <row r="47" spans="1:7" ht="19.5" customHeight="1">
      <c r="A47" s="344">
        <v>4511</v>
      </c>
      <c r="B47" s="344">
        <v>3141</v>
      </c>
      <c r="C47" s="344">
        <v>6121</v>
      </c>
      <c r="D47" s="344">
        <v>45</v>
      </c>
      <c r="E47" s="345" t="s">
        <v>358</v>
      </c>
      <c r="F47" s="352">
        <v>190000</v>
      </c>
      <c r="G47" s="356"/>
    </row>
    <row r="48" spans="1:7" ht="19.5" customHeight="1">
      <c r="A48" s="344">
        <v>4514</v>
      </c>
      <c r="B48" s="344">
        <v>3141</v>
      </c>
      <c r="C48" s="344">
        <v>6121</v>
      </c>
      <c r="D48" s="344">
        <v>46</v>
      </c>
      <c r="E48" s="345" t="s">
        <v>361</v>
      </c>
      <c r="F48" s="352">
        <v>190000</v>
      </c>
      <c r="G48" s="356"/>
    </row>
    <row r="49" spans="1:7" ht="19.5" customHeight="1">
      <c r="A49" s="344">
        <v>4294</v>
      </c>
      <c r="B49" s="344">
        <v>3429</v>
      </c>
      <c r="C49" s="344">
        <v>6121</v>
      </c>
      <c r="D49" s="344">
        <v>47</v>
      </c>
      <c r="E49" s="345" t="s">
        <v>140</v>
      </c>
      <c r="F49" s="352">
        <v>2350000</v>
      </c>
      <c r="G49" s="356"/>
    </row>
    <row r="50" spans="1:7" ht="19.5" customHeight="1">
      <c r="A50" s="344">
        <v>565</v>
      </c>
      <c r="B50" s="344">
        <v>2310</v>
      </c>
      <c r="C50" s="344">
        <v>6121</v>
      </c>
      <c r="D50" s="344">
        <v>48</v>
      </c>
      <c r="E50" s="357" t="s">
        <v>186</v>
      </c>
      <c r="F50" s="352">
        <v>4000000</v>
      </c>
      <c r="G50" s="356"/>
    </row>
    <row r="51" spans="1:7" ht="19.5" customHeight="1">
      <c r="A51" s="344">
        <v>4455</v>
      </c>
      <c r="B51" s="344">
        <v>2212</v>
      </c>
      <c r="C51" s="344">
        <v>6121</v>
      </c>
      <c r="D51" s="344">
        <v>49</v>
      </c>
      <c r="E51" s="345" t="s">
        <v>138</v>
      </c>
      <c r="F51" s="352">
        <v>50000</v>
      </c>
      <c r="G51" s="356"/>
    </row>
    <row r="52" spans="1:7" ht="19.5" customHeight="1">
      <c r="A52" s="344">
        <v>893</v>
      </c>
      <c r="B52" s="344">
        <v>2321</v>
      </c>
      <c r="C52" s="344">
        <v>6121</v>
      </c>
      <c r="D52" s="344">
        <v>50</v>
      </c>
      <c r="E52" s="345" t="s">
        <v>223</v>
      </c>
      <c r="F52" s="352">
        <v>31000000</v>
      </c>
      <c r="G52" s="356"/>
    </row>
    <row r="53" spans="1:7" ht="19.5" customHeight="1">
      <c r="A53" s="344">
        <v>4192</v>
      </c>
      <c r="B53" s="344">
        <v>2212</v>
      </c>
      <c r="C53" s="344">
        <v>6121</v>
      </c>
      <c r="D53" s="344">
        <v>51</v>
      </c>
      <c r="E53" s="345" t="s">
        <v>428</v>
      </c>
      <c r="F53" s="352">
        <v>24800000</v>
      </c>
      <c r="G53" s="356"/>
    </row>
    <row r="54" spans="1:7" s="361" customFormat="1" ht="19.5" customHeight="1">
      <c r="A54" s="358">
        <v>4589</v>
      </c>
      <c r="B54" s="358">
        <v>3639</v>
      </c>
      <c r="C54" s="358">
        <v>6121</v>
      </c>
      <c r="D54" s="358">
        <v>52</v>
      </c>
      <c r="E54" s="364" t="s">
        <v>429</v>
      </c>
      <c r="F54" s="365">
        <v>2000000</v>
      </c>
      <c r="G54" s="353"/>
    </row>
    <row r="55" spans="1:7" s="361" customFormat="1" ht="19.5" customHeight="1">
      <c r="A55" s="358">
        <v>152</v>
      </c>
      <c r="B55" s="358">
        <v>3745</v>
      </c>
      <c r="C55" s="358">
        <v>6121</v>
      </c>
      <c r="D55" s="358">
        <v>53</v>
      </c>
      <c r="E55" s="364" t="s">
        <v>175</v>
      </c>
      <c r="F55" s="365">
        <v>5000000</v>
      </c>
      <c r="G55" s="353"/>
    </row>
    <row r="56" spans="1:7" ht="19.5" customHeight="1">
      <c r="A56" s="344">
        <v>4397</v>
      </c>
      <c r="B56" s="344">
        <v>2219</v>
      </c>
      <c r="C56" s="344">
        <v>6121</v>
      </c>
      <c r="D56" s="344">
        <v>54</v>
      </c>
      <c r="E56" s="426" t="s">
        <v>430</v>
      </c>
      <c r="F56" s="352">
        <v>7000000</v>
      </c>
      <c r="G56" s="356"/>
    </row>
    <row r="57" spans="1:7" s="361" customFormat="1" ht="19.5" customHeight="1">
      <c r="A57" s="358">
        <v>4550</v>
      </c>
      <c r="B57" s="358">
        <v>3419</v>
      </c>
      <c r="C57" s="358">
        <v>6121</v>
      </c>
      <c r="D57" s="358">
        <v>55</v>
      </c>
      <c r="E57" s="364" t="s">
        <v>431</v>
      </c>
      <c r="F57" s="366">
        <v>600000</v>
      </c>
      <c r="G57" s="353"/>
    </row>
    <row r="58" spans="1:7" s="361" customFormat="1" ht="19.5" customHeight="1">
      <c r="A58" s="358">
        <v>4432</v>
      </c>
      <c r="B58" s="358">
        <v>3419</v>
      </c>
      <c r="C58" s="358">
        <v>6121</v>
      </c>
      <c r="D58" s="358">
        <v>56</v>
      </c>
      <c r="E58" s="364" t="s">
        <v>432</v>
      </c>
      <c r="F58" s="366">
        <v>12000000</v>
      </c>
      <c r="G58" s="353"/>
    </row>
    <row r="59" spans="1:7" ht="19.5" customHeight="1">
      <c r="A59" s="344">
        <v>4521</v>
      </c>
      <c r="B59" s="344">
        <v>2219</v>
      </c>
      <c r="C59" s="344">
        <v>6121</v>
      </c>
      <c r="D59" s="344">
        <v>57</v>
      </c>
      <c r="E59" s="345" t="s">
        <v>433</v>
      </c>
      <c r="F59" s="352">
        <v>100000</v>
      </c>
      <c r="G59" s="356"/>
    </row>
    <row r="60" spans="1:7" ht="19.5" customHeight="1">
      <c r="A60" s="344">
        <v>4172</v>
      </c>
      <c r="B60" s="344">
        <v>2321</v>
      </c>
      <c r="C60" s="344">
        <v>6121</v>
      </c>
      <c r="D60" s="344">
        <v>58</v>
      </c>
      <c r="E60" s="345" t="s">
        <v>434</v>
      </c>
      <c r="F60" s="352">
        <v>200000</v>
      </c>
      <c r="G60" s="356"/>
    </row>
    <row r="61" spans="1:7" ht="19.5" customHeight="1">
      <c r="A61" s="344">
        <v>4319</v>
      </c>
      <c r="B61" s="344">
        <v>2321</v>
      </c>
      <c r="C61" s="344">
        <v>6121</v>
      </c>
      <c r="D61" s="344">
        <v>59</v>
      </c>
      <c r="E61" s="345" t="s">
        <v>435</v>
      </c>
      <c r="F61" s="352">
        <v>120000</v>
      </c>
      <c r="G61" s="356"/>
    </row>
    <row r="62" spans="1:7" ht="19.5" customHeight="1">
      <c r="A62" s="344">
        <v>4176</v>
      </c>
      <c r="B62" s="344">
        <v>2212</v>
      </c>
      <c r="C62" s="344">
        <v>6121</v>
      </c>
      <c r="D62" s="344">
        <v>60</v>
      </c>
      <c r="E62" s="345" t="s">
        <v>436</v>
      </c>
      <c r="F62" s="352">
        <v>10550000</v>
      </c>
      <c r="G62" s="356"/>
    </row>
    <row r="63" spans="1:7" ht="19.5" customHeight="1">
      <c r="A63" s="344">
        <v>4518</v>
      </c>
      <c r="B63" s="344">
        <v>2321</v>
      </c>
      <c r="C63" s="344">
        <v>6121</v>
      </c>
      <c r="D63" s="344">
        <v>61</v>
      </c>
      <c r="E63" s="345" t="s">
        <v>365</v>
      </c>
      <c r="F63" s="352">
        <v>1700000</v>
      </c>
      <c r="G63" s="356"/>
    </row>
    <row r="64" spans="1:7" ht="19.5" customHeight="1">
      <c r="A64" s="344">
        <v>4188</v>
      </c>
      <c r="B64" s="344">
        <v>2333</v>
      </c>
      <c r="C64" s="344">
        <v>6121</v>
      </c>
      <c r="D64" s="344">
        <v>62</v>
      </c>
      <c r="E64" s="345" t="s">
        <v>437</v>
      </c>
      <c r="F64" s="352">
        <v>1000000</v>
      </c>
      <c r="G64" s="356"/>
    </row>
    <row r="65" spans="1:7" ht="19.5" customHeight="1">
      <c r="A65" s="344">
        <v>4187</v>
      </c>
      <c r="B65" s="344">
        <v>2310</v>
      </c>
      <c r="C65" s="344">
        <v>6121</v>
      </c>
      <c r="D65" s="344">
        <v>63</v>
      </c>
      <c r="E65" s="345" t="s">
        <v>139</v>
      </c>
      <c r="F65" s="352">
        <v>2500000</v>
      </c>
      <c r="G65" s="356"/>
    </row>
    <row r="66" spans="1:7" ht="19.5" customHeight="1">
      <c r="A66" s="344">
        <v>4195</v>
      </c>
      <c r="B66" s="344">
        <v>2212</v>
      </c>
      <c r="C66" s="344">
        <v>6121</v>
      </c>
      <c r="D66" s="344">
        <v>64</v>
      </c>
      <c r="E66" s="345" t="s">
        <v>438</v>
      </c>
      <c r="F66" s="352">
        <v>750000</v>
      </c>
      <c r="G66" s="356"/>
    </row>
    <row r="67" spans="1:7" ht="19.5" customHeight="1">
      <c r="A67" s="344">
        <v>4493</v>
      </c>
      <c r="B67" s="344">
        <v>2212</v>
      </c>
      <c r="C67" s="344">
        <v>6121</v>
      </c>
      <c r="D67" s="344">
        <v>65</v>
      </c>
      <c r="E67" s="345" t="s">
        <v>439</v>
      </c>
      <c r="F67" s="352">
        <v>1900000</v>
      </c>
      <c r="G67" s="356"/>
    </row>
    <row r="68" spans="1:7" ht="19.5" customHeight="1">
      <c r="A68" s="344">
        <v>4387</v>
      </c>
      <c r="B68" s="344">
        <v>6409</v>
      </c>
      <c r="C68" s="344">
        <v>6121</v>
      </c>
      <c r="D68" s="344">
        <v>66</v>
      </c>
      <c r="E68" s="345" t="s">
        <v>364</v>
      </c>
      <c r="F68" s="352">
        <v>4000000</v>
      </c>
      <c r="G68" s="356"/>
    </row>
    <row r="69" spans="1:7" ht="19.5" customHeight="1">
      <c r="A69" s="344">
        <v>562</v>
      </c>
      <c r="B69" s="344">
        <v>2321</v>
      </c>
      <c r="C69" s="344">
        <v>6121</v>
      </c>
      <c r="D69" s="344">
        <v>67</v>
      </c>
      <c r="E69" s="345" t="s">
        <v>231</v>
      </c>
      <c r="F69" s="352">
        <v>1500000</v>
      </c>
      <c r="G69" s="356"/>
    </row>
    <row r="70" spans="1:7" ht="19.5" customHeight="1">
      <c r="A70" s="344">
        <v>4506</v>
      </c>
      <c r="B70" s="344">
        <v>2219</v>
      </c>
      <c r="C70" s="344">
        <v>6121</v>
      </c>
      <c r="D70" s="344">
        <v>68</v>
      </c>
      <c r="E70" s="345" t="s">
        <v>178</v>
      </c>
      <c r="F70" s="352">
        <v>2000000</v>
      </c>
      <c r="G70" s="356"/>
    </row>
    <row r="71" spans="1:7" ht="19.5" customHeight="1">
      <c r="A71" s="344">
        <v>978</v>
      </c>
      <c r="B71" s="344">
        <v>2321</v>
      </c>
      <c r="C71" s="344">
        <v>6121</v>
      </c>
      <c r="D71" s="344">
        <v>69</v>
      </c>
      <c r="E71" s="345" t="s">
        <v>220</v>
      </c>
      <c r="F71" s="352">
        <v>75000000</v>
      </c>
      <c r="G71" s="356"/>
    </row>
    <row r="72" spans="1:7" ht="19.5" customHeight="1">
      <c r="A72" s="367">
        <v>4327</v>
      </c>
      <c r="B72" s="367">
        <v>6171</v>
      </c>
      <c r="C72" s="367">
        <v>6121</v>
      </c>
      <c r="D72" s="367">
        <v>70</v>
      </c>
      <c r="E72" s="368" t="s">
        <v>225</v>
      </c>
      <c r="F72" s="369">
        <v>11500000</v>
      </c>
      <c r="G72" s="356"/>
    </row>
    <row r="73" spans="1:7" ht="19.5" customHeight="1">
      <c r="A73" s="344">
        <v>4326</v>
      </c>
      <c r="B73" s="344">
        <v>2221</v>
      </c>
      <c r="C73" s="344">
        <v>6121</v>
      </c>
      <c r="D73" s="344">
        <v>71</v>
      </c>
      <c r="E73" s="345" t="s">
        <v>402</v>
      </c>
      <c r="F73" s="352">
        <v>212300000</v>
      </c>
      <c r="G73" s="356"/>
    </row>
    <row r="74" spans="1:7" ht="19.5" customHeight="1">
      <c r="A74" s="344">
        <v>4362</v>
      </c>
      <c r="B74" s="344">
        <v>2219</v>
      </c>
      <c r="C74" s="344">
        <v>6121</v>
      </c>
      <c r="D74" s="344">
        <v>72</v>
      </c>
      <c r="E74" s="345" t="s">
        <v>440</v>
      </c>
      <c r="F74" s="352">
        <v>500000</v>
      </c>
      <c r="G74" s="356"/>
    </row>
    <row r="75" spans="1:7" s="361" customFormat="1" ht="19.5" customHeight="1">
      <c r="A75" s="358">
        <v>4591</v>
      </c>
      <c r="B75" s="358">
        <v>3792</v>
      </c>
      <c r="C75" s="358">
        <v>6121</v>
      </c>
      <c r="D75" s="358">
        <v>73</v>
      </c>
      <c r="E75" s="359" t="s">
        <v>194</v>
      </c>
      <c r="F75" s="365">
        <v>6500000</v>
      </c>
      <c r="G75" s="353"/>
    </row>
    <row r="76" spans="1:7" ht="19.5" customHeight="1">
      <c r="A76" s="344">
        <v>4533</v>
      </c>
      <c r="B76" s="344">
        <v>3429</v>
      </c>
      <c r="C76" s="344">
        <v>6121</v>
      </c>
      <c r="D76" s="344">
        <v>74</v>
      </c>
      <c r="E76" s="345" t="s">
        <v>191</v>
      </c>
      <c r="F76" s="352">
        <v>1500000</v>
      </c>
      <c r="G76" s="356"/>
    </row>
    <row r="77" spans="1:7" ht="19.5" customHeight="1">
      <c r="A77" s="344">
        <v>4457</v>
      </c>
      <c r="B77" s="344">
        <v>2212</v>
      </c>
      <c r="C77" s="344">
        <v>6121</v>
      </c>
      <c r="D77" s="344">
        <v>75</v>
      </c>
      <c r="E77" s="345" t="s">
        <v>441</v>
      </c>
      <c r="F77" s="352">
        <v>2300000</v>
      </c>
      <c r="G77" s="356"/>
    </row>
    <row r="78" spans="1:7" ht="19.5" customHeight="1">
      <c r="A78" s="344">
        <v>1143</v>
      </c>
      <c r="B78" s="344">
        <v>3792</v>
      </c>
      <c r="C78" s="344">
        <v>6121</v>
      </c>
      <c r="D78" s="344">
        <v>76</v>
      </c>
      <c r="E78" s="345" t="s">
        <v>222</v>
      </c>
      <c r="F78" s="352">
        <v>20500000</v>
      </c>
      <c r="G78" s="356"/>
    </row>
    <row r="79" spans="1:7" ht="19.5" customHeight="1">
      <c r="A79" s="344">
        <v>4529</v>
      </c>
      <c r="B79" s="344">
        <v>2321</v>
      </c>
      <c r="C79" s="344">
        <v>6121</v>
      </c>
      <c r="D79" s="344">
        <v>77</v>
      </c>
      <c r="E79" s="345" t="s">
        <v>442</v>
      </c>
      <c r="F79" s="352">
        <v>600000</v>
      </c>
      <c r="G79" s="356"/>
    </row>
    <row r="80" spans="1:7" ht="19.5" customHeight="1">
      <c r="A80" s="344">
        <v>4453</v>
      </c>
      <c r="B80" s="344">
        <v>2321</v>
      </c>
      <c r="C80" s="344">
        <v>6121</v>
      </c>
      <c r="D80" s="344">
        <v>78</v>
      </c>
      <c r="E80" s="345" t="s">
        <v>226</v>
      </c>
      <c r="F80" s="352">
        <v>375000</v>
      </c>
      <c r="G80" s="356"/>
    </row>
    <row r="81" spans="1:7" ht="19.5" customHeight="1">
      <c r="A81" s="344">
        <v>4471</v>
      </c>
      <c r="B81" s="344">
        <v>2310</v>
      </c>
      <c r="C81" s="344">
        <v>6121</v>
      </c>
      <c r="D81" s="344">
        <v>79</v>
      </c>
      <c r="E81" s="345" t="s">
        <v>227</v>
      </c>
      <c r="F81" s="352">
        <v>550000</v>
      </c>
      <c r="G81" s="356"/>
    </row>
    <row r="82" spans="1:7" ht="19.5" customHeight="1">
      <c r="A82" s="344">
        <v>4538</v>
      </c>
      <c r="B82" s="344">
        <v>2219</v>
      </c>
      <c r="C82" s="344">
        <v>6121</v>
      </c>
      <c r="D82" s="344">
        <v>80</v>
      </c>
      <c r="E82" s="345" t="s">
        <v>170</v>
      </c>
      <c r="F82" s="352">
        <v>100000</v>
      </c>
      <c r="G82" s="356"/>
    </row>
    <row r="83" spans="1:7" ht="19.5" customHeight="1">
      <c r="A83" s="344">
        <v>4523</v>
      </c>
      <c r="B83" s="344">
        <v>2212</v>
      </c>
      <c r="C83" s="344">
        <v>6121</v>
      </c>
      <c r="D83" s="344">
        <v>81</v>
      </c>
      <c r="E83" s="345" t="s">
        <v>443</v>
      </c>
      <c r="F83" s="352">
        <v>350000</v>
      </c>
      <c r="G83" s="356"/>
    </row>
    <row r="84" spans="1:7" ht="19.5" customHeight="1">
      <c r="A84" s="344">
        <v>4522</v>
      </c>
      <c r="B84" s="344">
        <v>2212</v>
      </c>
      <c r="C84" s="344">
        <v>6121</v>
      </c>
      <c r="D84" s="344">
        <v>82</v>
      </c>
      <c r="E84" s="345" t="s">
        <v>169</v>
      </c>
      <c r="F84" s="352">
        <v>200000</v>
      </c>
      <c r="G84" s="356"/>
    </row>
    <row r="85" spans="1:7" ht="19.5" customHeight="1">
      <c r="A85" s="344">
        <v>4458</v>
      </c>
      <c r="B85" s="344">
        <v>2212</v>
      </c>
      <c r="C85" s="344">
        <v>6121</v>
      </c>
      <c r="D85" s="344">
        <v>83</v>
      </c>
      <c r="E85" s="345" t="s">
        <v>444</v>
      </c>
      <c r="F85" s="352">
        <v>250000</v>
      </c>
      <c r="G85" s="356"/>
    </row>
    <row r="86" spans="1:8" ht="19.5" customHeight="1">
      <c r="A86" s="344">
        <v>4459</v>
      </c>
      <c r="B86" s="344">
        <v>2212</v>
      </c>
      <c r="C86" s="344">
        <v>6121</v>
      </c>
      <c r="D86" s="344">
        <v>84</v>
      </c>
      <c r="E86" s="345" t="s">
        <v>228</v>
      </c>
      <c r="F86" s="352">
        <v>390000</v>
      </c>
      <c r="G86" s="356"/>
      <c r="H86" s="370"/>
    </row>
    <row r="87" spans="1:7" ht="19.5" customHeight="1">
      <c r="A87" s="344">
        <v>4462</v>
      </c>
      <c r="B87" s="344">
        <v>2212</v>
      </c>
      <c r="C87" s="344">
        <v>6121</v>
      </c>
      <c r="D87" s="344">
        <v>85</v>
      </c>
      <c r="E87" s="345" t="s">
        <v>445</v>
      </c>
      <c r="F87" s="352">
        <v>5960000</v>
      </c>
      <c r="G87" s="356"/>
    </row>
    <row r="88" spans="1:7" ht="19.5" customHeight="1">
      <c r="A88" s="344">
        <v>4460</v>
      </c>
      <c r="B88" s="344">
        <v>2212</v>
      </c>
      <c r="C88" s="344">
        <v>6121</v>
      </c>
      <c r="D88" s="344">
        <v>86</v>
      </c>
      <c r="E88" s="345" t="s">
        <v>229</v>
      </c>
      <c r="F88" s="352">
        <v>470000</v>
      </c>
      <c r="G88" s="356"/>
    </row>
    <row r="89" spans="1:7" ht="19.5" customHeight="1">
      <c r="A89" s="344">
        <v>865</v>
      </c>
      <c r="B89" s="344">
        <v>3631</v>
      </c>
      <c r="C89" s="344">
        <v>6121</v>
      </c>
      <c r="D89" s="344">
        <v>87</v>
      </c>
      <c r="E89" s="345" t="s">
        <v>182</v>
      </c>
      <c r="F89" s="352">
        <v>3000000</v>
      </c>
      <c r="G89" s="356"/>
    </row>
    <row r="90" spans="1:7" ht="19.5" customHeight="1">
      <c r="A90" s="344">
        <v>1003</v>
      </c>
      <c r="B90" s="344">
        <v>2219</v>
      </c>
      <c r="C90" s="344">
        <v>6121</v>
      </c>
      <c r="D90" s="344">
        <v>88</v>
      </c>
      <c r="E90" s="345" t="s">
        <v>446</v>
      </c>
      <c r="F90" s="352">
        <v>1850000</v>
      </c>
      <c r="G90" s="356"/>
    </row>
    <row r="91" spans="1:7" ht="19.5" customHeight="1">
      <c r="A91" s="344">
        <v>4236</v>
      </c>
      <c r="B91" s="344">
        <v>3421</v>
      </c>
      <c r="C91" s="344">
        <v>6121</v>
      </c>
      <c r="D91" s="344">
        <v>89</v>
      </c>
      <c r="E91" s="345" t="s">
        <v>447</v>
      </c>
      <c r="F91" s="355">
        <v>26000000</v>
      </c>
      <c r="G91" s="356"/>
    </row>
    <row r="92" spans="1:7" ht="19.5" customHeight="1">
      <c r="A92" s="344">
        <v>726</v>
      </c>
      <c r="B92" s="344">
        <v>3741</v>
      </c>
      <c r="C92" s="344">
        <v>6121</v>
      </c>
      <c r="D92" s="344">
        <v>90</v>
      </c>
      <c r="E92" s="357" t="s">
        <v>448</v>
      </c>
      <c r="F92" s="352">
        <v>50000</v>
      </c>
      <c r="G92" s="356"/>
    </row>
    <row r="93" spans="1:7" ht="19.5" customHeight="1">
      <c r="A93" s="344">
        <v>4513</v>
      </c>
      <c r="B93" s="344">
        <v>3141</v>
      </c>
      <c r="C93" s="344">
        <v>6121</v>
      </c>
      <c r="D93" s="344">
        <v>91</v>
      </c>
      <c r="E93" s="345" t="s">
        <v>360</v>
      </c>
      <c r="F93" s="371">
        <v>230000</v>
      </c>
      <c r="G93" s="356"/>
    </row>
    <row r="94" spans="1:7" ht="19.5" customHeight="1">
      <c r="A94" s="344">
        <v>4530</v>
      </c>
      <c r="B94" s="344">
        <v>2321</v>
      </c>
      <c r="C94" s="344">
        <v>6121</v>
      </c>
      <c r="D94" s="344">
        <v>92</v>
      </c>
      <c r="E94" s="345" t="s">
        <v>187</v>
      </c>
      <c r="F94" s="371">
        <v>180000</v>
      </c>
      <c r="G94" s="356"/>
    </row>
    <row r="95" spans="1:7" ht="19.5" customHeight="1">
      <c r="A95" s="344">
        <v>4344</v>
      </c>
      <c r="B95" s="344">
        <v>3114</v>
      </c>
      <c r="C95" s="344">
        <v>6121</v>
      </c>
      <c r="D95" s="344">
        <v>93</v>
      </c>
      <c r="E95" s="345" t="s">
        <v>449</v>
      </c>
      <c r="F95" s="371">
        <v>51000</v>
      </c>
      <c r="G95" s="356"/>
    </row>
    <row r="96" spans="1:7" ht="19.5" customHeight="1">
      <c r="A96" s="344">
        <v>4509</v>
      </c>
      <c r="B96" s="344">
        <v>3141</v>
      </c>
      <c r="C96" s="344">
        <v>6121</v>
      </c>
      <c r="D96" s="344">
        <v>94</v>
      </c>
      <c r="E96" s="345" t="s">
        <v>357</v>
      </c>
      <c r="F96" s="371">
        <v>300000</v>
      </c>
      <c r="G96" s="356"/>
    </row>
    <row r="97" spans="1:7" ht="19.5" customHeight="1">
      <c r="A97" s="344">
        <v>4386</v>
      </c>
      <c r="B97" s="344">
        <v>3141</v>
      </c>
      <c r="C97" s="344">
        <v>6121</v>
      </c>
      <c r="D97" s="344">
        <v>95</v>
      </c>
      <c r="E97" s="345" t="s">
        <v>174</v>
      </c>
      <c r="F97" s="371">
        <v>14000000</v>
      </c>
      <c r="G97" s="356"/>
    </row>
    <row r="98" spans="1:7" ht="19.5" customHeight="1">
      <c r="A98" s="344">
        <v>4464</v>
      </c>
      <c r="B98" s="344">
        <v>3119</v>
      </c>
      <c r="C98" s="344">
        <v>6121</v>
      </c>
      <c r="D98" s="344">
        <v>96</v>
      </c>
      <c r="E98" s="345" t="s">
        <v>450</v>
      </c>
      <c r="F98" s="371">
        <v>6000000</v>
      </c>
      <c r="G98" s="356"/>
    </row>
    <row r="99" spans="1:7" ht="19.5" customHeight="1" thickBot="1">
      <c r="A99" s="372">
        <v>4512</v>
      </c>
      <c r="B99" s="372">
        <v>3141</v>
      </c>
      <c r="C99" s="372">
        <v>6121</v>
      </c>
      <c r="D99" s="372">
        <v>97</v>
      </c>
      <c r="E99" s="373" t="s">
        <v>359</v>
      </c>
      <c r="F99" s="374">
        <v>220000</v>
      </c>
      <c r="G99" s="376"/>
    </row>
    <row r="100" spans="1:8" s="380" customFormat="1" ht="19.5" customHeight="1" thickBot="1">
      <c r="A100" s="463" t="s">
        <v>451</v>
      </c>
      <c r="B100" s="467"/>
      <c r="C100" s="467"/>
      <c r="D100" s="467"/>
      <c r="E100" s="468"/>
      <c r="F100" s="377">
        <f>SUM(F3:F99)</f>
        <v>804448000</v>
      </c>
      <c r="G100" s="378"/>
      <c r="H100" s="379"/>
    </row>
    <row r="101" spans="1:7" ht="19.5" customHeight="1">
      <c r="A101" s="381"/>
      <c r="B101" s="381"/>
      <c r="C101" s="381"/>
      <c r="D101" s="381"/>
      <c r="E101" s="341"/>
      <c r="F101" s="382"/>
      <c r="G101" s="381"/>
    </row>
    <row r="102" spans="1:5" ht="19.5" customHeight="1">
      <c r="A102" s="341"/>
      <c r="B102" s="341"/>
      <c r="C102" s="341"/>
      <c r="D102" s="341"/>
      <c r="E102" s="341" t="s">
        <v>452</v>
      </c>
    </row>
    <row r="103" spans="1:7" s="354" customFormat="1" ht="19.5" customHeight="1">
      <c r="A103" s="344">
        <v>4361</v>
      </c>
      <c r="B103" s="344">
        <v>3635</v>
      </c>
      <c r="C103" s="344">
        <v>6119</v>
      </c>
      <c r="D103" s="344">
        <v>1</v>
      </c>
      <c r="E103" s="362" t="s">
        <v>522</v>
      </c>
      <c r="F103" s="355">
        <v>2300000</v>
      </c>
      <c r="G103" s="364" t="s">
        <v>453</v>
      </c>
    </row>
    <row r="104" spans="1:7" ht="19.5" customHeight="1">
      <c r="A104" s="344">
        <v>1050</v>
      </c>
      <c r="B104" s="344">
        <v>3635</v>
      </c>
      <c r="C104" s="344">
        <v>6119</v>
      </c>
      <c r="D104" s="344">
        <v>2</v>
      </c>
      <c r="E104" s="362" t="s">
        <v>233</v>
      </c>
      <c r="F104" s="355">
        <v>320000</v>
      </c>
      <c r="G104" s="345" t="s">
        <v>454</v>
      </c>
    </row>
    <row r="105" spans="1:7" ht="19.5" customHeight="1">
      <c r="A105" s="344">
        <v>4527</v>
      </c>
      <c r="B105" s="344">
        <v>3635</v>
      </c>
      <c r="C105" s="344">
        <v>6119</v>
      </c>
      <c r="D105" s="344">
        <v>3</v>
      </c>
      <c r="E105" s="362" t="s">
        <v>455</v>
      </c>
      <c r="F105" s="355">
        <v>200000</v>
      </c>
      <c r="G105" s="345" t="s">
        <v>456</v>
      </c>
    </row>
    <row r="106" spans="1:7" ht="19.5" customHeight="1">
      <c r="A106" s="344">
        <v>4540</v>
      </c>
      <c r="B106" s="344">
        <v>5212</v>
      </c>
      <c r="C106" s="344">
        <v>6123</v>
      </c>
      <c r="D106" s="344">
        <v>4</v>
      </c>
      <c r="E106" s="362" t="s">
        <v>519</v>
      </c>
      <c r="F106" s="355">
        <v>70000</v>
      </c>
      <c r="G106" s="345" t="s">
        <v>457</v>
      </c>
    </row>
    <row r="107" spans="1:7" s="361" customFormat="1" ht="19.5" customHeight="1">
      <c r="A107" s="358">
        <v>959</v>
      </c>
      <c r="B107" s="358">
        <v>6171</v>
      </c>
      <c r="C107" s="358">
        <v>6122</v>
      </c>
      <c r="D107" s="358">
        <v>5</v>
      </c>
      <c r="E107" s="359" t="s">
        <v>458</v>
      </c>
      <c r="F107" s="365">
        <v>140000</v>
      </c>
      <c r="G107" s="364" t="s">
        <v>459</v>
      </c>
    </row>
    <row r="108" spans="1:7" ht="19.5" customHeight="1">
      <c r="A108" s="344">
        <v>952</v>
      </c>
      <c r="B108" s="344">
        <v>5311</v>
      </c>
      <c r="C108" s="344">
        <v>6122</v>
      </c>
      <c r="D108" s="344">
        <v>6</v>
      </c>
      <c r="E108" s="362" t="s">
        <v>195</v>
      </c>
      <c r="F108" s="355">
        <v>320000</v>
      </c>
      <c r="G108" s="345" t="s">
        <v>460</v>
      </c>
    </row>
    <row r="109" spans="1:7" ht="19.5" customHeight="1">
      <c r="A109" s="344">
        <v>953</v>
      </c>
      <c r="B109" s="344">
        <v>3419</v>
      </c>
      <c r="C109" s="344">
        <v>6202</v>
      </c>
      <c r="D109" s="344">
        <v>7</v>
      </c>
      <c r="E109" s="362" t="s">
        <v>461</v>
      </c>
      <c r="F109" s="355">
        <v>8900000</v>
      </c>
      <c r="G109" s="345" t="s">
        <v>454</v>
      </c>
    </row>
    <row r="110" spans="1:7" ht="19.5" customHeight="1">
      <c r="A110" s="344">
        <v>4541</v>
      </c>
      <c r="B110" s="344">
        <v>6171</v>
      </c>
      <c r="C110" s="344">
        <v>6122</v>
      </c>
      <c r="D110" s="344">
        <v>8</v>
      </c>
      <c r="E110" s="362" t="s">
        <v>520</v>
      </c>
      <c r="F110" s="355">
        <v>250000</v>
      </c>
      <c r="G110" s="345" t="s">
        <v>462</v>
      </c>
    </row>
    <row r="111" spans="1:7" ht="19.5" customHeight="1">
      <c r="A111" s="344">
        <v>4573</v>
      </c>
      <c r="B111" s="344">
        <v>6171</v>
      </c>
      <c r="C111" s="344">
        <v>6122</v>
      </c>
      <c r="D111" s="344">
        <v>9</v>
      </c>
      <c r="E111" s="362" t="s">
        <v>463</v>
      </c>
      <c r="F111" s="355">
        <v>1000000</v>
      </c>
      <c r="G111" s="345" t="s">
        <v>464</v>
      </c>
    </row>
    <row r="112" spans="1:7" ht="19.5" customHeight="1">
      <c r="A112" s="344">
        <v>4536</v>
      </c>
      <c r="B112" s="344">
        <v>6171</v>
      </c>
      <c r="C112" s="344">
        <v>6123</v>
      </c>
      <c r="D112" s="344">
        <v>10</v>
      </c>
      <c r="E112" s="362" t="s">
        <v>193</v>
      </c>
      <c r="F112" s="355">
        <v>1250000</v>
      </c>
      <c r="G112" s="345" t="s">
        <v>456</v>
      </c>
    </row>
    <row r="113" spans="1:7" ht="19.5" customHeight="1">
      <c r="A113" s="344">
        <v>4379</v>
      </c>
      <c r="B113" s="344">
        <v>6171</v>
      </c>
      <c r="C113" s="344">
        <v>6111</v>
      </c>
      <c r="D113" s="344">
        <v>11</v>
      </c>
      <c r="E113" s="362" t="s">
        <v>465</v>
      </c>
      <c r="F113" s="355">
        <v>100000</v>
      </c>
      <c r="G113" s="345" t="s">
        <v>453</v>
      </c>
    </row>
    <row r="114" spans="1:7" ht="19.5" customHeight="1">
      <c r="A114" s="344">
        <v>1111</v>
      </c>
      <c r="B114" s="344">
        <v>6171</v>
      </c>
      <c r="C114" s="344">
        <v>6125</v>
      </c>
      <c r="D114" s="344">
        <v>12</v>
      </c>
      <c r="E114" s="362" t="s">
        <v>521</v>
      </c>
      <c r="F114" s="355">
        <v>2000000</v>
      </c>
      <c r="G114" s="345" t="s">
        <v>453</v>
      </c>
    </row>
    <row r="115" spans="1:7" ht="19.5" customHeight="1">
      <c r="A115" s="344">
        <v>4537</v>
      </c>
      <c r="B115" s="344">
        <v>5512</v>
      </c>
      <c r="C115" s="344">
        <v>6122</v>
      </c>
      <c r="D115" s="344">
        <v>13</v>
      </c>
      <c r="E115" s="362" t="s">
        <v>518</v>
      </c>
      <c r="F115" s="355">
        <v>300000</v>
      </c>
      <c r="G115" s="345" t="s">
        <v>457</v>
      </c>
    </row>
    <row r="116" spans="1:7" ht="19.5" customHeight="1">
      <c r="A116" s="344">
        <v>4528</v>
      </c>
      <c r="B116" s="344">
        <v>3792</v>
      </c>
      <c r="C116" s="344">
        <v>6122</v>
      </c>
      <c r="D116" s="344">
        <v>14</v>
      </c>
      <c r="E116" s="362" t="s">
        <v>185</v>
      </c>
      <c r="F116" s="355">
        <v>200000</v>
      </c>
      <c r="G116" s="345" t="s">
        <v>456</v>
      </c>
    </row>
    <row r="117" spans="1:7" ht="19.5" customHeight="1">
      <c r="A117" s="344">
        <v>4398</v>
      </c>
      <c r="B117" s="344">
        <v>3639</v>
      </c>
      <c r="C117" s="344">
        <v>6130</v>
      </c>
      <c r="D117" s="344">
        <v>15</v>
      </c>
      <c r="E117" s="362" t="s">
        <v>466</v>
      </c>
      <c r="F117" s="355">
        <v>2000000</v>
      </c>
      <c r="G117" s="345" t="s">
        <v>456</v>
      </c>
    </row>
    <row r="118" spans="1:7" ht="19.5" customHeight="1">
      <c r="A118" s="344">
        <v>753</v>
      </c>
      <c r="B118" s="344">
        <v>3639</v>
      </c>
      <c r="C118" s="344">
        <v>6130</v>
      </c>
      <c r="D118" s="344">
        <v>16</v>
      </c>
      <c r="E118" s="362" t="s">
        <v>172</v>
      </c>
      <c r="F118" s="355">
        <v>4000000</v>
      </c>
      <c r="G118" s="345" t="s">
        <v>459</v>
      </c>
    </row>
    <row r="119" spans="1:7" ht="19.5" customHeight="1">
      <c r="A119" s="344">
        <v>4526</v>
      </c>
      <c r="B119" s="344">
        <v>3639</v>
      </c>
      <c r="C119" s="344">
        <v>6130</v>
      </c>
      <c r="D119" s="344">
        <v>17</v>
      </c>
      <c r="E119" s="362" t="s">
        <v>173</v>
      </c>
      <c r="F119" s="355">
        <v>4000000</v>
      </c>
      <c r="G119" s="345" t="s">
        <v>459</v>
      </c>
    </row>
    <row r="120" spans="1:7" ht="19.5" customHeight="1" thickBot="1">
      <c r="A120" s="372">
        <v>4539</v>
      </c>
      <c r="B120" s="372">
        <v>5212</v>
      </c>
      <c r="C120" s="372">
        <v>6122</v>
      </c>
      <c r="D120" s="372">
        <v>18</v>
      </c>
      <c r="E120" s="383" t="s">
        <v>467</v>
      </c>
      <c r="F120" s="384">
        <v>250000</v>
      </c>
      <c r="G120" s="373" t="s">
        <v>457</v>
      </c>
    </row>
    <row r="121" spans="1:8" s="380" customFormat="1" ht="19.5" customHeight="1" thickBot="1">
      <c r="A121" s="460" t="s">
        <v>217</v>
      </c>
      <c r="B121" s="461"/>
      <c r="C121" s="461"/>
      <c r="D121" s="461"/>
      <c r="E121" s="462"/>
      <c r="F121" s="385">
        <f>SUM(F103:F120)</f>
        <v>27600000</v>
      </c>
      <c r="G121" s="378"/>
      <c r="H121" s="379"/>
    </row>
    <row r="122" spans="1:7" ht="19.5" customHeight="1">
      <c r="A122" s="386"/>
      <c r="B122" s="386"/>
      <c r="C122" s="386"/>
      <c r="D122" s="386"/>
      <c r="F122" s="382"/>
      <c r="G122" s="381"/>
    </row>
    <row r="123" spans="1:7" ht="19.5" customHeight="1">
      <c r="A123" s="387"/>
      <c r="B123" s="387"/>
      <c r="C123" s="387"/>
      <c r="D123" s="387"/>
      <c r="E123" s="341" t="s">
        <v>468</v>
      </c>
      <c r="G123" s="388"/>
    </row>
    <row r="124" spans="1:7" ht="19.5" customHeight="1">
      <c r="A124" s="344">
        <v>4334</v>
      </c>
      <c r="B124" s="344">
        <v>3421</v>
      </c>
      <c r="C124" s="344">
        <v>6319</v>
      </c>
      <c r="D124" s="344">
        <v>1</v>
      </c>
      <c r="E124" s="362" t="s">
        <v>469</v>
      </c>
      <c r="F124" s="355">
        <v>31000000</v>
      </c>
      <c r="G124" s="345" t="s">
        <v>459</v>
      </c>
    </row>
    <row r="125" spans="1:7" ht="19.5" customHeight="1">
      <c r="A125" s="344">
        <v>735</v>
      </c>
      <c r="B125" s="344">
        <v>2212</v>
      </c>
      <c r="C125" s="344">
        <v>6313</v>
      </c>
      <c r="D125" s="344">
        <v>2</v>
      </c>
      <c r="E125" s="345" t="s">
        <v>188</v>
      </c>
      <c r="F125" s="352">
        <v>500000</v>
      </c>
      <c r="G125" s="345" t="s">
        <v>470</v>
      </c>
    </row>
    <row r="126" spans="1:7" s="361" customFormat="1" ht="19.5" customHeight="1">
      <c r="A126" s="358">
        <v>4545</v>
      </c>
      <c r="B126" s="358">
        <v>2221</v>
      </c>
      <c r="C126" s="358">
        <v>6123</v>
      </c>
      <c r="D126" s="358">
        <v>3</v>
      </c>
      <c r="E126" s="364" t="s">
        <v>471</v>
      </c>
      <c r="F126" s="366">
        <v>40000</v>
      </c>
      <c r="G126" s="364" t="s">
        <v>472</v>
      </c>
    </row>
    <row r="127" spans="1:7" s="361" customFormat="1" ht="19.5" customHeight="1">
      <c r="A127" s="358">
        <v>4546</v>
      </c>
      <c r="B127" s="358">
        <v>2221</v>
      </c>
      <c r="C127" s="358">
        <v>6123</v>
      </c>
      <c r="D127" s="358">
        <v>4</v>
      </c>
      <c r="E127" s="364" t="s">
        <v>473</v>
      </c>
      <c r="F127" s="366">
        <v>20000</v>
      </c>
      <c r="G127" s="364" t="s">
        <v>472</v>
      </c>
    </row>
    <row r="128" spans="1:7" s="354" customFormat="1" ht="19.5" customHeight="1">
      <c r="A128" s="344">
        <v>4544</v>
      </c>
      <c r="B128" s="344">
        <v>2221</v>
      </c>
      <c r="C128" s="344">
        <v>6123</v>
      </c>
      <c r="D128" s="344">
        <v>5</v>
      </c>
      <c r="E128" s="345" t="s">
        <v>474</v>
      </c>
      <c r="F128" s="352">
        <v>30000</v>
      </c>
      <c r="G128" s="364" t="s">
        <v>472</v>
      </c>
    </row>
    <row r="129" spans="1:7" s="354" customFormat="1" ht="19.5" customHeight="1">
      <c r="A129" s="344">
        <v>4543</v>
      </c>
      <c r="B129" s="344">
        <v>2221</v>
      </c>
      <c r="C129" s="344">
        <v>6123</v>
      </c>
      <c r="D129" s="344">
        <v>6</v>
      </c>
      <c r="E129" s="345" t="s">
        <v>475</v>
      </c>
      <c r="F129" s="352">
        <v>15000000</v>
      </c>
      <c r="G129" s="364" t="s">
        <v>472</v>
      </c>
    </row>
    <row r="130" spans="1:7" ht="19.5" customHeight="1">
      <c r="A130" s="344">
        <v>4554</v>
      </c>
      <c r="B130" s="344">
        <v>5511</v>
      </c>
      <c r="C130" s="344">
        <v>6331</v>
      </c>
      <c r="D130" s="344">
        <v>7</v>
      </c>
      <c r="E130" s="345" t="s">
        <v>476</v>
      </c>
      <c r="F130" s="352">
        <v>7500000</v>
      </c>
      <c r="G130" s="345" t="s">
        <v>457</v>
      </c>
    </row>
    <row r="131" spans="1:7" s="354" customFormat="1" ht="19.5" customHeight="1">
      <c r="A131" s="344">
        <v>4547</v>
      </c>
      <c r="B131" s="344">
        <v>3312</v>
      </c>
      <c r="C131" s="344">
        <v>6122</v>
      </c>
      <c r="D131" s="344">
        <v>8</v>
      </c>
      <c r="E131" s="345" t="s">
        <v>477</v>
      </c>
      <c r="F131" s="352">
        <v>1900000</v>
      </c>
      <c r="G131" s="364" t="s">
        <v>478</v>
      </c>
    </row>
    <row r="132" spans="1:7" ht="19.5" customHeight="1">
      <c r="A132" s="344">
        <v>4555</v>
      </c>
      <c r="B132" s="344">
        <v>3326</v>
      </c>
      <c r="C132" s="344">
        <v>6323</v>
      </c>
      <c r="D132" s="344">
        <v>9</v>
      </c>
      <c r="E132" s="345" t="s">
        <v>479</v>
      </c>
      <c r="F132" s="352">
        <v>300000</v>
      </c>
      <c r="G132" s="345" t="s">
        <v>480</v>
      </c>
    </row>
    <row r="133" spans="1:7" s="361" customFormat="1" ht="19.5" customHeight="1">
      <c r="A133" s="358">
        <v>4551</v>
      </c>
      <c r="B133" s="358">
        <v>6409</v>
      </c>
      <c r="C133" s="358">
        <v>6121</v>
      </c>
      <c r="D133" s="358">
        <v>10</v>
      </c>
      <c r="E133" s="364" t="s">
        <v>481</v>
      </c>
      <c r="F133" s="366">
        <v>725000</v>
      </c>
      <c r="G133" s="364" t="s">
        <v>472</v>
      </c>
    </row>
    <row r="134" spans="1:7" s="361" customFormat="1" ht="19.5" customHeight="1">
      <c r="A134" s="358">
        <v>4552</v>
      </c>
      <c r="B134" s="358">
        <v>6409</v>
      </c>
      <c r="C134" s="358">
        <v>6121</v>
      </c>
      <c r="D134" s="358">
        <v>11</v>
      </c>
      <c r="E134" s="364" t="s">
        <v>482</v>
      </c>
      <c r="F134" s="366">
        <v>390000</v>
      </c>
      <c r="G134" s="364" t="s">
        <v>472</v>
      </c>
    </row>
    <row r="135" spans="1:7" s="361" customFormat="1" ht="19.5" customHeight="1">
      <c r="A135" s="358">
        <v>4553</v>
      </c>
      <c r="B135" s="358">
        <v>6409</v>
      </c>
      <c r="C135" s="358">
        <v>6130</v>
      </c>
      <c r="D135" s="358">
        <v>12</v>
      </c>
      <c r="E135" s="364" t="s">
        <v>483</v>
      </c>
      <c r="F135" s="366">
        <v>435000</v>
      </c>
      <c r="G135" s="364" t="s">
        <v>472</v>
      </c>
    </row>
    <row r="136" spans="1:7" ht="19.5" customHeight="1">
      <c r="A136" s="344">
        <v>59</v>
      </c>
      <c r="B136" s="344">
        <v>2321</v>
      </c>
      <c r="C136" s="344">
        <v>6349</v>
      </c>
      <c r="D136" s="344">
        <v>13</v>
      </c>
      <c r="E136" s="345" t="s">
        <v>484</v>
      </c>
      <c r="F136" s="352">
        <v>1100000</v>
      </c>
      <c r="G136" s="345" t="s">
        <v>456</v>
      </c>
    </row>
    <row r="137" spans="1:7" ht="19.5" customHeight="1">
      <c r="A137" s="344">
        <v>1003</v>
      </c>
      <c r="B137" s="344">
        <v>2219</v>
      </c>
      <c r="C137" s="344">
        <v>6319</v>
      </c>
      <c r="D137" s="344">
        <v>14</v>
      </c>
      <c r="E137" s="345" t="s">
        <v>485</v>
      </c>
      <c r="F137" s="352">
        <v>13000000</v>
      </c>
      <c r="G137" s="345" t="s">
        <v>456</v>
      </c>
    </row>
    <row r="138" spans="1:7" s="361" customFormat="1" ht="19.5" customHeight="1">
      <c r="A138" s="358">
        <v>4542</v>
      </c>
      <c r="B138" s="358">
        <v>3745</v>
      </c>
      <c r="C138" s="358">
        <v>6121</v>
      </c>
      <c r="D138" s="358">
        <v>15</v>
      </c>
      <c r="E138" s="364" t="s">
        <v>486</v>
      </c>
      <c r="F138" s="366">
        <v>1950000</v>
      </c>
      <c r="G138" s="364" t="s">
        <v>487</v>
      </c>
    </row>
    <row r="139" spans="1:7" s="361" customFormat="1" ht="19.5" customHeight="1">
      <c r="A139" s="358">
        <v>4548</v>
      </c>
      <c r="B139" s="358">
        <v>3741</v>
      </c>
      <c r="C139" s="358">
        <v>6121</v>
      </c>
      <c r="D139" s="358">
        <v>16</v>
      </c>
      <c r="E139" s="364" t="s">
        <v>488</v>
      </c>
      <c r="F139" s="366">
        <v>1900000</v>
      </c>
      <c r="G139" s="364" t="s">
        <v>478</v>
      </c>
    </row>
    <row r="140" spans="1:7" s="361" customFormat="1" ht="19.5" customHeight="1" thickBot="1">
      <c r="A140" s="389">
        <v>4549</v>
      </c>
      <c r="B140" s="389">
        <v>3741</v>
      </c>
      <c r="C140" s="389">
        <v>6121</v>
      </c>
      <c r="D140" s="389">
        <v>17</v>
      </c>
      <c r="E140" s="390" t="s">
        <v>489</v>
      </c>
      <c r="F140" s="391">
        <v>1850000</v>
      </c>
      <c r="G140" s="390" t="s">
        <v>478</v>
      </c>
    </row>
    <row r="141" spans="1:8" s="380" customFormat="1" ht="19.5" customHeight="1" thickBot="1">
      <c r="A141" s="463" t="s">
        <v>451</v>
      </c>
      <c r="B141" s="467"/>
      <c r="C141" s="467"/>
      <c r="D141" s="467"/>
      <c r="E141" s="468"/>
      <c r="F141" s="377">
        <f>SUM(F124:F140)</f>
        <v>77640000</v>
      </c>
      <c r="G141" s="378"/>
      <c r="H141" s="379"/>
    </row>
    <row r="142" spans="1:8" s="395" customFormat="1" ht="19.5" customHeight="1">
      <c r="A142" s="392"/>
      <c r="B142" s="392"/>
      <c r="C142" s="392"/>
      <c r="D142" s="392"/>
      <c r="E142" s="393"/>
      <c r="F142" s="394"/>
      <c r="G142" s="381"/>
      <c r="H142" s="381"/>
    </row>
    <row r="143" spans="1:7" ht="19.5" customHeight="1">
      <c r="A143" s="386"/>
      <c r="B143" s="386"/>
      <c r="C143" s="386"/>
      <c r="D143" s="386"/>
      <c r="E143" s="341" t="s">
        <v>490</v>
      </c>
      <c r="F143" s="382"/>
      <c r="G143" s="381"/>
    </row>
    <row r="144" spans="1:8" ht="19.5" customHeight="1">
      <c r="A144" s="396">
        <v>4293</v>
      </c>
      <c r="B144" s="396">
        <v>3635</v>
      </c>
      <c r="C144" s="396">
        <v>6119</v>
      </c>
      <c r="D144" s="396">
        <v>1</v>
      </c>
      <c r="E144" s="397" t="s">
        <v>397</v>
      </c>
      <c r="F144" s="398">
        <v>417000</v>
      </c>
      <c r="G144" s="399"/>
      <c r="H144" s="343"/>
    </row>
    <row r="145" spans="1:8" ht="19.5" customHeight="1">
      <c r="A145" s="396">
        <v>4331</v>
      </c>
      <c r="B145" s="396">
        <v>3635</v>
      </c>
      <c r="C145" s="396">
        <v>6119</v>
      </c>
      <c r="D145" s="396">
        <v>2</v>
      </c>
      <c r="E145" s="397" t="s">
        <v>398</v>
      </c>
      <c r="F145" s="398">
        <v>200000</v>
      </c>
      <c r="G145" s="400"/>
      <c r="H145" s="343"/>
    </row>
    <row r="146" spans="1:8" ht="19.5" customHeight="1">
      <c r="A146" s="396">
        <v>4431</v>
      </c>
      <c r="B146" s="396">
        <v>3635</v>
      </c>
      <c r="C146" s="396">
        <v>6119</v>
      </c>
      <c r="D146" s="396">
        <v>3</v>
      </c>
      <c r="E146" s="397" t="s">
        <v>406</v>
      </c>
      <c r="F146" s="398">
        <v>1000000</v>
      </c>
      <c r="G146" s="400"/>
      <c r="H146" s="343"/>
    </row>
    <row r="147" spans="1:8" ht="19.5" customHeight="1">
      <c r="A147" s="396">
        <v>4583</v>
      </c>
      <c r="B147" s="396">
        <v>3635</v>
      </c>
      <c r="C147" s="396">
        <v>6119</v>
      </c>
      <c r="D147" s="396">
        <v>4</v>
      </c>
      <c r="E147" s="397" t="s">
        <v>491</v>
      </c>
      <c r="F147" s="398">
        <v>100000</v>
      </c>
      <c r="G147" s="400"/>
      <c r="H147" s="343"/>
    </row>
    <row r="148" spans="1:8" ht="19.5" customHeight="1">
      <c r="A148" s="396">
        <v>4289</v>
      </c>
      <c r="B148" s="396">
        <v>3635</v>
      </c>
      <c r="C148" s="396">
        <v>6119</v>
      </c>
      <c r="D148" s="396">
        <v>5</v>
      </c>
      <c r="E148" s="397" t="s">
        <v>399</v>
      </c>
      <c r="F148" s="398">
        <v>300000</v>
      </c>
      <c r="G148" s="400"/>
      <c r="H148" s="343"/>
    </row>
    <row r="149" spans="1:8" ht="19.5" customHeight="1">
      <c r="A149" s="396">
        <v>4584</v>
      </c>
      <c r="B149" s="396">
        <v>3635</v>
      </c>
      <c r="C149" s="396">
        <v>6119</v>
      </c>
      <c r="D149" s="396">
        <v>6</v>
      </c>
      <c r="E149" s="397" t="s">
        <v>212</v>
      </c>
      <c r="F149" s="398">
        <v>200000</v>
      </c>
      <c r="G149" s="400"/>
      <c r="H149" s="343"/>
    </row>
    <row r="150" spans="1:8" ht="19.5" customHeight="1">
      <c r="A150" s="396">
        <v>4585</v>
      </c>
      <c r="B150" s="396">
        <v>3635</v>
      </c>
      <c r="C150" s="396">
        <v>6119</v>
      </c>
      <c r="D150" s="396">
        <v>7</v>
      </c>
      <c r="E150" s="397" t="s">
        <v>215</v>
      </c>
      <c r="F150" s="398">
        <v>2000000</v>
      </c>
      <c r="G150" s="401"/>
      <c r="H150" s="343"/>
    </row>
    <row r="151" spans="1:8" ht="19.5" customHeight="1">
      <c r="A151" s="396">
        <v>4586</v>
      </c>
      <c r="B151" s="396">
        <v>3635</v>
      </c>
      <c r="C151" s="396">
        <v>6119</v>
      </c>
      <c r="D151" s="396">
        <v>8</v>
      </c>
      <c r="E151" s="397" t="s">
        <v>216</v>
      </c>
      <c r="F151" s="398">
        <v>360000</v>
      </c>
      <c r="G151" s="400"/>
      <c r="H151" s="343"/>
    </row>
    <row r="152" spans="1:8" ht="19.5" customHeight="1">
      <c r="A152" s="396">
        <v>4298</v>
      </c>
      <c r="B152" s="396">
        <v>3635</v>
      </c>
      <c r="C152" s="396">
        <v>6119</v>
      </c>
      <c r="D152" s="396">
        <v>9</v>
      </c>
      <c r="E152" s="397" t="s">
        <v>400</v>
      </c>
      <c r="F152" s="398">
        <v>50000</v>
      </c>
      <c r="G152" s="400"/>
      <c r="H152" s="343"/>
    </row>
    <row r="153" spans="1:8" ht="19.5" customHeight="1">
      <c r="A153" s="396">
        <v>4285</v>
      </c>
      <c r="B153" s="396">
        <v>3635</v>
      </c>
      <c r="C153" s="396">
        <v>6119</v>
      </c>
      <c r="D153" s="396">
        <v>10</v>
      </c>
      <c r="E153" s="397" t="s">
        <v>401</v>
      </c>
      <c r="F153" s="398">
        <v>500000</v>
      </c>
      <c r="G153" s="400"/>
      <c r="H153" s="343"/>
    </row>
    <row r="154" spans="1:8" ht="19.5" customHeight="1">
      <c r="A154" s="396">
        <v>4587</v>
      </c>
      <c r="B154" s="396">
        <v>3635</v>
      </c>
      <c r="C154" s="396">
        <v>6119</v>
      </c>
      <c r="D154" s="396">
        <v>11</v>
      </c>
      <c r="E154" s="397" t="s">
        <v>213</v>
      </c>
      <c r="F154" s="398">
        <v>100000</v>
      </c>
      <c r="G154" s="400"/>
      <c r="H154" s="343"/>
    </row>
    <row r="155" spans="1:8" ht="19.5" customHeight="1">
      <c r="A155" s="396">
        <v>4588</v>
      </c>
      <c r="B155" s="396">
        <v>3635</v>
      </c>
      <c r="C155" s="396">
        <v>6119</v>
      </c>
      <c r="D155" s="396">
        <v>12</v>
      </c>
      <c r="E155" s="397" t="s">
        <v>214</v>
      </c>
      <c r="F155" s="398">
        <v>100000</v>
      </c>
      <c r="G155" s="400"/>
      <c r="H155" s="343"/>
    </row>
    <row r="156" spans="1:8" ht="19.5" customHeight="1">
      <c r="A156" s="396">
        <v>4294</v>
      </c>
      <c r="B156" s="396">
        <v>3635</v>
      </c>
      <c r="C156" s="396">
        <v>6119</v>
      </c>
      <c r="D156" s="396">
        <v>13</v>
      </c>
      <c r="E156" s="397" t="s">
        <v>403</v>
      </c>
      <c r="F156" s="398">
        <v>500000</v>
      </c>
      <c r="G156" s="400"/>
      <c r="H156" s="343"/>
    </row>
    <row r="157" spans="1:8" ht="19.5" customHeight="1">
      <c r="A157" s="396">
        <v>4374</v>
      </c>
      <c r="B157" s="396">
        <v>3635</v>
      </c>
      <c r="C157" s="396">
        <v>6119</v>
      </c>
      <c r="D157" s="396">
        <v>14</v>
      </c>
      <c r="E157" s="397" t="s">
        <v>492</v>
      </c>
      <c r="F157" s="398">
        <v>2350000</v>
      </c>
      <c r="G157" s="400"/>
      <c r="H157" s="343"/>
    </row>
    <row r="158" spans="1:8" ht="19.5" customHeight="1">
      <c r="A158" s="396">
        <v>4290</v>
      </c>
      <c r="B158" s="396">
        <v>3635</v>
      </c>
      <c r="C158" s="396">
        <v>6119</v>
      </c>
      <c r="D158" s="396">
        <v>15</v>
      </c>
      <c r="E158" s="397" t="s">
        <v>404</v>
      </c>
      <c r="F158" s="398">
        <v>350000</v>
      </c>
      <c r="G158" s="400"/>
      <c r="H158" s="343"/>
    </row>
    <row r="159" spans="1:8" ht="19.5" customHeight="1">
      <c r="A159" s="396">
        <v>4286</v>
      </c>
      <c r="B159" s="396">
        <v>3635</v>
      </c>
      <c r="C159" s="396">
        <v>6119</v>
      </c>
      <c r="D159" s="396">
        <v>16</v>
      </c>
      <c r="E159" s="397" t="s">
        <v>405</v>
      </c>
      <c r="F159" s="398">
        <v>180000</v>
      </c>
      <c r="G159" s="400"/>
      <c r="H159" s="343"/>
    </row>
    <row r="160" spans="1:8" ht="19.5" customHeight="1" thickBot="1">
      <c r="A160" s="402">
        <v>4325</v>
      </c>
      <c r="B160" s="402">
        <v>3635</v>
      </c>
      <c r="C160" s="402">
        <v>6119</v>
      </c>
      <c r="D160" s="402">
        <v>17</v>
      </c>
      <c r="E160" s="403" t="s">
        <v>564</v>
      </c>
      <c r="F160" s="404">
        <v>300000</v>
      </c>
      <c r="G160" s="405"/>
      <c r="H160" s="343"/>
    </row>
    <row r="161" spans="1:7" s="380" customFormat="1" ht="19.5" customHeight="1" thickBot="1">
      <c r="A161" s="463" t="s">
        <v>217</v>
      </c>
      <c r="B161" s="467"/>
      <c r="C161" s="467"/>
      <c r="D161" s="467"/>
      <c r="E161" s="468"/>
      <c r="F161" s="377">
        <f>SUM(F144:F160)</f>
        <v>9007000</v>
      </c>
      <c r="G161" s="378"/>
    </row>
    <row r="162" spans="1:8" ht="19.5" customHeight="1">
      <c r="A162" s="406"/>
      <c r="B162" s="406"/>
      <c r="C162" s="406"/>
      <c r="D162" s="406"/>
      <c r="E162" s="395"/>
      <c r="F162" s="407"/>
      <c r="G162" s="395"/>
      <c r="H162" s="395"/>
    </row>
    <row r="163" spans="1:7" ht="19.5" customHeight="1">
      <c r="A163" s="387"/>
      <c r="B163" s="387"/>
      <c r="C163" s="387"/>
      <c r="D163" s="387"/>
      <c r="E163" s="341" t="s">
        <v>493</v>
      </c>
      <c r="G163" s="381"/>
    </row>
    <row r="164" spans="1:7" ht="19.5" customHeight="1">
      <c r="A164" s="344">
        <v>4556</v>
      </c>
      <c r="B164" s="344">
        <v>3612</v>
      </c>
      <c r="C164" s="344">
        <v>6121</v>
      </c>
      <c r="D164" s="344">
        <v>1</v>
      </c>
      <c r="E164" s="345" t="s">
        <v>494</v>
      </c>
      <c r="F164" s="352">
        <v>180000</v>
      </c>
      <c r="G164" s="356"/>
    </row>
    <row r="165" spans="1:7" ht="19.5" customHeight="1">
      <c r="A165" s="344">
        <v>4413</v>
      </c>
      <c r="B165" s="344">
        <v>3612</v>
      </c>
      <c r="C165" s="344">
        <v>6121</v>
      </c>
      <c r="D165" s="344">
        <v>2</v>
      </c>
      <c r="E165" s="345" t="s">
        <v>495</v>
      </c>
      <c r="F165" s="352">
        <v>13000000</v>
      </c>
      <c r="G165" s="356"/>
    </row>
    <row r="166" spans="1:7" ht="19.5" customHeight="1">
      <c r="A166" s="344">
        <v>4559</v>
      </c>
      <c r="B166" s="344">
        <v>3612</v>
      </c>
      <c r="C166" s="344">
        <v>6121</v>
      </c>
      <c r="D166" s="344">
        <v>3</v>
      </c>
      <c r="E166" s="345" t="s">
        <v>260</v>
      </c>
      <c r="F166" s="352">
        <v>1000000</v>
      </c>
      <c r="G166" s="356"/>
    </row>
    <row r="167" spans="1:7" ht="19.5" customHeight="1">
      <c r="A167" s="344">
        <v>4487</v>
      </c>
      <c r="B167" s="344">
        <v>3111</v>
      </c>
      <c r="C167" s="344">
        <v>6121</v>
      </c>
      <c r="D167" s="344">
        <v>4</v>
      </c>
      <c r="E167" s="345" t="s">
        <v>496</v>
      </c>
      <c r="F167" s="352">
        <v>900000</v>
      </c>
      <c r="G167" s="356"/>
    </row>
    <row r="168" spans="1:7" ht="19.5" customHeight="1">
      <c r="A168" s="344">
        <v>4557</v>
      </c>
      <c r="B168" s="344">
        <v>3612</v>
      </c>
      <c r="C168" s="344">
        <v>6121</v>
      </c>
      <c r="D168" s="344">
        <v>5</v>
      </c>
      <c r="E168" s="345" t="s">
        <v>497</v>
      </c>
      <c r="F168" s="352">
        <v>110000</v>
      </c>
      <c r="G168" s="356"/>
    </row>
    <row r="169" spans="1:7" ht="19.5" customHeight="1">
      <c r="A169" s="344">
        <v>4408</v>
      </c>
      <c r="B169" s="344">
        <v>3612</v>
      </c>
      <c r="C169" s="344">
        <v>6121</v>
      </c>
      <c r="D169" s="344">
        <v>6</v>
      </c>
      <c r="E169" s="345" t="s">
        <v>498</v>
      </c>
      <c r="F169" s="352">
        <v>9500000</v>
      </c>
      <c r="G169" s="356"/>
    </row>
    <row r="170" spans="1:7" ht="19.5" customHeight="1">
      <c r="A170" s="344">
        <v>4407</v>
      </c>
      <c r="B170" s="344">
        <v>3612</v>
      </c>
      <c r="C170" s="344">
        <v>6121</v>
      </c>
      <c r="D170" s="344">
        <v>7</v>
      </c>
      <c r="E170" s="345" t="s">
        <v>499</v>
      </c>
      <c r="F170" s="352">
        <v>1500000</v>
      </c>
      <c r="G170" s="356"/>
    </row>
    <row r="171" spans="1:7" ht="19.5" customHeight="1">
      <c r="A171" s="344">
        <v>4560</v>
      </c>
      <c r="B171" s="344">
        <v>3541</v>
      </c>
      <c r="C171" s="344">
        <v>6121</v>
      </c>
      <c r="D171" s="344">
        <v>8</v>
      </c>
      <c r="E171" s="345" t="s">
        <v>500</v>
      </c>
      <c r="F171" s="352">
        <v>660000</v>
      </c>
      <c r="G171" s="356"/>
    </row>
    <row r="172" spans="1:7" ht="19.5" customHeight="1" thickBot="1">
      <c r="A172" s="372">
        <v>4558</v>
      </c>
      <c r="B172" s="372">
        <v>3612</v>
      </c>
      <c r="C172" s="372">
        <v>6121</v>
      </c>
      <c r="D172" s="372">
        <v>9</v>
      </c>
      <c r="E172" s="373" t="s">
        <v>501</v>
      </c>
      <c r="F172" s="408">
        <v>120000</v>
      </c>
      <c r="G172" s="376"/>
    </row>
    <row r="173" spans="1:8" s="380" customFormat="1" ht="19.5" customHeight="1" thickBot="1">
      <c r="A173" s="460" t="s">
        <v>217</v>
      </c>
      <c r="B173" s="461"/>
      <c r="C173" s="461"/>
      <c r="D173" s="461"/>
      <c r="E173" s="462"/>
      <c r="F173" s="385">
        <f>SUM(F164:F172)</f>
        <v>26970000</v>
      </c>
      <c r="G173" s="378"/>
      <c r="H173" s="379"/>
    </row>
    <row r="174" ht="19.5" customHeight="1">
      <c r="G174" s="381"/>
    </row>
    <row r="175" spans="1:7" ht="19.5" customHeight="1">
      <c r="A175" s="341"/>
      <c r="B175" s="341"/>
      <c r="C175" s="341"/>
      <c r="D175" s="341"/>
      <c r="E175" s="341" t="s">
        <v>502</v>
      </c>
      <c r="G175" s="381"/>
    </row>
    <row r="176" spans="1:8" ht="19.5" customHeight="1">
      <c r="A176" s="344">
        <v>995</v>
      </c>
      <c r="B176" s="344">
        <v>2321</v>
      </c>
      <c r="C176" s="344">
        <v>6121</v>
      </c>
      <c r="D176" s="344">
        <v>1</v>
      </c>
      <c r="E176" s="345" t="s">
        <v>150</v>
      </c>
      <c r="F176" s="352">
        <v>7500000</v>
      </c>
      <c r="G176" s="409"/>
      <c r="H176" s="410"/>
    </row>
    <row r="177" spans="1:7" ht="19.5" customHeight="1">
      <c r="A177" s="344">
        <v>4257</v>
      </c>
      <c r="B177" s="344">
        <v>6409</v>
      </c>
      <c r="C177" s="344">
        <v>6901</v>
      </c>
      <c r="D177" s="344">
        <v>2</v>
      </c>
      <c r="E177" s="345" t="s">
        <v>153</v>
      </c>
      <c r="F177" s="352">
        <f>4168000</f>
        <v>4168000</v>
      </c>
      <c r="G177" s="356"/>
    </row>
    <row r="178" spans="1:7" ht="19.5" customHeight="1">
      <c r="A178" s="344">
        <v>4568</v>
      </c>
      <c r="B178" s="344">
        <v>2310</v>
      </c>
      <c r="C178" s="344">
        <v>6121</v>
      </c>
      <c r="D178" s="344">
        <v>3</v>
      </c>
      <c r="E178" s="345" t="s">
        <v>637</v>
      </c>
      <c r="F178" s="352">
        <v>1000000</v>
      </c>
      <c r="G178" s="356"/>
    </row>
    <row r="179" spans="1:7" ht="19.5" customHeight="1">
      <c r="A179" s="344">
        <v>395</v>
      </c>
      <c r="B179" s="344">
        <v>2310</v>
      </c>
      <c r="C179" s="344">
        <v>6121</v>
      </c>
      <c r="D179" s="344">
        <v>4</v>
      </c>
      <c r="E179" s="345" t="s">
        <v>261</v>
      </c>
      <c r="F179" s="352">
        <v>4500000</v>
      </c>
      <c r="G179" s="356"/>
    </row>
    <row r="180" spans="1:7" ht="19.5" customHeight="1">
      <c r="A180" s="344">
        <v>809</v>
      </c>
      <c r="B180" s="344">
        <v>2310</v>
      </c>
      <c r="C180" s="344">
        <v>6121</v>
      </c>
      <c r="D180" s="344">
        <v>5</v>
      </c>
      <c r="E180" s="345" t="s">
        <v>263</v>
      </c>
      <c r="F180" s="352">
        <v>2500000</v>
      </c>
      <c r="G180" s="356"/>
    </row>
    <row r="181" spans="1:7" ht="19.5" customHeight="1">
      <c r="A181" s="344">
        <v>4415</v>
      </c>
      <c r="B181" s="344">
        <v>2310</v>
      </c>
      <c r="C181" s="344">
        <v>6121</v>
      </c>
      <c r="D181" s="344">
        <v>6</v>
      </c>
      <c r="E181" s="345" t="s">
        <v>269</v>
      </c>
      <c r="F181" s="352">
        <v>500000</v>
      </c>
      <c r="G181" s="356"/>
    </row>
    <row r="182" spans="1:7" ht="19.5" customHeight="1">
      <c r="A182" s="344">
        <v>4562</v>
      </c>
      <c r="B182" s="344">
        <v>2310</v>
      </c>
      <c r="C182" s="344">
        <v>6121</v>
      </c>
      <c r="D182" s="344">
        <v>7</v>
      </c>
      <c r="E182" s="345" t="s">
        <v>264</v>
      </c>
      <c r="F182" s="352">
        <v>2500000</v>
      </c>
      <c r="G182" s="356"/>
    </row>
    <row r="183" spans="1:7" ht="19.5" customHeight="1">
      <c r="A183" s="344">
        <v>4563</v>
      </c>
      <c r="B183" s="344">
        <v>2310</v>
      </c>
      <c r="C183" s="344">
        <v>6121</v>
      </c>
      <c r="D183" s="344">
        <v>8</v>
      </c>
      <c r="E183" s="345" t="s">
        <v>265</v>
      </c>
      <c r="F183" s="352">
        <v>1500000</v>
      </c>
      <c r="G183" s="356"/>
    </row>
    <row r="184" spans="1:7" ht="19.5" customHeight="1">
      <c r="A184" s="344">
        <v>4566</v>
      </c>
      <c r="B184" s="344">
        <v>2310</v>
      </c>
      <c r="C184" s="344">
        <v>6121</v>
      </c>
      <c r="D184" s="344">
        <v>9</v>
      </c>
      <c r="E184" s="345" t="s">
        <v>268</v>
      </c>
      <c r="F184" s="352">
        <v>1800000</v>
      </c>
      <c r="G184" s="356"/>
    </row>
    <row r="185" spans="1:7" ht="19.5" customHeight="1">
      <c r="A185" s="344">
        <v>4565</v>
      </c>
      <c r="B185" s="344">
        <v>2310</v>
      </c>
      <c r="C185" s="344">
        <v>6121</v>
      </c>
      <c r="D185" s="344">
        <v>10</v>
      </c>
      <c r="E185" s="345" t="s">
        <v>267</v>
      </c>
      <c r="F185" s="352">
        <v>1300000</v>
      </c>
      <c r="G185" s="356"/>
    </row>
    <row r="186" spans="1:7" ht="19.5" customHeight="1">
      <c r="A186" s="344">
        <v>4564</v>
      </c>
      <c r="B186" s="344">
        <v>2310</v>
      </c>
      <c r="C186" s="344">
        <v>6121</v>
      </c>
      <c r="D186" s="344">
        <v>11</v>
      </c>
      <c r="E186" s="345" t="s">
        <v>266</v>
      </c>
      <c r="F186" s="352">
        <v>2600000</v>
      </c>
      <c r="G186" s="356"/>
    </row>
    <row r="187" spans="1:7" ht="19.5" customHeight="1">
      <c r="A187" s="344">
        <v>4418</v>
      </c>
      <c r="B187" s="344">
        <v>2310</v>
      </c>
      <c r="C187" s="344">
        <v>6121</v>
      </c>
      <c r="D187" s="344">
        <v>12</v>
      </c>
      <c r="E187" s="345" t="s">
        <v>503</v>
      </c>
      <c r="F187" s="352">
        <v>5500000</v>
      </c>
      <c r="G187" s="356"/>
    </row>
    <row r="188" spans="1:7" ht="19.5" customHeight="1">
      <c r="A188" s="344">
        <v>4417</v>
      </c>
      <c r="B188" s="344">
        <v>2310</v>
      </c>
      <c r="C188" s="344">
        <v>6121</v>
      </c>
      <c r="D188" s="344">
        <v>13</v>
      </c>
      <c r="E188" s="345" t="s">
        <v>504</v>
      </c>
      <c r="F188" s="352">
        <v>1500000</v>
      </c>
      <c r="G188" s="356"/>
    </row>
    <row r="189" spans="1:7" ht="19.5" customHeight="1">
      <c r="A189" s="344">
        <v>978</v>
      </c>
      <c r="B189" s="344">
        <v>2321</v>
      </c>
      <c r="C189" s="344">
        <v>6121</v>
      </c>
      <c r="D189" s="344">
        <v>14</v>
      </c>
      <c r="E189" s="345" t="s">
        <v>220</v>
      </c>
      <c r="F189" s="352">
        <v>50000000</v>
      </c>
      <c r="G189" s="356"/>
    </row>
    <row r="190" spans="1:7" ht="19.5" customHeight="1">
      <c r="A190" s="344">
        <v>4571</v>
      </c>
      <c r="B190" s="344">
        <v>2321</v>
      </c>
      <c r="C190" s="344">
        <v>6121</v>
      </c>
      <c r="D190" s="344">
        <v>15</v>
      </c>
      <c r="E190" s="345" t="s">
        <v>505</v>
      </c>
      <c r="F190" s="352">
        <v>4000000</v>
      </c>
      <c r="G190" s="356"/>
    </row>
    <row r="191" spans="1:7" ht="19.5" customHeight="1">
      <c r="A191" s="344">
        <v>4572</v>
      </c>
      <c r="B191" s="344">
        <v>2321</v>
      </c>
      <c r="C191" s="344">
        <v>6121</v>
      </c>
      <c r="D191" s="344">
        <v>16</v>
      </c>
      <c r="E191" s="345" t="s">
        <v>152</v>
      </c>
      <c r="F191" s="352">
        <v>2000000</v>
      </c>
      <c r="G191" s="356"/>
    </row>
    <row r="192" spans="1:7" ht="19.5" customHeight="1">
      <c r="A192" s="344">
        <v>4569</v>
      </c>
      <c r="B192" s="344">
        <v>2321</v>
      </c>
      <c r="C192" s="344">
        <v>6121</v>
      </c>
      <c r="D192" s="344">
        <v>17</v>
      </c>
      <c r="E192" s="345" t="s">
        <v>151</v>
      </c>
      <c r="F192" s="352">
        <v>5000000</v>
      </c>
      <c r="G192" s="356"/>
    </row>
    <row r="193" spans="1:7" ht="19.5" customHeight="1">
      <c r="A193" s="344">
        <v>4425</v>
      </c>
      <c r="B193" s="344">
        <v>2321</v>
      </c>
      <c r="C193" s="344">
        <v>6121</v>
      </c>
      <c r="D193" s="344">
        <v>18</v>
      </c>
      <c r="E193" s="345" t="s">
        <v>639</v>
      </c>
      <c r="F193" s="352">
        <v>5800000</v>
      </c>
      <c r="G193" s="356"/>
    </row>
    <row r="194" spans="1:7" ht="19.5" customHeight="1">
      <c r="A194" s="344">
        <v>4424</v>
      </c>
      <c r="B194" s="344">
        <v>2321</v>
      </c>
      <c r="C194" s="344">
        <v>6121</v>
      </c>
      <c r="D194" s="344">
        <v>19</v>
      </c>
      <c r="E194" s="345" t="s">
        <v>638</v>
      </c>
      <c r="F194" s="352">
        <v>4000000</v>
      </c>
      <c r="G194" s="356"/>
    </row>
    <row r="195" spans="1:7" ht="19.5" customHeight="1">
      <c r="A195" s="344">
        <v>4567</v>
      </c>
      <c r="B195" s="344">
        <v>2310</v>
      </c>
      <c r="C195" s="344">
        <v>6121</v>
      </c>
      <c r="D195" s="344">
        <v>20</v>
      </c>
      <c r="E195" s="345" t="s">
        <v>271</v>
      </c>
      <c r="F195" s="352">
        <v>2500000</v>
      </c>
      <c r="G195" s="356"/>
    </row>
    <row r="196" spans="1:7" ht="19.5" customHeight="1">
      <c r="A196" s="344">
        <v>4416</v>
      </c>
      <c r="B196" s="344">
        <v>2310</v>
      </c>
      <c r="C196" s="344">
        <v>6121</v>
      </c>
      <c r="D196" s="344">
        <v>21</v>
      </c>
      <c r="E196" s="345" t="s">
        <v>262</v>
      </c>
      <c r="F196" s="352">
        <v>3900000</v>
      </c>
      <c r="G196" s="356"/>
    </row>
    <row r="197" spans="1:7" ht="19.5" customHeight="1">
      <c r="A197" s="344">
        <v>4570</v>
      </c>
      <c r="B197" s="344">
        <v>2321</v>
      </c>
      <c r="C197" s="344">
        <v>6121</v>
      </c>
      <c r="D197" s="344">
        <v>22</v>
      </c>
      <c r="E197" s="345" t="s">
        <v>506</v>
      </c>
      <c r="F197" s="352">
        <v>6500000</v>
      </c>
      <c r="G197" s="356"/>
    </row>
    <row r="198" spans="1:7" ht="19.5" customHeight="1">
      <c r="A198" s="344">
        <v>4561</v>
      </c>
      <c r="B198" s="344">
        <v>2310</v>
      </c>
      <c r="C198" s="344">
        <v>6121</v>
      </c>
      <c r="D198" s="344">
        <v>23</v>
      </c>
      <c r="E198" s="345" t="s">
        <v>507</v>
      </c>
      <c r="F198" s="352">
        <v>2500000</v>
      </c>
      <c r="G198" s="356"/>
    </row>
    <row r="199" spans="1:7" ht="19.5" customHeight="1">
      <c r="A199" s="344">
        <v>4420</v>
      </c>
      <c r="B199" s="344">
        <v>2310</v>
      </c>
      <c r="C199" s="344">
        <v>6121</v>
      </c>
      <c r="D199" s="344">
        <v>24</v>
      </c>
      <c r="E199" s="345" t="s">
        <v>270</v>
      </c>
      <c r="F199" s="352">
        <v>1000000</v>
      </c>
      <c r="G199" s="356"/>
    </row>
    <row r="200" spans="1:7" ht="19.5" customHeight="1">
      <c r="A200" s="344">
        <v>610</v>
      </c>
      <c r="B200" s="344">
        <v>2321</v>
      </c>
      <c r="C200" s="344">
        <v>6121</v>
      </c>
      <c r="D200" s="344">
        <v>25</v>
      </c>
      <c r="E200" s="345" t="s">
        <v>508</v>
      </c>
      <c r="F200" s="355">
        <v>200000</v>
      </c>
      <c r="G200" s="356"/>
    </row>
    <row r="201" spans="1:7" ht="19.5" customHeight="1" thickBot="1">
      <c r="A201" s="372">
        <v>606</v>
      </c>
      <c r="B201" s="372">
        <v>2310</v>
      </c>
      <c r="C201" s="372">
        <v>6121</v>
      </c>
      <c r="D201" s="372">
        <v>26</v>
      </c>
      <c r="E201" s="373" t="s">
        <v>509</v>
      </c>
      <c r="F201" s="384">
        <v>200000</v>
      </c>
      <c r="G201" s="376"/>
    </row>
    <row r="202" spans="1:8" s="413" customFormat="1" ht="19.5" customHeight="1" thickBot="1">
      <c r="A202" s="463" t="s">
        <v>451</v>
      </c>
      <c r="B202" s="461"/>
      <c r="C202" s="461"/>
      <c r="D202" s="461"/>
      <c r="E202" s="462"/>
      <c r="F202" s="377">
        <f>SUM(F176:F201)</f>
        <v>124468000</v>
      </c>
      <c r="G202" s="411"/>
      <c r="H202" s="412"/>
    </row>
    <row r="203" ht="19.5" customHeight="1"/>
    <row r="204" ht="19.5" customHeight="1" thickBot="1">
      <c r="E204" s="341" t="s">
        <v>510</v>
      </c>
    </row>
    <row r="205" spans="1:7" ht="19.5" customHeight="1">
      <c r="A205" s="414"/>
      <c r="B205" s="415"/>
      <c r="C205" s="415"/>
      <c r="D205" s="416">
        <v>1</v>
      </c>
      <c r="E205" s="417" t="s">
        <v>511</v>
      </c>
      <c r="F205" s="418">
        <f>F161+F141+F121+F100</f>
        <v>918695000</v>
      </c>
      <c r="G205" s="419" t="s">
        <v>512</v>
      </c>
    </row>
    <row r="206" spans="1:7" ht="19.5" customHeight="1">
      <c r="A206" s="420"/>
      <c r="B206" s="356"/>
      <c r="C206" s="356"/>
      <c r="D206" s="344">
        <v>2</v>
      </c>
      <c r="E206" s="345" t="s">
        <v>513</v>
      </c>
      <c r="F206" s="352">
        <f>F173</f>
        <v>26970000</v>
      </c>
      <c r="G206" s="421" t="s">
        <v>514</v>
      </c>
    </row>
    <row r="207" spans="1:7" ht="19.5" customHeight="1" thickBot="1">
      <c r="A207" s="422"/>
      <c r="B207" s="376"/>
      <c r="C207" s="376"/>
      <c r="D207" s="372">
        <v>3</v>
      </c>
      <c r="E207" s="373" t="s">
        <v>515</v>
      </c>
      <c r="F207" s="408">
        <f>F202</f>
        <v>124468000</v>
      </c>
      <c r="G207" s="423" t="s">
        <v>516</v>
      </c>
    </row>
    <row r="208" spans="1:8" s="380" customFormat="1" ht="19.5" customHeight="1" thickBot="1">
      <c r="A208" s="464" t="s">
        <v>517</v>
      </c>
      <c r="B208" s="465"/>
      <c r="C208" s="465"/>
      <c r="D208" s="465"/>
      <c r="E208" s="466"/>
      <c r="F208" s="424">
        <f>F205+F206+F207</f>
        <v>1070133000</v>
      </c>
      <c r="G208" s="425"/>
      <c r="H208" s="379"/>
    </row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</sheetData>
  <mergeCells count="7">
    <mergeCell ref="A173:E173"/>
    <mergeCell ref="A202:E202"/>
    <mergeCell ref="A208:E208"/>
    <mergeCell ref="A100:E100"/>
    <mergeCell ref="A121:E121"/>
    <mergeCell ref="A141:E141"/>
    <mergeCell ref="A161:E161"/>
  </mergeCells>
  <printOptions horizontalCentered="1"/>
  <pageMargins left="0.1968503937007874" right="0.1968503937007874" top="0.7874015748031497" bottom="0.7874015748031497" header="0.3937007874015748" footer="0.3937007874015748"/>
  <pageSetup horizontalDpi="300" verticalDpi="300" orientation="landscape" paperSize="9" scale="80" r:id="rId2"/>
  <headerFooter alignWithMargins="0">
    <oddHeader>&amp;Lv Kč&amp;C&amp;"Arial CE,tučné\&amp;14Schválené investiční akce na rok 2006&amp;R&amp;"Arial CE,tučné\&amp;12Část B</oddHeader>
    <oddFooter>&amp;C&amp;P</oddFooter>
  </headerFooter>
  <rowBreaks count="4" manualBreakCount="4">
    <brk id="101" max="255" man="1"/>
    <brk id="122" max="255" man="1"/>
    <brk id="142" max="255" man="1"/>
    <brk id="1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4" sqref="C24"/>
    </sheetView>
  </sheetViews>
  <sheetFormatPr defaultColWidth="9.00390625" defaultRowHeight="12.75" outlineLevelRow="1" outlineLevelCol="1"/>
  <cols>
    <col min="1" max="1" width="29.25390625" style="0" customWidth="1"/>
    <col min="2" max="2" width="12.75390625" style="0" bestFit="1" customWidth="1"/>
    <col min="3" max="3" width="44.125" style="0" customWidth="1"/>
    <col min="7" max="7" width="0" style="0" hidden="1" customWidth="1" outlineLevel="1"/>
    <col min="8" max="8" width="0" style="0" hidden="1" customWidth="1" collapsed="1"/>
    <col min="9" max="9" width="0" style="0" hidden="1" customWidth="1"/>
    <col min="10" max="10" width="9.125" style="0" customWidth="1" collapsed="1"/>
    <col min="12" max="12" width="9.125" style="0" customWidth="1" collapsed="1"/>
  </cols>
  <sheetData>
    <row r="1" spans="1:3" ht="39" customHeight="1" thickBot="1">
      <c r="A1" s="19" t="s">
        <v>315</v>
      </c>
      <c r="B1" s="20" t="s">
        <v>280</v>
      </c>
      <c r="C1" s="14" t="s">
        <v>593</v>
      </c>
    </row>
    <row r="2" spans="1:4" ht="24.75" customHeight="1" thickBot="1">
      <c r="A2" s="15" t="s">
        <v>275</v>
      </c>
      <c r="B2" s="318">
        <f>'[2]Př.2-PŘÍJMY'!C97</f>
        <v>2389577311</v>
      </c>
      <c r="C2" s="16"/>
      <c r="D2" s="17"/>
    </row>
    <row r="3" spans="1:4" ht="24.75" customHeight="1" thickBot="1" thickTop="1">
      <c r="A3" s="18" t="s">
        <v>316</v>
      </c>
      <c r="B3" s="319">
        <f>B4+B11</f>
        <v>2518661311</v>
      </c>
      <c r="C3" s="23"/>
      <c r="D3" s="26"/>
    </row>
    <row r="4" spans="1:5" ht="21.75" customHeight="1" thickTop="1">
      <c r="A4" s="24" t="s">
        <v>317</v>
      </c>
      <c r="B4" s="320">
        <f>SUM(B5:B10)</f>
        <v>1448528311</v>
      </c>
      <c r="C4" s="25"/>
      <c r="D4" s="26"/>
      <c r="E4" s="26"/>
    </row>
    <row r="5" spans="1:5" ht="21.75" customHeight="1">
      <c r="A5" s="27" t="s">
        <v>318</v>
      </c>
      <c r="B5" s="321">
        <f>'[2]Př.3-Sumář provoz.výdajů'!B22</f>
        <v>771581311</v>
      </c>
      <c r="C5" s="16"/>
      <c r="D5" s="26"/>
      <c r="E5" s="26"/>
    </row>
    <row r="6" spans="1:3" ht="21.75" customHeight="1">
      <c r="A6" s="27" t="s">
        <v>319</v>
      </c>
      <c r="B6" s="321">
        <f>'[2]Př.6a-Sumář PO'!C9</f>
        <v>148169000</v>
      </c>
      <c r="C6" s="16"/>
    </row>
    <row r="7" spans="1:3" ht="21.75" customHeight="1">
      <c r="A7" s="27" t="s">
        <v>320</v>
      </c>
      <c r="B7" s="321">
        <f>'[2]14-odb.školství'!C281</f>
        <v>131715000</v>
      </c>
      <c r="C7" s="25"/>
    </row>
    <row r="8" spans="1:3" ht="21.75" customHeight="1">
      <c r="A8" s="27" t="s">
        <v>321</v>
      </c>
      <c r="B8" s="321">
        <f>'[2]Př.4-Sumář OVS'!F56</f>
        <v>436178000</v>
      </c>
      <c r="C8" s="16"/>
    </row>
    <row r="9" spans="1:3" ht="21.75" customHeight="1">
      <c r="A9" s="29" t="s">
        <v>322</v>
      </c>
      <c r="B9" s="321">
        <f>'[2]Př.5-FRB povodeň'!C30</f>
        <v>30885000</v>
      </c>
      <c r="C9" s="30"/>
    </row>
    <row r="10" spans="1:3" ht="21.75" customHeight="1">
      <c r="A10" s="29" t="s">
        <v>124</v>
      </c>
      <c r="B10" s="321">
        <v>-70000000</v>
      </c>
      <c r="C10" s="81"/>
    </row>
    <row r="11" spans="1:3" ht="21.75" customHeight="1">
      <c r="A11" s="31" t="s">
        <v>525</v>
      </c>
      <c r="B11" s="320">
        <f>SUM(B12:B14)</f>
        <v>1070133000</v>
      </c>
      <c r="C11" s="25"/>
    </row>
    <row r="12" spans="1:3" ht="21.75" customHeight="1">
      <c r="A12" s="27" t="s">
        <v>526</v>
      </c>
      <c r="B12" s="322">
        <f>B2+B15-B4-B13-B14</f>
        <v>918695000</v>
      </c>
      <c r="C12" s="32"/>
    </row>
    <row r="13" spans="1:3" ht="21.75" customHeight="1">
      <c r="A13" s="27" t="s">
        <v>527</v>
      </c>
      <c r="B13" s="321">
        <v>26970000</v>
      </c>
      <c r="C13" s="32"/>
    </row>
    <row r="14" spans="1:3" ht="21.75" customHeight="1">
      <c r="A14" s="27" t="s">
        <v>528</v>
      </c>
      <c r="B14" s="321">
        <v>124468000</v>
      </c>
      <c r="C14" s="16" t="s">
        <v>113</v>
      </c>
    </row>
    <row r="15" spans="1:3" ht="24.75" customHeight="1" thickBot="1">
      <c r="A15" s="33" t="s">
        <v>276</v>
      </c>
      <c r="B15" s="323">
        <f>SUM(B17:B22)</f>
        <v>129084000</v>
      </c>
      <c r="C15" s="34"/>
    </row>
    <row r="16" spans="1:3" ht="24.75" customHeight="1" hidden="1" outlineLevel="1" thickTop="1">
      <c r="A16" s="239" t="s">
        <v>125</v>
      </c>
      <c r="B16" s="324"/>
      <c r="C16" s="34"/>
    </row>
    <row r="17" spans="1:3" ht="21.75" customHeight="1" collapsed="1" thickTop="1">
      <c r="A17" s="27" t="s">
        <v>529</v>
      </c>
      <c r="B17" s="321">
        <v>200000000</v>
      </c>
      <c r="C17" s="196" t="s">
        <v>244</v>
      </c>
    </row>
    <row r="18" spans="1:3" ht="21.75" customHeight="1">
      <c r="A18" s="27" t="s">
        <v>530</v>
      </c>
      <c r="B18" s="321">
        <v>30000000</v>
      </c>
      <c r="C18" s="35" t="s">
        <v>557</v>
      </c>
    </row>
    <row r="19" spans="1:3" ht="21.75" customHeight="1">
      <c r="A19" s="27" t="s">
        <v>531</v>
      </c>
      <c r="B19" s="321">
        <v>-30000000</v>
      </c>
      <c r="C19" s="35" t="s">
        <v>524</v>
      </c>
    </row>
    <row r="20" spans="1:3" ht="21.75" customHeight="1">
      <c r="A20" s="27" t="s">
        <v>272</v>
      </c>
      <c r="B20" s="321">
        <v>-70916000</v>
      </c>
      <c r="C20" s="430" t="s">
        <v>311</v>
      </c>
    </row>
    <row r="21" spans="1:3" ht="21.75" customHeight="1">
      <c r="A21" s="27"/>
      <c r="B21" s="28"/>
      <c r="C21" s="430"/>
    </row>
    <row r="22" spans="1:3" ht="21.75" customHeight="1" hidden="1" outlineLevel="1" thickBot="1">
      <c r="A22" s="29" t="s">
        <v>273</v>
      </c>
      <c r="B22" s="296">
        <v>0</v>
      </c>
      <c r="C22" s="35" t="s">
        <v>274</v>
      </c>
    </row>
    <row r="23" ht="25.5" customHeight="1" collapsed="1">
      <c r="A23" s="36"/>
    </row>
    <row r="24" ht="25.5" customHeight="1"/>
    <row r="25" ht="25.5" customHeight="1"/>
    <row r="26" ht="25.5" customHeight="1"/>
  </sheetData>
  <mergeCells count="1">
    <mergeCell ref="C20:C21"/>
  </mergeCells>
  <printOptions gridLines="1" horizontalCentered="1" verticalCentered="1"/>
  <pageMargins left="0.24" right="0" top="0.76" bottom="0.42" header="0.39" footer="0.2"/>
  <pageSetup horizontalDpi="600" verticalDpi="600" orientation="landscape" paperSize="9" scale="93" r:id="rId1"/>
  <headerFooter alignWithMargins="0">
    <oddHeader>&amp;Lv Kč&amp;C&amp;"Arial CE,tučné\&amp;12Rekapitulace rozpočtu na rok 2006&amp;R&amp;"Arial CE,tučné\&amp;12Část A - příloha č. 1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4"/>
  <sheetViews>
    <sheetView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7" sqref="C97"/>
    </sheetView>
  </sheetViews>
  <sheetFormatPr defaultColWidth="9.00390625" defaultRowHeight="12.75" outlineLevelRow="1"/>
  <cols>
    <col min="1" max="1" width="5.25390625" style="261" customWidth="1"/>
    <col min="2" max="2" width="31.00390625" style="3" customWidth="1"/>
    <col min="3" max="3" width="11.625" style="3" customWidth="1"/>
    <col min="4" max="4" width="63.125" style="3" customWidth="1"/>
    <col min="5" max="14" width="9.125" style="3" customWidth="1"/>
    <col min="15" max="15" width="8.875" style="3" customWidth="1"/>
    <col min="16" max="17" width="9.125" style="3" customWidth="1"/>
    <col min="18" max="19" width="8.875" style="3" customWidth="1"/>
    <col min="20" max="16384" width="9.125" style="3" customWidth="1"/>
  </cols>
  <sheetData>
    <row r="1" spans="1:4" s="180" customFormat="1" ht="46.5" customHeight="1">
      <c r="A1" s="242" t="s">
        <v>12</v>
      </c>
      <c r="B1" s="243" t="s">
        <v>13</v>
      </c>
      <c r="C1" s="242" t="s">
        <v>281</v>
      </c>
      <c r="D1" s="242" t="s">
        <v>593</v>
      </c>
    </row>
    <row r="2" spans="1:4" ht="13.5" customHeight="1">
      <c r="A2" s="246">
        <v>1111</v>
      </c>
      <c r="B2" s="100" t="s">
        <v>14</v>
      </c>
      <c r="C2" s="307">
        <v>250000000</v>
      </c>
      <c r="D2" s="247"/>
    </row>
    <row r="3" spans="1:4" ht="13.5" customHeight="1">
      <c r="A3" s="246">
        <v>1112</v>
      </c>
      <c r="B3" s="100" t="s">
        <v>15</v>
      </c>
      <c r="C3" s="11">
        <v>130000000</v>
      </c>
      <c r="D3" s="247"/>
    </row>
    <row r="4" spans="1:4" ht="13.5" customHeight="1">
      <c r="A4" s="246">
        <v>1113</v>
      </c>
      <c r="B4" s="100" t="s">
        <v>16</v>
      </c>
      <c r="C4" s="11">
        <v>17000000</v>
      </c>
      <c r="D4" s="247"/>
    </row>
    <row r="5" spans="1:4" ht="13.5" customHeight="1">
      <c r="A5" s="246">
        <v>1121</v>
      </c>
      <c r="B5" s="100" t="s">
        <v>17</v>
      </c>
      <c r="C5" s="11">
        <v>300000000</v>
      </c>
      <c r="D5" s="247"/>
    </row>
    <row r="6" spans="1:4" ht="13.5" customHeight="1">
      <c r="A6" s="246">
        <v>1122</v>
      </c>
      <c r="B6" s="100" t="s">
        <v>18</v>
      </c>
      <c r="C6" s="11">
        <v>110525000</v>
      </c>
      <c r="D6" s="431" t="s">
        <v>82</v>
      </c>
    </row>
    <row r="7" spans="1:4" ht="13.5" customHeight="1">
      <c r="A7" s="246"/>
      <c r="B7" s="100"/>
      <c r="C7" s="11"/>
      <c r="D7" s="432"/>
    </row>
    <row r="8" spans="1:4" ht="13.5" customHeight="1">
      <c r="A8" s="246">
        <v>1211</v>
      </c>
      <c r="B8" s="100" t="s">
        <v>19</v>
      </c>
      <c r="C8" s="11">
        <v>481000000</v>
      </c>
      <c r="D8" s="247"/>
    </row>
    <row r="9" spans="1:4" ht="13.5" customHeight="1" thickBot="1">
      <c r="A9" s="246">
        <v>1511</v>
      </c>
      <c r="B9" s="100" t="s">
        <v>20</v>
      </c>
      <c r="C9" s="308">
        <v>41000000</v>
      </c>
      <c r="D9" s="247"/>
    </row>
    <row r="10" spans="1:5" ht="13.5" customHeight="1" thickBot="1">
      <c r="A10" s="246"/>
      <c r="B10" s="248" t="s">
        <v>21</v>
      </c>
      <c r="C10" s="249">
        <f>SUM(C2:C9)</f>
        <v>1329525000</v>
      </c>
      <c r="D10" s="247"/>
      <c r="E10" s="177"/>
    </row>
    <row r="11" spans="1:4" ht="13.5" customHeight="1">
      <c r="A11" s="246">
        <v>1332</v>
      </c>
      <c r="B11" s="100" t="s">
        <v>22</v>
      </c>
      <c r="C11" s="310">
        <v>50000</v>
      </c>
      <c r="D11" s="247" t="s">
        <v>23</v>
      </c>
    </row>
    <row r="12" spans="1:4" ht="13.5" customHeight="1">
      <c r="A12" s="246">
        <v>1334</v>
      </c>
      <c r="B12" s="100" t="s">
        <v>24</v>
      </c>
      <c r="C12" s="11">
        <v>500000</v>
      </c>
      <c r="D12" s="247" t="s">
        <v>25</v>
      </c>
    </row>
    <row r="13" spans="1:4" ht="13.5" customHeight="1">
      <c r="A13" s="246">
        <v>1337</v>
      </c>
      <c r="B13" s="100" t="s">
        <v>26</v>
      </c>
      <c r="C13" s="11">
        <v>39000000</v>
      </c>
      <c r="D13" s="247"/>
    </row>
    <row r="14" spans="1:4" ht="13.5" customHeight="1">
      <c r="A14" s="246">
        <v>1341</v>
      </c>
      <c r="B14" s="100" t="s">
        <v>27</v>
      </c>
      <c r="C14" s="11">
        <v>2700000</v>
      </c>
      <c r="D14" s="250"/>
    </row>
    <row r="15" spans="1:4" ht="13.5" customHeight="1">
      <c r="A15" s="246">
        <v>1342</v>
      </c>
      <c r="B15" s="100" t="s">
        <v>28</v>
      </c>
      <c r="C15" s="11">
        <v>400000</v>
      </c>
      <c r="D15" s="247"/>
    </row>
    <row r="16" spans="1:4" ht="13.5" customHeight="1">
      <c r="A16" s="246">
        <v>1343</v>
      </c>
      <c r="B16" s="100" t="s">
        <v>158</v>
      </c>
      <c r="C16" s="11">
        <v>4500000</v>
      </c>
      <c r="D16" s="247" t="s">
        <v>159</v>
      </c>
    </row>
    <row r="17" spans="1:4" ht="13.5" customHeight="1">
      <c r="A17" s="246">
        <v>1344</v>
      </c>
      <c r="B17" s="100" t="s">
        <v>160</v>
      </c>
      <c r="C17" s="11">
        <v>130000</v>
      </c>
      <c r="D17" s="247"/>
    </row>
    <row r="18" spans="1:4" ht="13.5" customHeight="1">
      <c r="A18" s="246">
        <v>1345</v>
      </c>
      <c r="B18" s="100" t="s">
        <v>161</v>
      </c>
      <c r="C18" s="11">
        <v>800000</v>
      </c>
      <c r="D18" s="247"/>
    </row>
    <row r="19" spans="1:4" ht="13.5" customHeight="1">
      <c r="A19" s="246">
        <v>1346</v>
      </c>
      <c r="B19" s="100" t="s">
        <v>162</v>
      </c>
      <c r="C19" s="11">
        <v>250000</v>
      </c>
      <c r="D19" s="251"/>
    </row>
    <row r="20" spans="1:4" ht="13.5" customHeight="1">
      <c r="A20" s="246">
        <v>1347</v>
      </c>
      <c r="B20" s="100" t="s">
        <v>163</v>
      </c>
      <c r="C20" s="11">
        <v>12500000</v>
      </c>
      <c r="D20" s="247" t="s">
        <v>164</v>
      </c>
    </row>
    <row r="21" spans="1:4" ht="13.5" customHeight="1">
      <c r="A21" s="246">
        <v>1351</v>
      </c>
      <c r="B21" s="100" t="s">
        <v>165</v>
      </c>
      <c r="C21" s="11">
        <v>10000000</v>
      </c>
      <c r="D21" s="247" t="s">
        <v>101</v>
      </c>
    </row>
    <row r="22" spans="1:4" ht="13.5" customHeight="1" hidden="1" outlineLevel="1">
      <c r="A22" s="246">
        <v>1351</v>
      </c>
      <c r="B22" s="100" t="s">
        <v>165</v>
      </c>
      <c r="C22" s="11"/>
      <c r="D22" s="247" t="s">
        <v>102</v>
      </c>
    </row>
    <row r="23" spans="1:4" ht="13.5" customHeight="1" collapsed="1">
      <c r="A23" s="246">
        <v>1361</v>
      </c>
      <c r="B23" s="100" t="s">
        <v>166</v>
      </c>
      <c r="C23" s="11">
        <v>21000000</v>
      </c>
      <c r="D23" s="309" t="s">
        <v>103</v>
      </c>
    </row>
    <row r="24" spans="1:4" ht="13.5" customHeight="1">
      <c r="A24" s="246">
        <v>1361</v>
      </c>
      <c r="B24" s="100" t="s">
        <v>166</v>
      </c>
      <c r="C24" s="11">
        <v>24000000</v>
      </c>
      <c r="D24" s="431" t="s">
        <v>112</v>
      </c>
    </row>
    <row r="25" spans="1:4" ht="13.5" customHeight="1">
      <c r="A25" s="246"/>
      <c r="B25" s="100"/>
      <c r="C25" s="11"/>
      <c r="D25" s="433"/>
    </row>
    <row r="26" spans="1:4" ht="13.5" customHeight="1" thickBot="1">
      <c r="A26" s="246"/>
      <c r="B26" s="100"/>
      <c r="C26" s="308"/>
      <c r="D26" s="432"/>
    </row>
    <row r="27" spans="1:5" ht="13.5" customHeight="1" thickBot="1">
      <c r="A27" s="246"/>
      <c r="B27" s="248" t="s">
        <v>167</v>
      </c>
      <c r="C27" s="249">
        <f>SUM(C11:C25)</f>
        <v>115830000</v>
      </c>
      <c r="D27" s="252"/>
      <c r="E27" s="177"/>
    </row>
    <row r="28" spans="1:4" ht="13.5" customHeight="1" thickBot="1">
      <c r="A28" s="246"/>
      <c r="B28" s="253" t="s">
        <v>168</v>
      </c>
      <c r="C28" s="254">
        <f>C10+C27</f>
        <v>1445355000</v>
      </c>
      <c r="D28" s="255"/>
    </row>
    <row r="29" spans="1:4" ht="13.5" customHeight="1" hidden="1" outlineLevel="1">
      <c r="A29" s="246">
        <v>2111</v>
      </c>
      <c r="B29" s="100" t="s">
        <v>29</v>
      </c>
      <c r="C29" s="310"/>
      <c r="D29" s="309" t="s">
        <v>542</v>
      </c>
    </row>
    <row r="30" spans="1:4" ht="13.5" customHeight="1" collapsed="1">
      <c r="A30" s="246">
        <v>2111</v>
      </c>
      <c r="B30" s="100" t="s">
        <v>29</v>
      </c>
      <c r="C30" s="11">
        <v>1000000</v>
      </c>
      <c r="D30" s="247" t="s">
        <v>629</v>
      </c>
    </row>
    <row r="31" spans="1:4" ht="13.5" customHeight="1">
      <c r="A31" s="246">
        <v>2111</v>
      </c>
      <c r="B31" s="100" t="s">
        <v>29</v>
      </c>
      <c r="C31" s="11">
        <v>1050000</v>
      </c>
      <c r="D31" s="247" t="s">
        <v>630</v>
      </c>
    </row>
    <row r="32" spans="1:4" ht="13.5" customHeight="1">
      <c r="A32" s="246">
        <v>2111</v>
      </c>
      <c r="B32" s="100" t="s">
        <v>29</v>
      </c>
      <c r="C32" s="11">
        <v>140000</v>
      </c>
      <c r="D32" s="247" t="s">
        <v>631</v>
      </c>
    </row>
    <row r="33" spans="1:4" ht="13.5" customHeight="1" hidden="1" outlineLevel="1">
      <c r="A33" s="246">
        <v>2111</v>
      </c>
      <c r="B33" s="100" t="s">
        <v>29</v>
      </c>
      <c r="C33" s="11"/>
      <c r="D33" s="247" t="s">
        <v>104</v>
      </c>
    </row>
    <row r="34" spans="1:4" ht="13.5" customHeight="1" hidden="1" outlineLevel="1">
      <c r="A34" s="246">
        <v>2111</v>
      </c>
      <c r="B34" s="100" t="s">
        <v>29</v>
      </c>
      <c r="C34" s="11"/>
      <c r="D34" s="247" t="s">
        <v>102</v>
      </c>
    </row>
    <row r="35" spans="1:4" ht="13.5" customHeight="1" collapsed="1">
      <c r="A35" s="246">
        <v>2112</v>
      </c>
      <c r="B35" s="100" t="s">
        <v>632</v>
      </c>
      <c r="C35" s="11">
        <v>7000</v>
      </c>
      <c r="D35" s="247" t="s">
        <v>633</v>
      </c>
    </row>
    <row r="36" spans="1:4" ht="13.5" customHeight="1" hidden="1" outlineLevel="1">
      <c r="A36" s="246">
        <v>2111</v>
      </c>
      <c r="B36" s="100" t="s">
        <v>29</v>
      </c>
      <c r="C36" s="11"/>
      <c r="D36" s="247"/>
    </row>
    <row r="37" spans="1:4" ht="13.5" customHeight="1" hidden="1" outlineLevel="1">
      <c r="A37" s="246">
        <v>2122</v>
      </c>
      <c r="B37" s="100" t="s">
        <v>634</v>
      </c>
      <c r="C37" s="11"/>
      <c r="D37" s="247" t="s">
        <v>102</v>
      </c>
    </row>
    <row r="38" spans="1:4" ht="13.5" customHeight="1" collapsed="1">
      <c r="A38" s="246">
        <v>2141</v>
      </c>
      <c r="B38" s="100" t="s">
        <v>635</v>
      </c>
      <c r="C38" s="11">
        <v>6600000</v>
      </c>
      <c r="D38" s="256"/>
    </row>
    <row r="39" spans="1:4" ht="13.5" customHeight="1" hidden="1" outlineLevel="1">
      <c r="A39" s="246">
        <v>2142</v>
      </c>
      <c r="B39" s="100" t="s">
        <v>290</v>
      </c>
      <c r="C39" s="11"/>
      <c r="D39" s="256"/>
    </row>
    <row r="40" spans="1:4" ht="13.5" customHeight="1" collapsed="1">
      <c r="A40" s="246">
        <v>2210</v>
      </c>
      <c r="B40" s="100" t="s">
        <v>291</v>
      </c>
      <c r="C40" s="11">
        <v>1400000</v>
      </c>
      <c r="D40" s="252" t="s">
        <v>105</v>
      </c>
    </row>
    <row r="41" spans="1:4" ht="13.5" customHeight="1">
      <c r="A41" s="246">
        <v>2210</v>
      </c>
      <c r="B41" s="100" t="s">
        <v>291</v>
      </c>
      <c r="C41" s="11">
        <v>800000</v>
      </c>
      <c r="D41" s="252" t="s">
        <v>10</v>
      </c>
    </row>
    <row r="42" spans="1:4" ht="13.5" customHeight="1">
      <c r="A42" s="246">
        <v>2210</v>
      </c>
      <c r="B42" s="100" t="s">
        <v>291</v>
      </c>
      <c r="C42" s="11">
        <v>5000000</v>
      </c>
      <c r="D42" s="252" t="s">
        <v>119</v>
      </c>
    </row>
    <row r="43" spans="1:4" ht="13.5" customHeight="1">
      <c r="A43" s="246">
        <v>2210</v>
      </c>
      <c r="B43" s="100" t="s">
        <v>291</v>
      </c>
      <c r="C43" s="11">
        <v>5000000</v>
      </c>
      <c r="D43" s="252" t="s">
        <v>106</v>
      </c>
    </row>
    <row r="44" spans="1:4" s="257" customFormat="1" ht="13.5" customHeight="1">
      <c r="A44" s="246">
        <v>2210</v>
      </c>
      <c r="B44" s="100" t="s">
        <v>291</v>
      </c>
      <c r="C44" s="11">
        <v>130000</v>
      </c>
      <c r="D44" s="252" t="s">
        <v>107</v>
      </c>
    </row>
    <row r="45" spans="1:4" s="257" customFormat="1" ht="13.5" customHeight="1" hidden="1" outlineLevel="1">
      <c r="A45" s="246"/>
      <c r="B45" s="100"/>
      <c r="C45" s="11"/>
      <c r="D45" s="247" t="s">
        <v>120</v>
      </c>
    </row>
    <row r="46" spans="1:4" s="257" customFormat="1" ht="13.5" customHeight="1" hidden="1" outlineLevel="1">
      <c r="A46" s="246"/>
      <c r="B46" s="100"/>
      <c r="C46" s="11"/>
      <c r="D46" s="247" t="s">
        <v>121</v>
      </c>
    </row>
    <row r="47" spans="1:4" s="257" customFormat="1" ht="13.5" customHeight="1" hidden="1" outlineLevel="1">
      <c r="A47" s="246"/>
      <c r="B47" s="100"/>
      <c r="C47" s="11"/>
      <c r="D47" s="247" t="s">
        <v>154</v>
      </c>
    </row>
    <row r="48" spans="1:4" s="257" customFormat="1" ht="13.5" customHeight="1" hidden="1" outlineLevel="1">
      <c r="A48" s="246">
        <v>2210</v>
      </c>
      <c r="B48" s="100" t="s">
        <v>291</v>
      </c>
      <c r="C48" s="11"/>
      <c r="D48" s="247" t="s">
        <v>102</v>
      </c>
    </row>
    <row r="49" spans="1:4" s="257" customFormat="1" ht="13.5" customHeight="1" hidden="1" outlineLevel="1">
      <c r="A49" s="246">
        <v>2222</v>
      </c>
      <c r="B49" s="100" t="s">
        <v>155</v>
      </c>
      <c r="C49" s="11"/>
      <c r="D49" s="247" t="s">
        <v>102</v>
      </c>
    </row>
    <row r="50" spans="1:4" s="257" customFormat="1" ht="13.5" customHeight="1" hidden="1" outlineLevel="1">
      <c r="A50" s="246">
        <v>2310</v>
      </c>
      <c r="B50" s="100" t="s">
        <v>295</v>
      </c>
      <c r="C50" s="11"/>
      <c r="D50" s="309" t="s">
        <v>102</v>
      </c>
    </row>
    <row r="51" spans="1:4" s="257" customFormat="1" ht="13.5" customHeight="1" hidden="1" outlineLevel="1">
      <c r="A51" s="246">
        <v>2321</v>
      </c>
      <c r="B51" s="100" t="s">
        <v>296</v>
      </c>
      <c r="C51" s="11"/>
      <c r="D51" s="309" t="s">
        <v>102</v>
      </c>
    </row>
    <row r="52" spans="1:4" s="257" customFormat="1" ht="13.5" customHeight="1" hidden="1" outlineLevel="1">
      <c r="A52" s="246">
        <v>2322</v>
      </c>
      <c r="B52" s="100" t="s">
        <v>297</v>
      </c>
      <c r="C52" s="11"/>
      <c r="D52" s="247" t="s">
        <v>102</v>
      </c>
    </row>
    <row r="53" spans="1:4" ht="13.5" customHeight="1" collapsed="1">
      <c r="A53" s="246">
        <v>2324</v>
      </c>
      <c r="B53" s="100" t="s">
        <v>298</v>
      </c>
      <c r="C53" s="11">
        <v>10000</v>
      </c>
      <c r="D53" s="247" t="s">
        <v>299</v>
      </c>
    </row>
    <row r="54" spans="1:4" ht="13.5" customHeight="1">
      <c r="A54" s="246">
        <v>2324</v>
      </c>
      <c r="B54" s="100" t="s">
        <v>298</v>
      </c>
      <c r="C54" s="11">
        <v>5720000</v>
      </c>
      <c r="D54" s="247" t="s">
        <v>300</v>
      </c>
    </row>
    <row r="55" spans="1:4" ht="13.5" customHeight="1">
      <c r="A55" s="246">
        <v>2324</v>
      </c>
      <c r="B55" s="100" t="s">
        <v>298</v>
      </c>
      <c r="C55" s="11">
        <v>1000000</v>
      </c>
      <c r="D55" s="309" t="s">
        <v>108</v>
      </c>
    </row>
    <row r="56" spans="1:4" ht="13.5" customHeight="1">
      <c r="A56" s="246">
        <v>2324</v>
      </c>
      <c r="B56" s="100" t="s">
        <v>298</v>
      </c>
      <c r="C56" s="11">
        <v>50000</v>
      </c>
      <c r="D56" s="247" t="s">
        <v>201</v>
      </c>
    </row>
    <row r="57" spans="1:4" ht="13.5" customHeight="1" hidden="1" outlineLevel="1">
      <c r="A57" s="246">
        <v>2324</v>
      </c>
      <c r="B57" s="100" t="s">
        <v>298</v>
      </c>
      <c r="C57" s="11"/>
      <c r="D57" s="256" t="s">
        <v>102</v>
      </c>
    </row>
    <row r="58" spans="1:4" ht="13.5" customHeight="1" collapsed="1">
      <c r="A58" s="246">
        <v>2329</v>
      </c>
      <c r="B58" s="100" t="s">
        <v>643</v>
      </c>
      <c r="C58" s="11">
        <v>180000</v>
      </c>
      <c r="D58" s="309" t="s">
        <v>109</v>
      </c>
    </row>
    <row r="59" spans="1:4" ht="13.5" customHeight="1" hidden="1" outlineLevel="1">
      <c r="A59" s="246">
        <v>2329</v>
      </c>
      <c r="B59" s="100" t="s">
        <v>643</v>
      </c>
      <c r="C59" s="11"/>
      <c r="D59" s="247" t="s">
        <v>110</v>
      </c>
    </row>
    <row r="60" spans="1:4" ht="13.5" customHeight="1" collapsed="1">
      <c r="A60" s="246">
        <v>2329</v>
      </c>
      <c r="B60" s="100" t="s">
        <v>643</v>
      </c>
      <c r="C60" s="11">
        <f>240000000-3375000+240000</f>
        <v>236865000</v>
      </c>
      <c r="D60" s="251"/>
    </row>
    <row r="61" spans="1:4" ht="13.5" customHeight="1">
      <c r="A61" s="246">
        <v>2343</v>
      </c>
      <c r="B61" s="100" t="s">
        <v>205</v>
      </c>
      <c r="C61" s="11">
        <v>11000</v>
      </c>
      <c r="D61" s="247"/>
    </row>
    <row r="62" spans="1:4" ht="13.5" customHeight="1" hidden="1" outlineLevel="1">
      <c r="A62" s="246">
        <v>2412</v>
      </c>
      <c r="B62" s="100" t="s">
        <v>206</v>
      </c>
      <c r="C62" s="11"/>
      <c r="D62" s="247"/>
    </row>
    <row r="63" spans="1:4" ht="13.5" customHeight="1" hidden="1" outlineLevel="1">
      <c r="A63" s="246">
        <v>2451</v>
      </c>
      <c r="B63" s="100" t="s">
        <v>207</v>
      </c>
      <c r="C63" s="11"/>
      <c r="D63" s="247"/>
    </row>
    <row r="64" spans="1:4" ht="13.5" customHeight="1" collapsed="1">
      <c r="A64" s="246">
        <v>2460</v>
      </c>
      <c r="B64" s="100" t="s">
        <v>208</v>
      </c>
      <c r="C64" s="11">
        <v>30000</v>
      </c>
      <c r="D64" s="247" t="s">
        <v>209</v>
      </c>
    </row>
    <row r="65" spans="1:4" ht="13.5" customHeight="1" thickBot="1">
      <c r="A65" s="246">
        <v>2460</v>
      </c>
      <c r="B65" s="100" t="s">
        <v>208</v>
      </c>
      <c r="C65" s="308">
        <v>35085000</v>
      </c>
      <c r="D65" s="247" t="s">
        <v>111</v>
      </c>
    </row>
    <row r="66" spans="1:5" ht="13.5" customHeight="1" thickBot="1">
      <c r="A66" s="246"/>
      <c r="B66" s="253" t="s">
        <v>238</v>
      </c>
      <c r="C66" s="254">
        <f>SUM(C29:C65)</f>
        <v>300078000</v>
      </c>
      <c r="D66" s="247"/>
      <c r="E66" s="177"/>
    </row>
    <row r="67" spans="1:4" ht="13.5" customHeight="1" hidden="1" outlineLevel="1">
      <c r="A67" s="246">
        <v>3201</v>
      </c>
      <c r="B67" s="100" t="s">
        <v>239</v>
      </c>
      <c r="C67" s="310"/>
      <c r="D67" s="247"/>
    </row>
    <row r="68" spans="1:4" ht="13.5" customHeight="1" hidden="1" outlineLevel="1">
      <c r="A68" s="246">
        <v>3121</v>
      </c>
      <c r="B68" s="100" t="s">
        <v>240</v>
      </c>
      <c r="C68" s="11"/>
      <c r="D68" s="247"/>
    </row>
    <row r="69" spans="1:4" ht="13.5" customHeight="1" hidden="1" outlineLevel="1" thickBot="1">
      <c r="A69" s="246">
        <v>3122</v>
      </c>
      <c r="B69" s="100" t="s">
        <v>241</v>
      </c>
      <c r="C69" s="308"/>
      <c r="D69" s="247"/>
    </row>
    <row r="70" spans="1:4" ht="13.5" customHeight="1" hidden="1" outlineLevel="1" thickBot="1">
      <c r="A70" s="246"/>
      <c r="B70" s="253" t="s">
        <v>242</v>
      </c>
      <c r="C70" s="254">
        <f>SUM(C67:C69)</f>
        <v>0</v>
      </c>
      <c r="D70" s="247"/>
    </row>
    <row r="71" spans="1:4" ht="13.5" customHeight="1" hidden="1" outlineLevel="1" collapsed="1">
      <c r="A71" s="246">
        <v>4111</v>
      </c>
      <c r="B71" s="100" t="s">
        <v>243</v>
      </c>
      <c r="C71" s="310"/>
      <c r="D71" s="247" t="s">
        <v>102</v>
      </c>
    </row>
    <row r="72" spans="1:4" ht="13.5" customHeight="1" hidden="1" outlineLevel="1">
      <c r="A72" s="246">
        <v>4111</v>
      </c>
      <c r="B72" s="100" t="s">
        <v>243</v>
      </c>
      <c r="C72" s="11"/>
      <c r="D72" s="247" t="s">
        <v>102</v>
      </c>
    </row>
    <row r="73" spans="1:4" ht="13.5" customHeight="1" collapsed="1">
      <c r="A73" s="246">
        <v>4112</v>
      </c>
      <c r="B73" s="100" t="s">
        <v>352</v>
      </c>
      <c r="C73" s="11">
        <f>300000000-6118689</f>
        <v>293881311</v>
      </c>
      <c r="D73" s="436" t="s">
        <v>636</v>
      </c>
    </row>
    <row r="74" spans="1:4" ht="13.5" customHeight="1">
      <c r="A74" s="246"/>
      <c r="B74" s="100"/>
      <c r="C74" s="11"/>
      <c r="D74" s="436"/>
    </row>
    <row r="75" spans="1:4" ht="13.5" customHeight="1" hidden="1" outlineLevel="1">
      <c r="A75" s="246">
        <v>4116</v>
      </c>
      <c r="B75" s="100" t="s">
        <v>353</v>
      </c>
      <c r="C75" s="11"/>
      <c r="D75" s="247" t="s">
        <v>102</v>
      </c>
    </row>
    <row r="76" spans="1:4" ht="13.5" customHeight="1" hidden="1" outlineLevel="1">
      <c r="A76" s="246">
        <v>4116</v>
      </c>
      <c r="B76" s="100" t="s">
        <v>353</v>
      </c>
      <c r="C76" s="11"/>
      <c r="D76" s="247" t="s">
        <v>102</v>
      </c>
    </row>
    <row r="77" spans="1:4" ht="13.5" customHeight="1" hidden="1" outlineLevel="1">
      <c r="A77" s="246">
        <v>4116</v>
      </c>
      <c r="B77" s="100" t="s">
        <v>353</v>
      </c>
      <c r="C77" s="11"/>
      <c r="D77" s="247" t="s">
        <v>102</v>
      </c>
    </row>
    <row r="78" spans="1:4" ht="13.5" customHeight="1" hidden="1" outlineLevel="1">
      <c r="A78" s="246">
        <v>4116</v>
      </c>
      <c r="B78" s="100" t="s">
        <v>353</v>
      </c>
      <c r="C78" s="11"/>
      <c r="D78" s="247" t="s">
        <v>102</v>
      </c>
    </row>
    <row r="79" spans="1:4" ht="13.5" customHeight="1" hidden="1" outlineLevel="1">
      <c r="A79" s="246">
        <v>4116</v>
      </c>
      <c r="B79" s="100" t="s">
        <v>353</v>
      </c>
      <c r="C79" s="11"/>
      <c r="D79" s="247" t="s">
        <v>102</v>
      </c>
    </row>
    <row r="80" spans="1:4" ht="13.5" customHeight="1" hidden="1" outlineLevel="1">
      <c r="A80" s="246">
        <v>4116</v>
      </c>
      <c r="B80" s="100" t="s">
        <v>353</v>
      </c>
      <c r="C80" s="11"/>
      <c r="D80" s="247" t="s">
        <v>102</v>
      </c>
    </row>
    <row r="81" spans="1:4" ht="13.5" customHeight="1" hidden="1" outlineLevel="1">
      <c r="A81" s="246">
        <v>4116</v>
      </c>
      <c r="B81" s="100" t="s">
        <v>353</v>
      </c>
      <c r="C81" s="11"/>
      <c r="D81" s="247" t="s">
        <v>102</v>
      </c>
    </row>
    <row r="82" spans="1:4" ht="13.5" customHeight="1" collapsed="1">
      <c r="A82" s="246">
        <v>4121</v>
      </c>
      <c r="B82" s="100" t="s">
        <v>354</v>
      </c>
      <c r="C82" s="11">
        <v>1850000</v>
      </c>
      <c r="D82" s="247" t="s">
        <v>355</v>
      </c>
    </row>
    <row r="83" spans="1:4" ht="13.5" customHeight="1" hidden="1" outlineLevel="1">
      <c r="A83" s="246">
        <v>4122</v>
      </c>
      <c r="B83" s="100" t="s">
        <v>356</v>
      </c>
      <c r="C83" s="11"/>
      <c r="D83" s="247" t="s">
        <v>102</v>
      </c>
    </row>
    <row r="84" spans="1:4" ht="13.5" customHeight="1" hidden="1" outlineLevel="1">
      <c r="A84" s="246">
        <v>4122</v>
      </c>
      <c r="B84" s="100" t="s">
        <v>356</v>
      </c>
      <c r="C84" s="11"/>
      <c r="D84" s="247" t="s">
        <v>102</v>
      </c>
    </row>
    <row r="85" spans="1:4" ht="13.5" customHeight="1" hidden="1" outlineLevel="1">
      <c r="A85" s="246">
        <v>4122</v>
      </c>
      <c r="B85" s="100" t="s">
        <v>356</v>
      </c>
      <c r="C85" s="11"/>
      <c r="D85" s="247" t="s">
        <v>102</v>
      </c>
    </row>
    <row r="86" spans="1:4" ht="13.5" customHeight="1" hidden="1" outlineLevel="1">
      <c r="A86" s="246">
        <v>4122</v>
      </c>
      <c r="B86" s="100" t="s">
        <v>356</v>
      </c>
      <c r="C86" s="11"/>
      <c r="D86" s="247" t="s">
        <v>102</v>
      </c>
    </row>
    <row r="87" spans="1:4" ht="13.5" customHeight="1" collapsed="1" thickBot="1">
      <c r="A87" s="246">
        <v>4131</v>
      </c>
      <c r="B87" s="100" t="s">
        <v>254</v>
      </c>
      <c r="C87" s="11">
        <v>348413000</v>
      </c>
      <c r="D87" s="247" t="s">
        <v>81</v>
      </c>
    </row>
    <row r="88" spans="1:4" ht="13.5" customHeight="1" hidden="1" outlineLevel="1">
      <c r="A88" s="246">
        <v>4132</v>
      </c>
      <c r="B88" s="100" t="s">
        <v>255</v>
      </c>
      <c r="C88" s="11"/>
      <c r="D88" s="247" t="s">
        <v>256</v>
      </c>
    </row>
    <row r="89" spans="1:4" ht="13.5" customHeight="1" hidden="1" outlineLevel="1">
      <c r="A89" s="246">
        <v>4132</v>
      </c>
      <c r="B89" s="100" t="s">
        <v>255</v>
      </c>
      <c r="C89" s="11"/>
      <c r="D89" s="247" t="s">
        <v>102</v>
      </c>
    </row>
    <row r="90" spans="1:4" ht="13.5" customHeight="1" hidden="1" outlineLevel="1">
      <c r="A90" s="246">
        <v>4213</v>
      </c>
      <c r="B90" s="100" t="s">
        <v>257</v>
      </c>
      <c r="C90" s="11"/>
      <c r="D90" s="247" t="s">
        <v>102</v>
      </c>
    </row>
    <row r="91" spans="1:4" ht="13.5" customHeight="1" hidden="1" outlineLevel="1">
      <c r="A91" s="246">
        <v>4213</v>
      </c>
      <c r="B91" s="100" t="s">
        <v>257</v>
      </c>
      <c r="C91" s="11"/>
      <c r="D91" s="247" t="s">
        <v>102</v>
      </c>
    </row>
    <row r="92" spans="1:4" ht="13.5" customHeight="1" hidden="1" outlineLevel="1">
      <c r="A92" s="246">
        <v>4216</v>
      </c>
      <c r="B92" s="100" t="s">
        <v>312</v>
      </c>
      <c r="C92" s="11"/>
      <c r="D92" s="247" t="s">
        <v>102</v>
      </c>
    </row>
    <row r="93" spans="1:4" ht="13.5" customHeight="1" hidden="1" outlineLevel="1">
      <c r="A93" s="246">
        <v>4216</v>
      </c>
      <c r="B93" s="100" t="s">
        <v>312</v>
      </c>
      <c r="C93" s="11"/>
      <c r="D93" s="247" t="s">
        <v>102</v>
      </c>
    </row>
    <row r="94" spans="1:4" ht="13.5" customHeight="1" hidden="1" outlineLevel="1">
      <c r="A94" s="246">
        <v>4218</v>
      </c>
      <c r="B94" s="100" t="s">
        <v>258</v>
      </c>
      <c r="C94" s="11"/>
      <c r="D94" s="247" t="s">
        <v>102</v>
      </c>
    </row>
    <row r="95" spans="1:4" ht="13.5" customHeight="1" hidden="1" outlineLevel="1" thickBot="1">
      <c r="A95" s="246">
        <v>4222</v>
      </c>
      <c r="B95" s="100" t="s">
        <v>259</v>
      </c>
      <c r="C95" s="308"/>
      <c r="D95" s="247" t="s">
        <v>102</v>
      </c>
    </row>
    <row r="96" spans="1:4" ht="13.5" customHeight="1" collapsed="1" thickBot="1">
      <c r="A96" s="312"/>
      <c r="B96" s="253" t="s">
        <v>8</v>
      </c>
      <c r="C96" s="254">
        <f>SUM(C71:C95)</f>
        <v>644144311</v>
      </c>
      <c r="D96" s="247"/>
    </row>
    <row r="97" spans="1:4" ht="26.25" customHeight="1">
      <c r="A97" s="312"/>
      <c r="B97" s="311" t="s">
        <v>9</v>
      </c>
      <c r="C97" s="299">
        <f>C28+C66+C70+C96</f>
        <v>2389577311</v>
      </c>
      <c r="D97" s="247"/>
    </row>
    <row r="98" spans="1:4" ht="12.75" customHeight="1">
      <c r="A98" s="99"/>
      <c r="B98" s="2"/>
      <c r="C98" s="258"/>
      <c r="D98" s="247"/>
    </row>
    <row r="99" spans="1:3" ht="12.75" customHeight="1">
      <c r="A99" s="259"/>
      <c r="B99" s="260"/>
      <c r="C99" s="244"/>
    </row>
    <row r="100" spans="1:4" ht="12.75">
      <c r="A100" s="259"/>
      <c r="B100" s="12"/>
      <c r="C100" s="245"/>
      <c r="D100" s="12"/>
    </row>
    <row r="101" spans="1:4" ht="12.75">
      <c r="A101" s="259"/>
      <c r="B101" s="12"/>
      <c r="C101" s="12"/>
      <c r="D101" s="12"/>
    </row>
    <row r="102" spans="1:4" ht="12.75">
      <c r="A102" s="259"/>
      <c r="B102" s="12"/>
      <c r="C102" s="12"/>
      <c r="D102" s="12"/>
    </row>
    <row r="103" spans="1:4" ht="12.75">
      <c r="A103" s="259"/>
      <c r="B103" s="12"/>
      <c r="C103" s="12"/>
      <c r="D103" s="12"/>
    </row>
    <row r="104" spans="1:4" ht="12.75">
      <c r="A104" s="259"/>
      <c r="B104" s="12"/>
      <c r="C104" s="12"/>
      <c r="D104" s="12"/>
    </row>
    <row r="105" spans="1:4" ht="12.75">
      <c r="A105" s="259"/>
      <c r="B105" s="12"/>
      <c r="C105" s="12"/>
      <c r="D105" s="12"/>
    </row>
    <row r="106" spans="1:4" ht="12.75">
      <c r="A106" s="259"/>
      <c r="B106" s="260"/>
      <c r="C106" s="12"/>
      <c r="D106" s="12"/>
    </row>
    <row r="107" spans="1:3" ht="12.75">
      <c r="A107" s="259"/>
      <c r="B107" s="12"/>
      <c r="C107" s="12"/>
    </row>
    <row r="108" spans="1:3" ht="12.75">
      <c r="A108" s="259"/>
      <c r="B108" s="260"/>
      <c r="C108" s="244"/>
    </row>
    <row r="109" spans="1:4" ht="12.75" customHeight="1">
      <c r="A109" s="259"/>
      <c r="B109" s="12"/>
      <c r="C109" s="245"/>
      <c r="D109" s="434"/>
    </row>
    <row r="110" spans="1:4" ht="12.75">
      <c r="A110" s="259"/>
      <c r="B110" s="12"/>
      <c r="C110" s="245"/>
      <c r="D110" s="434"/>
    </row>
    <row r="111" spans="1:4" ht="12.75">
      <c r="A111" s="259"/>
      <c r="B111" s="12"/>
      <c r="C111" s="245"/>
      <c r="D111" s="435"/>
    </row>
    <row r="112" spans="1:4" ht="12.75">
      <c r="A112" s="259"/>
      <c r="B112" s="12"/>
      <c r="C112" s="245"/>
      <c r="D112" s="435"/>
    </row>
    <row r="113" spans="1:4" ht="12.75">
      <c r="A113" s="259"/>
      <c r="B113" s="12"/>
      <c r="C113" s="12"/>
      <c r="D113" s="12"/>
    </row>
    <row r="114" spans="1:4" ht="12.75">
      <c r="A114" s="259"/>
      <c r="B114" s="12"/>
      <c r="C114" s="12"/>
      <c r="D114" s="12"/>
    </row>
    <row r="115" spans="1:4" ht="12.75">
      <c r="A115" s="259"/>
      <c r="B115" s="12"/>
      <c r="C115" s="12"/>
      <c r="D115" s="12"/>
    </row>
    <row r="116" spans="1:3" ht="12.75">
      <c r="A116" s="259"/>
      <c r="B116" s="12"/>
      <c r="C116" s="12"/>
    </row>
    <row r="117" spans="1:3" ht="12.75">
      <c r="A117" s="259"/>
      <c r="B117" s="12"/>
      <c r="C117" s="12"/>
    </row>
    <row r="118" spans="1:3" ht="12.75">
      <c r="A118" s="259"/>
      <c r="B118" s="260"/>
      <c r="C118" s="12"/>
    </row>
    <row r="119" spans="1:3" ht="12.75">
      <c r="A119" s="259"/>
      <c r="B119" s="12"/>
      <c r="C119" s="12"/>
    </row>
    <row r="120" ht="12.75">
      <c r="A120" s="259"/>
    </row>
    <row r="121" ht="12.75">
      <c r="A121" s="259"/>
    </row>
    <row r="122" ht="12.75">
      <c r="A122" s="259"/>
    </row>
    <row r="123" ht="12.75">
      <c r="A123" s="259"/>
    </row>
    <row r="124" ht="12.75">
      <c r="A124" s="259"/>
    </row>
    <row r="125" ht="12.75">
      <c r="A125" s="259"/>
    </row>
    <row r="126" ht="12.75">
      <c r="A126" s="259"/>
    </row>
    <row r="127" ht="12.75">
      <c r="A127" s="259"/>
    </row>
    <row r="128" ht="12.75">
      <c r="A128" s="259"/>
    </row>
    <row r="129" ht="12.75">
      <c r="A129" s="259"/>
    </row>
    <row r="130" ht="12.75">
      <c r="A130" s="259"/>
    </row>
    <row r="131" ht="12.75">
      <c r="A131" s="259"/>
    </row>
    <row r="132" ht="12.75">
      <c r="A132" s="259"/>
    </row>
    <row r="133" ht="12.75">
      <c r="A133" s="259"/>
    </row>
    <row r="134" ht="12.75">
      <c r="A134" s="259"/>
    </row>
    <row r="135" ht="12.75">
      <c r="A135" s="259"/>
    </row>
    <row r="136" ht="12.75">
      <c r="A136" s="259"/>
    </row>
    <row r="137" ht="12.75">
      <c r="A137" s="259"/>
    </row>
    <row r="138" ht="12.75">
      <c r="A138" s="259"/>
    </row>
    <row r="139" ht="12.75">
      <c r="A139" s="259"/>
    </row>
    <row r="140" ht="12.75">
      <c r="A140" s="259"/>
    </row>
    <row r="141" ht="12.75">
      <c r="A141" s="259"/>
    </row>
    <row r="142" ht="12.75">
      <c r="A142" s="259"/>
    </row>
    <row r="143" ht="12.75">
      <c r="A143" s="259"/>
    </row>
    <row r="144" ht="12.75">
      <c r="A144" s="259"/>
    </row>
    <row r="145" ht="12.75">
      <c r="A145" s="259"/>
    </row>
    <row r="146" ht="12.75">
      <c r="A146" s="259"/>
    </row>
    <row r="147" ht="12.75">
      <c r="A147" s="259"/>
    </row>
    <row r="148" ht="12.75">
      <c r="A148" s="259"/>
    </row>
    <row r="149" ht="12.75">
      <c r="A149" s="259"/>
    </row>
    <row r="150" ht="12.75">
      <c r="A150" s="259"/>
    </row>
    <row r="151" ht="12.75">
      <c r="A151" s="259"/>
    </row>
    <row r="152" ht="12.75">
      <c r="A152" s="259"/>
    </row>
    <row r="153" ht="12.75">
      <c r="A153" s="259"/>
    </row>
    <row r="154" ht="12.75">
      <c r="A154" s="259"/>
    </row>
    <row r="155" ht="12.75">
      <c r="A155" s="259"/>
    </row>
    <row r="156" ht="12.75">
      <c r="A156" s="259"/>
    </row>
    <row r="157" ht="12.75">
      <c r="A157" s="259"/>
    </row>
    <row r="158" ht="12.75">
      <c r="A158" s="259"/>
    </row>
    <row r="159" ht="12.75">
      <c r="A159" s="259"/>
    </row>
    <row r="160" ht="12.75">
      <c r="A160" s="259"/>
    </row>
    <row r="161" ht="12.75">
      <c r="A161" s="259"/>
    </row>
    <row r="162" ht="12.75">
      <c r="A162" s="259"/>
    </row>
    <row r="163" ht="12.75">
      <c r="A163" s="259"/>
    </row>
    <row r="164" ht="12.75">
      <c r="A164" s="259"/>
    </row>
    <row r="165" ht="12.75">
      <c r="A165" s="259"/>
    </row>
    <row r="166" ht="12.75">
      <c r="A166" s="259"/>
    </row>
    <row r="167" ht="12.75">
      <c r="A167" s="259"/>
    </row>
    <row r="168" ht="12.75">
      <c r="A168" s="259"/>
    </row>
    <row r="169" ht="12.75">
      <c r="A169" s="259"/>
    </row>
    <row r="170" ht="12.75">
      <c r="A170" s="259"/>
    </row>
    <row r="171" ht="12.75">
      <c r="A171" s="259"/>
    </row>
    <row r="172" ht="12.75">
      <c r="A172" s="259"/>
    </row>
    <row r="173" ht="12.75">
      <c r="A173" s="259"/>
    </row>
    <row r="174" ht="12.75">
      <c r="A174" s="259"/>
    </row>
    <row r="175" ht="12.75">
      <c r="A175" s="259"/>
    </row>
    <row r="176" ht="12.75">
      <c r="A176" s="259"/>
    </row>
    <row r="177" ht="12.75">
      <c r="A177" s="259"/>
    </row>
    <row r="178" ht="12.75">
      <c r="A178" s="259"/>
    </row>
    <row r="179" ht="12.75">
      <c r="A179" s="259"/>
    </row>
    <row r="180" ht="12.75">
      <c r="A180" s="259"/>
    </row>
    <row r="181" ht="12.75">
      <c r="A181" s="259"/>
    </row>
    <row r="182" ht="12.75">
      <c r="A182" s="259"/>
    </row>
    <row r="183" ht="12.75">
      <c r="A183" s="259"/>
    </row>
    <row r="184" ht="12.75">
      <c r="A184" s="259"/>
    </row>
    <row r="185" ht="12.75">
      <c r="A185" s="259"/>
    </row>
    <row r="186" ht="12.75">
      <c r="A186" s="259"/>
    </row>
    <row r="187" ht="12.75">
      <c r="A187" s="259"/>
    </row>
    <row r="188" ht="12.75">
      <c r="A188" s="259"/>
    </row>
    <row r="189" ht="12.75">
      <c r="A189" s="259"/>
    </row>
    <row r="190" ht="12.75">
      <c r="A190" s="259"/>
    </row>
    <row r="191" ht="12.75">
      <c r="A191" s="259"/>
    </row>
    <row r="192" ht="12.75">
      <c r="A192" s="259"/>
    </row>
    <row r="193" ht="12.75">
      <c r="A193" s="259"/>
    </row>
    <row r="194" ht="12.75">
      <c r="A194" s="259"/>
    </row>
    <row r="195" ht="12.75">
      <c r="A195" s="259"/>
    </row>
    <row r="196" ht="12.75">
      <c r="A196" s="259"/>
    </row>
    <row r="197" ht="12.75">
      <c r="A197" s="259"/>
    </row>
    <row r="198" ht="12.75">
      <c r="A198" s="259"/>
    </row>
    <row r="199" ht="12.75">
      <c r="A199" s="259"/>
    </row>
    <row r="200" ht="12.75">
      <c r="A200" s="259"/>
    </row>
    <row r="201" ht="12.75">
      <c r="A201" s="259"/>
    </row>
    <row r="202" ht="12.75">
      <c r="A202" s="259"/>
    </row>
    <row r="203" ht="12.75">
      <c r="A203" s="259"/>
    </row>
    <row r="204" ht="12.75">
      <c r="A204" s="259"/>
    </row>
    <row r="205" ht="12.75">
      <c r="A205" s="259"/>
    </row>
    <row r="206" ht="12.75">
      <c r="A206" s="259"/>
    </row>
    <row r="207" ht="12.75">
      <c r="A207" s="259"/>
    </row>
    <row r="208" ht="12.75">
      <c r="A208" s="259"/>
    </row>
    <row r="209" ht="12.75">
      <c r="A209" s="259"/>
    </row>
    <row r="210" ht="12.75">
      <c r="A210" s="259"/>
    </row>
    <row r="211" ht="12.75">
      <c r="A211" s="259"/>
    </row>
    <row r="212" ht="12.75">
      <c r="A212" s="259"/>
    </row>
    <row r="213" ht="12.75">
      <c r="A213" s="259"/>
    </row>
    <row r="214" ht="12.75">
      <c r="A214" s="259"/>
    </row>
    <row r="215" ht="12.75">
      <c r="A215" s="259"/>
    </row>
    <row r="216" ht="12.75">
      <c r="A216" s="259"/>
    </row>
    <row r="217" ht="12.75">
      <c r="A217" s="259"/>
    </row>
    <row r="218" ht="12.75">
      <c r="A218" s="259"/>
    </row>
    <row r="219" ht="12.75">
      <c r="A219" s="259"/>
    </row>
    <row r="220" ht="12.75">
      <c r="A220" s="259"/>
    </row>
    <row r="221" ht="12.75">
      <c r="A221" s="259"/>
    </row>
    <row r="222" ht="12.75">
      <c r="A222" s="259"/>
    </row>
    <row r="223" ht="12.75">
      <c r="A223" s="259"/>
    </row>
    <row r="224" ht="12.75">
      <c r="A224" s="259"/>
    </row>
    <row r="225" ht="12.75">
      <c r="A225" s="259"/>
    </row>
    <row r="226" ht="12.75">
      <c r="A226" s="259"/>
    </row>
    <row r="227" ht="12.75">
      <c r="A227" s="259"/>
    </row>
    <row r="228" ht="12.75">
      <c r="A228" s="259"/>
    </row>
    <row r="229" ht="12.75">
      <c r="A229" s="259"/>
    </row>
    <row r="230" ht="12.75">
      <c r="A230" s="259"/>
    </row>
    <row r="231" ht="12.75">
      <c r="A231" s="259"/>
    </row>
    <row r="232" ht="12.75">
      <c r="A232" s="259"/>
    </row>
    <row r="233" ht="12.75">
      <c r="A233" s="259"/>
    </row>
    <row r="234" ht="12.75">
      <c r="A234" s="259"/>
    </row>
    <row r="235" ht="12.75">
      <c r="A235" s="259"/>
    </row>
    <row r="236" ht="12.75">
      <c r="A236" s="259"/>
    </row>
    <row r="237" ht="12.75">
      <c r="A237" s="259"/>
    </row>
    <row r="238" ht="12.75">
      <c r="A238" s="259"/>
    </row>
    <row r="239" ht="12.75">
      <c r="A239" s="259"/>
    </row>
    <row r="240" ht="12.75">
      <c r="A240" s="259"/>
    </row>
    <row r="241" ht="12.75">
      <c r="A241" s="259"/>
    </row>
    <row r="242" ht="12.75">
      <c r="A242" s="259"/>
    </row>
    <row r="243" ht="12.75">
      <c r="A243" s="259"/>
    </row>
    <row r="244" ht="12.75">
      <c r="A244" s="259"/>
    </row>
    <row r="245" ht="12.75">
      <c r="A245" s="259"/>
    </row>
    <row r="246" ht="12.75">
      <c r="A246" s="259"/>
    </row>
    <row r="247" ht="12.75">
      <c r="A247" s="259"/>
    </row>
    <row r="248" ht="12.75">
      <c r="A248" s="259"/>
    </row>
    <row r="249" ht="12.75">
      <c r="A249" s="259"/>
    </row>
    <row r="250" ht="12.75">
      <c r="A250" s="259"/>
    </row>
    <row r="251" ht="12.75">
      <c r="A251" s="259"/>
    </row>
    <row r="252" ht="12.75">
      <c r="A252" s="259"/>
    </row>
    <row r="253" ht="12.75">
      <c r="A253" s="259"/>
    </row>
    <row r="254" ht="12.75">
      <c r="A254" s="259"/>
    </row>
    <row r="255" ht="12.75">
      <c r="A255" s="259"/>
    </row>
    <row r="256" ht="12.75">
      <c r="A256" s="259"/>
    </row>
    <row r="257" ht="12.75">
      <c r="A257" s="259"/>
    </row>
    <row r="258" ht="12.75">
      <c r="A258" s="259"/>
    </row>
    <row r="259" ht="12.75">
      <c r="A259" s="259"/>
    </row>
    <row r="260" ht="12.75">
      <c r="A260" s="259"/>
    </row>
    <row r="261" ht="12.75">
      <c r="A261" s="259"/>
    </row>
    <row r="262" ht="12.75">
      <c r="A262" s="259"/>
    </row>
    <row r="263" ht="12.75">
      <c r="A263" s="259"/>
    </row>
    <row r="264" ht="12.75">
      <c r="A264" s="259"/>
    </row>
    <row r="265" ht="12.75">
      <c r="A265" s="259"/>
    </row>
    <row r="266" ht="12.75">
      <c r="A266" s="259"/>
    </row>
    <row r="267" ht="12.75">
      <c r="A267" s="259"/>
    </row>
    <row r="268" ht="12.75">
      <c r="A268" s="259"/>
    </row>
    <row r="269" ht="12.75">
      <c r="A269" s="259"/>
    </row>
    <row r="270" ht="12.75">
      <c r="A270" s="259"/>
    </row>
    <row r="271" ht="12.75">
      <c r="A271" s="259"/>
    </row>
    <row r="272" ht="12.75">
      <c r="A272" s="259"/>
    </row>
    <row r="273" ht="12.75">
      <c r="A273" s="259"/>
    </row>
    <row r="274" ht="12.75">
      <c r="A274" s="259"/>
    </row>
    <row r="275" ht="12.75">
      <c r="A275" s="259"/>
    </row>
    <row r="276" ht="12.75">
      <c r="A276" s="259"/>
    </row>
    <row r="277" ht="12.75">
      <c r="A277" s="259"/>
    </row>
    <row r="278" ht="12.75">
      <c r="A278" s="259"/>
    </row>
    <row r="279" ht="12.75">
      <c r="A279" s="259"/>
    </row>
    <row r="280" ht="12.75">
      <c r="A280" s="259"/>
    </row>
    <row r="281" ht="12.75">
      <c r="A281" s="259"/>
    </row>
    <row r="282" ht="12.75">
      <c r="A282" s="259"/>
    </row>
    <row r="283" ht="12.75">
      <c r="A283" s="259"/>
    </row>
    <row r="284" ht="12.75">
      <c r="A284" s="259"/>
    </row>
    <row r="285" ht="12.75">
      <c r="A285" s="259"/>
    </row>
    <row r="286" ht="12.75">
      <c r="A286" s="259"/>
    </row>
    <row r="287" ht="12.75">
      <c r="A287" s="259"/>
    </row>
    <row r="288" ht="12.75">
      <c r="A288" s="259"/>
    </row>
    <row r="289" ht="12.75">
      <c r="A289" s="259"/>
    </row>
    <row r="290" ht="12.75">
      <c r="A290" s="259"/>
    </row>
    <row r="291" ht="12.75">
      <c r="A291" s="259"/>
    </row>
    <row r="292" ht="12.75">
      <c r="A292" s="259"/>
    </row>
    <row r="293" ht="12.75">
      <c r="A293" s="259"/>
    </row>
    <row r="294" ht="12.75">
      <c r="A294" s="259"/>
    </row>
    <row r="295" ht="12.75">
      <c r="A295" s="259"/>
    </row>
    <row r="296" ht="12.75">
      <c r="A296" s="259"/>
    </row>
    <row r="297" ht="12.75">
      <c r="A297" s="259"/>
    </row>
    <row r="298" ht="12.75">
      <c r="A298" s="259"/>
    </row>
    <row r="299" ht="12.75">
      <c r="A299" s="259"/>
    </row>
    <row r="300" ht="12.75">
      <c r="A300" s="259"/>
    </row>
    <row r="301" ht="12.75">
      <c r="A301" s="259"/>
    </row>
    <row r="302" ht="12.75">
      <c r="A302" s="259"/>
    </row>
    <row r="303" ht="12.75">
      <c r="A303" s="259"/>
    </row>
    <row r="304" ht="12.75">
      <c r="A304" s="259"/>
    </row>
    <row r="305" ht="12.75">
      <c r="A305" s="259"/>
    </row>
    <row r="306" ht="12.75">
      <c r="A306" s="259"/>
    </row>
    <row r="307" ht="12.75">
      <c r="A307" s="259"/>
    </row>
    <row r="308" ht="12.75">
      <c r="A308" s="259"/>
    </row>
    <row r="309" ht="12.75">
      <c r="A309" s="259"/>
    </row>
    <row r="310" ht="12.75">
      <c r="A310" s="259"/>
    </row>
    <row r="311" ht="12.75">
      <c r="A311" s="259"/>
    </row>
    <row r="312" ht="12.75">
      <c r="A312" s="259"/>
    </row>
    <row r="313" ht="12.75">
      <c r="A313" s="259"/>
    </row>
    <row r="314" ht="12.75">
      <c r="A314" s="259"/>
    </row>
    <row r="315" ht="12.75">
      <c r="A315" s="259"/>
    </row>
    <row r="316" ht="12.75">
      <c r="A316" s="259"/>
    </row>
    <row r="317" ht="12.75">
      <c r="A317" s="259"/>
    </row>
    <row r="318" ht="12.75">
      <c r="A318" s="259"/>
    </row>
    <row r="319" ht="12.75">
      <c r="A319" s="259"/>
    </row>
    <row r="320" ht="12.75">
      <c r="A320" s="259"/>
    </row>
    <row r="321" ht="12.75">
      <c r="A321" s="259"/>
    </row>
    <row r="322" ht="12.75">
      <c r="A322" s="259"/>
    </row>
    <row r="323" ht="12.75">
      <c r="A323" s="259"/>
    </row>
    <row r="324" ht="12.75">
      <c r="A324" s="259"/>
    </row>
    <row r="325" ht="12.75">
      <c r="A325" s="259"/>
    </row>
    <row r="326" ht="12.75">
      <c r="A326" s="259"/>
    </row>
    <row r="327" ht="12.75">
      <c r="A327" s="259"/>
    </row>
    <row r="328" ht="12.75">
      <c r="A328" s="259"/>
    </row>
    <row r="329" ht="12.75">
      <c r="A329" s="259"/>
    </row>
    <row r="330" ht="12.75">
      <c r="A330" s="259"/>
    </row>
    <row r="331" ht="12.75">
      <c r="A331" s="259"/>
    </row>
    <row r="332" ht="12.75">
      <c r="A332" s="259"/>
    </row>
    <row r="333" ht="12.75">
      <c r="A333" s="259"/>
    </row>
    <row r="334" ht="12.75">
      <c r="A334" s="259"/>
    </row>
    <row r="335" ht="12.75">
      <c r="A335" s="259"/>
    </row>
    <row r="336" ht="12.75">
      <c r="A336" s="259"/>
    </row>
    <row r="337" ht="12.75">
      <c r="A337" s="259"/>
    </row>
    <row r="338" ht="12.75">
      <c r="A338" s="259"/>
    </row>
    <row r="339" ht="12.75">
      <c r="A339" s="259"/>
    </row>
    <row r="340" ht="12.75">
      <c r="A340" s="259"/>
    </row>
    <row r="341" ht="12.75">
      <c r="A341" s="259"/>
    </row>
    <row r="342" ht="12.75">
      <c r="A342" s="259"/>
    </row>
    <row r="343" ht="12.75">
      <c r="A343" s="259"/>
    </row>
    <row r="344" ht="12.75">
      <c r="A344" s="259"/>
    </row>
    <row r="345" ht="12.75">
      <c r="A345" s="259"/>
    </row>
    <row r="346" ht="12.75">
      <c r="A346" s="259"/>
    </row>
    <row r="347" ht="12.75">
      <c r="A347" s="259"/>
    </row>
    <row r="348" ht="12.75">
      <c r="A348" s="259"/>
    </row>
    <row r="349" ht="12.75">
      <c r="A349" s="259"/>
    </row>
    <row r="350" ht="12.75">
      <c r="A350" s="259"/>
    </row>
    <row r="351" ht="12.75">
      <c r="A351" s="259"/>
    </row>
    <row r="352" ht="12.75">
      <c r="A352" s="259"/>
    </row>
    <row r="353" ht="12.75">
      <c r="A353" s="259"/>
    </row>
    <row r="354" ht="12.75">
      <c r="A354" s="259"/>
    </row>
    <row r="355" ht="12.75">
      <c r="A355" s="259"/>
    </row>
    <row r="356" ht="12.75">
      <c r="A356" s="259"/>
    </row>
    <row r="357" ht="12.75">
      <c r="A357" s="259"/>
    </row>
    <row r="358" ht="12.75">
      <c r="A358" s="259"/>
    </row>
    <row r="359" ht="12.75">
      <c r="A359" s="259"/>
    </row>
    <row r="360" ht="12.75">
      <c r="A360" s="259"/>
    </row>
    <row r="361" ht="12.75">
      <c r="A361" s="259"/>
    </row>
    <row r="362" ht="12.75">
      <c r="A362" s="259"/>
    </row>
    <row r="363" ht="12.75">
      <c r="A363" s="259"/>
    </row>
    <row r="364" ht="12.75">
      <c r="A364" s="259"/>
    </row>
    <row r="365" ht="12.75">
      <c r="A365" s="259"/>
    </row>
    <row r="366" ht="12.75">
      <c r="A366" s="259"/>
    </row>
    <row r="367" ht="12.75">
      <c r="A367" s="259"/>
    </row>
    <row r="368" ht="12.75">
      <c r="A368" s="259"/>
    </row>
    <row r="369" ht="12.75">
      <c r="A369" s="259"/>
    </row>
    <row r="370" ht="12.75">
      <c r="A370" s="259"/>
    </row>
    <row r="371" ht="12.75">
      <c r="A371" s="259"/>
    </row>
    <row r="372" ht="12.75">
      <c r="A372" s="259"/>
    </row>
    <row r="373" ht="12.75">
      <c r="A373" s="259"/>
    </row>
    <row r="374" ht="12.75">
      <c r="A374" s="259"/>
    </row>
    <row r="375" ht="12.75">
      <c r="A375" s="259"/>
    </row>
    <row r="376" ht="12.75">
      <c r="A376" s="259"/>
    </row>
    <row r="377" ht="12.75">
      <c r="A377" s="259"/>
    </row>
    <row r="378" ht="12.75">
      <c r="A378" s="259"/>
    </row>
    <row r="379" ht="12.75">
      <c r="A379" s="259"/>
    </row>
    <row r="380" ht="12.75">
      <c r="A380" s="259"/>
    </row>
    <row r="381" ht="12.75">
      <c r="A381" s="259"/>
    </row>
    <row r="382" ht="12.75">
      <c r="A382" s="259"/>
    </row>
    <row r="383" ht="12.75">
      <c r="A383" s="259"/>
    </row>
    <row r="384" ht="12.75">
      <c r="A384" s="259"/>
    </row>
    <row r="385" ht="12.75">
      <c r="A385" s="259"/>
    </row>
    <row r="386" ht="12.75">
      <c r="A386" s="259"/>
    </row>
    <row r="387" ht="12.75">
      <c r="A387" s="259"/>
    </row>
    <row r="388" ht="12.75">
      <c r="A388" s="259"/>
    </row>
    <row r="389" ht="12.75">
      <c r="A389" s="259"/>
    </row>
    <row r="390" ht="12.75">
      <c r="A390" s="259"/>
    </row>
    <row r="391" ht="12.75">
      <c r="A391" s="259"/>
    </row>
    <row r="392" ht="12.75">
      <c r="A392" s="259"/>
    </row>
    <row r="393" ht="12.75">
      <c r="A393" s="259"/>
    </row>
    <row r="394" ht="12.75">
      <c r="A394" s="259"/>
    </row>
    <row r="395" ht="12.75">
      <c r="A395" s="259"/>
    </row>
    <row r="396" ht="12.75">
      <c r="A396" s="259"/>
    </row>
    <row r="397" ht="12.75">
      <c r="A397" s="259"/>
    </row>
    <row r="398" ht="12.75">
      <c r="A398" s="259"/>
    </row>
    <row r="399" ht="12.75">
      <c r="A399" s="259"/>
    </row>
    <row r="400" ht="12.75">
      <c r="A400" s="259"/>
    </row>
    <row r="401" ht="12.75">
      <c r="A401" s="259"/>
    </row>
    <row r="402" ht="12.75">
      <c r="A402" s="259"/>
    </row>
    <row r="403" ht="12.75">
      <c r="A403" s="259"/>
    </row>
    <row r="404" ht="12.75">
      <c r="A404" s="259"/>
    </row>
    <row r="405" ht="12.75">
      <c r="A405" s="259"/>
    </row>
    <row r="406" ht="12.75">
      <c r="A406" s="259"/>
    </row>
    <row r="407" ht="12.75">
      <c r="A407" s="259"/>
    </row>
    <row r="408" ht="12.75">
      <c r="A408" s="259"/>
    </row>
    <row r="409" ht="12.75">
      <c r="A409" s="259"/>
    </row>
    <row r="410" ht="12.75">
      <c r="A410" s="259"/>
    </row>
    <row r="411" ht="12.75">
      <c r="A411" s="259"/>
    </row>
    <row r="412" ht="12.75">
      <c r="A412" s="259"/>
    </row>
    <row r="413" ht="12.75">
      <c r="A413" s="259"/>
    </row>
    <row r="414" ht="12.75">
      <c r="A414" s="259"/>
    </row>
    <row r="415" ht="12.75">
      <c r="A415" s="259"/>
    </row>
    <row r="416" ht="12.75">
      <c r="A416" s="259"/>
    </row>
    <row r="417" ht="12.75">
      <c r="A417" s="259"/>
    </row>
    <row r="418" ht="12.75">
      <c r="A418" s="259"/>
    </row>
    <row r="419" ht="12.75">
      <c r="A419" s="259"/>
    </row>
    <row r="420" ht="12.75">
      <c r="A420" s="259"/>
    </row>
    <row r="421" ht="12.75">
      <c r="A421" s="259"/>
    </row>
    <row r="422" ht="12.75">
      <c r="A422" s="259"/>
    </row>
    <row r="423" ht="12.75">
      <c r="A423" s="259"/>
    </row>
    <row r="424" ht="12.75">
      <c r="A424" s="259"/>
    </row>
    <row r="425" ht="12.75">
      <c r="A425" s="259"/>
    </row>
    <row r="426" ht="12.75">
      <c r="A426" s="259"/>
    </row>
    <row r="427" ht="12.75">
      <c r="A427" s="259"/>
    </row>
    <row r="428" ht="12.75">
      <c r="A428" s="259"/>
    </row>
    <row r="429" ht="12.75">
      <c r="A429" s="259"/>
    </row>
    <row r="430" ht="12.75">
      <c r="A430" s="259"/>
    </row>
    <row r="431" ht="12.75">
      <c r="A431" s="259"/>
    </row>
    <row r="432" ht="12.75">
      <c r="A432" s="259"/>
    </row>
    <row r="433" ht="12.75">
      <c r="A433" s="259"/>
    </row>
    <row r="434" ht="12.75">
      <c r="A434" s="259"/>
    </row>
    <row r="435" ht="12.75">
      <c r="A435" s="259"/>
    </row>
    <row r="436" ht="12.75">
      <c r="A436" s="259"/>
    </row>
    <row r="437" ht="12.75">
      <c r="A437" s="259"/>
    </row>
    <row r="438" ht="12.75">
      <c r="A438" s="259"/>
    </row>
    <row r="439" ht="12.75">
      <c r="A439" s="259"/>
    </row>
    <row r="440" ht="12.75">
      <c r="A440" s="259"/>
    </row>
    <row r="441" ht="12.75">
      <c r="A441" s="259"/>
    </row>
    <row r="442" ht="12.75">
      <c r="A442" s="259"/>
    </row>
    <row r="443" ht="12.75">
      <c r="A443" s="259"/>
    </row>
    <row r="444" ht="12.75">
      <c r="A444" s="259"/>
    </row>
    <row r="445" ht="12.75">
      <c r="A445" s="259"/>
    </row>
    <row r="446" ht="12.75">
      <c r="A446" s="259"/>
    </row>
    <row r="447" ht="12.75">
      <c r="A447" s="259"/>
    </row>
    <row r="448" ht="12.75">
      <c r="A448" s="259"/>
    </row>
    <row r="449" ht="12.75">
      <c r="A449" s="259"/>
    </row>
    <row r="450" ht="12.75">
      <c r="A450" s="259"/>
    </row>
    <row r="451" ht="12.75">
      <c r="A451" s="259"/>
    </row>
    <row r="452" ht="12.75">
      <c r="A452" s="259"/>
    </row>
    <row r="453" ht="12.75">
      <c r="A453" s="259"/>
    </row>
    <row r="454" ht="12.75">
      <c r="A454" s="259"/>
    </row>
    <row r="455" ht="12.75">
      <c r="A455" s="259"/>
    </row>
    <row r="456" ht="12.75">
      <c r="A456" s="259"/>
    </row>
    <row r="457" ht="12.75">
      <c r="A457" s="259"/>
    </row>
    <row r="458" ht="12.75">
      <c r="A458" s="259"/>
    </row>
    <row r="459" ht="12.75">
      <c r="A459" s="259"/>
    </row>
    <row r="460" ht="12.75">
      <c r="A460" s="259"/>
    </row>
    <row r="461" ht="12.75">
      <c r="A461" s="259"/>
    </row>
    <row r="462" ht="12.75">
      <c r="A462" s="259"/>
    </row>
    <row r="463" ht="12.75">
      <c r="A463" s="259"/>
    </row>
    <row r="464" ht="12.75">
      <c r="A464" s="259"/>
    </row>
    <row r="465" ht="12.75">
      <c r="A465" s="259"/>
    </row>
    <row r="466" ht="12.75">
      <c r="A466" s="259"/>
    </row>
    <row r="467" ht="12.75">
      <c r="A467" s="259"/>
    </row>
    <row r="468" ht="12.75">
      <c r="A468" s="259"/>
    </row>
    <row r="469" ht="12.75">
      <c r="A469" s="259"/>
    </row>
    <row r="470" ht="12.75">
      <c r="A470" s="259"/>
    </row>
    <row r="471" ht="12.75">
      <c r="A471" s="259"/>
    </row>
    <row r="472" ht="12.75">
      <c r="A472" s="259"/>
    </row>
    <row r="473" ht="12.75">
      <c r="A473" s="259"/>
    </row>
    <row r="474" ht="12.75">
      <c r="A474" s="259"/>
    </row>
    <row r="475" ht="12.75">
      <c r="A475" s="259"/>
    </row>
    <row r="476" ht="12.75">
      <c r="A476" s="259"/>
    </row>
    <row r="477" ht="12.75">
      <c r="A477" s="259"/>
    </row>
    <row r="478" ht="12.75">
      <c r="A478" s="259"/>
    </row>
    <row r="479" ht="12.75">
      <c r="A479" s="259"/>
    </row>
    <row r="480" ht="12.75">
      <c r="A480" s="259"/>
    </row>
    <row r="481" ht="12.75">
      <c r="A481" s="259"/>
    </row>
    <row r="482" ht="12.75">
      <c r="A482" s="259"/>
    </row>
    <row r="483" ht="12.75">
      <c r="A483" s="259"/>
    </row>
    <row r="484" ht="12.75">
      <c r="A484" s="259"/>
    </row>
    <row r="485" ht="12.75">
      <c r="A485" s="259"/>
    </row>
    <row r="486" ht="12.75">
      <c r="A486" s="259"/>
    </row>
    <row r="487" ht="12.75">
      <c r="A487" s="259"/>
    </row>
    <row r="488" ht="12.75">
      <c r="A488" s="259"/>
    </row>
    <row r="489" ht="12.75">
      <c r="A489" s="259"/>
    </row>
    <row r="490" ht="12.75">
      <c r="A490" s="259"/>
    </row>
    <row r="491" ht="12.75">
      <c r="A491" s="259"/>
    </row>
    <row r="492" ht="12.75">
      <c r="A492" s="259"/>
    </row>
    <row r="493" ht="12.75">
      <c r="A493" s="259"/>
    </row>
    <row r="494" ht="12.75">
      <c r="A494" s="259"/>
    </row>
    <row r="495" ht="12.75">
      <c r="A495" s="259"/>
    </row>
    <row r="496" ht="12.75">
      <c r="A496" s="259"/>
    </row>
    <row r="497" ht="12.75">
      <c r="A497" s="259"/>
    </row>
    <row r="498" ht="12.75">
      <c r="A498" s="259"/>
    </row>
    <row r="499" ht="12.75">
      <c r="A499" s="259"/>
    </row>
    <row r="500" ht="12.75">
      <c r="A500" s="259"/>
    </row>
    <row r="501" ht="12.75">
      <c r="A501" s="259"/>
    </row>
    <row r="502" ht="12.75">
      <c r="A502" s="259"/>
    </row>
    <row r="503" ht="12.75">
      <c r="A503" s="259"/>
    </row>
    <row r="504" ht="12.75">
      <c r="A504" s="259"/>
    </row>
    <row r="505" ht="12.75">
      <c r="A505" s="259"/>
    </row>
    <row r="506" ht="12.75">
      <c r="A506" s="259"/>
    </row>
    <row r="507" ht="12.75">
      <c r="A507" s="259"/>
    </row>
    <row r="508" ht="12.75">
      <c r="A508" s="259"/>
    </row>
    <row r="509" ht="12.75">
      <c r="A509" s="259"/>
    </row>
    <row r="510" ht="12.75">
      <c r="A510" s="259"/>
    </row>
    <row r="511" ht="12.75">
      <c r="A511" s="259"/>
    </row>
    <row r="512" ht="12.75">
      <c r="A512" s="259"/>
    </row>
    <row r="513" ht="12.75">
      <c r="A513" s="259"/>
    </row>
    <row r="514" ht="12.75">
      <c r="A514" s="259"/>
    </row>
    <row r="515" ht="12.75">
      <c r="A515" s="259"/>
    </row>
    <row r="516" ht="12.75">
      <c r="A516" s="259"/>
    </row>
    <row r="517" ht="12.75">
      <c r="A517" s="259"/>
    </row>
    <row r="518" ht="12.75">
      <c r="A518" s="259"/>
    </row>
    <row r="519" ht="12.75">
      <c r="A519" s="259"/>
    </row>
    <row r="520" ht="12.75">
      <c r="A520" s="259"/>
    </row>
    <row r="521" ht="12.75">
      <c r="A521" s="259"/>
    </row>
    <row r="522" ht="12.75">
      <c r="A522" s="259"/>
    </row>
    <row r="523" ht="12.75">
      <c r="A523" s="259"/>
    </row>
    <row r="524" ht="12.75">
      <c r="A524" s="259"/>
    </row>
    <row r="525" ht="12.75">
      <c r="A525" s="259"/>
    </row>
    <row r="526" ht="12.75">
      <c r="A526" s="259"/>
    </row>
    <row r="527" ht="12.75">
      <c r="A527" s="259"/>
    </row>
    <row r="528" ht="12.75">
      <c r="A528" s="259"/>
    </row>
    <row r="529" ht="12.75">
      <c r="A529" s="259"/>
    </row>
    <row r="530" ht="12.75">
      <c r="A530" s="259"/>
    </row>
    <row r="531" ht="12.75">
      <c r="A531" s="259"/>
    </row>
    <row r="532" ht="12.75">
      <c r="A532" s="259"/>
    </row>
    <row r="533" ht="12.75">
      <c r="A533" s="259"/>
    </row>
    <row r="534" ht="12.75">
      <c r="A534" s="259"/>
    </row>
    <row r="535" ht="12.75">
      <c r="A535" s="259"/>
    </row>
    <row r="536" ht="12.75">
      <c r="A536" s="259"/>
    </row>
    <row r="537" ht="12.75">
      <c r="A537" s="259"/>
    </row>
    <row r="538" ht="12.75">
      <c r="A538" s="259"/>
    </row>
    <row r="539" ht="12.75">
      <c r="A539" s="259"/>
    </row>
    <row r="540" ht="12.75">
      <c r="A540" s="259"/>
    </row>
    <row r="541" ht="12.75">
      <c r="A541" s="259"/>
    </row>
    <row r="542" ht="12.75">
      <c r="A542" s="259"/>
    </row>
    <row r="543" ht="12.75">
      <c r="A543" s="259"/>
    </row>
    <row r="544" ht="12.75">
      <c r="A544" s="259"/>
    </row>
    <row r="545" ht="12.75">
      <c r="A545" s="259"/>
    </row>
    <row r="546" ht="12.75">
      <c r="A546" s="259"/>
    </row>
    <row r="547" ht="12.75">
      <c r="A547" s="259"/>
    </row>
    <row r="548" ht="12.75">
      <c r="A548" s="259"/>
    </row>
    <row r="549" ht="12.75">
      <c r="A549" s="259"/>
    </row>
    <row r="550" ht="12.75">
      <c r="A550" s="259"/>
    </row>
    <row r="551" ht="12.75">
      <c r="A551" s="259"/>
    </row>
    <row r="552" ht="12.75">
      <c r="A552" s="259"/>
    </row>
    <row r="553" ht="12.75">
      <c r="A553" s="259"/>
    </row>
    <row r="554" ht="12.75">
      <c r="A554" s="259"/>
    </row>
    <row r="555" ht="12.75">
      <c r="A555" s="259"/>
    </row>
    <row r="556" ht="12.75">
      <c r="A556" s="259"/>
    </row>
    <row r="557" ht="12.75">
      <c r="A557" s="259"/>
    </row>
    <row r="558" ht="12.75">
      <c r="A558" s="259"/>
    </row>
    <row r="559" ht="12.75">
      <c r="A559" s="259"/>
    </row>
    <row r="560" ht="12.75">
      <c r="A560" s="259"/>
    </row>
    <row r="561" ht="12.75">
      <c r="A561" s="259"/>
    </row>
    <row r="562" ht="12.75">
      <c r="A562" s="259"/>
    </row>
    <row r="563" ht="12.75">
      <c r="A563" s="259"/>
    </row>
    <row r="564" ht="12.75">
      <c r="A564" s="259"/>
    </row>
    <row r="565" ht="12.75">
      <c r="A565" s="259"/>
    </row>
    <row r="566" ht="12.75">
      <c r="A566" s="259"/>
    </row>
    <row r="567" ht="12.75">
      <c r="A567" s="259"/>
    </row>
    <row r="568" ht="12.75">
      <c r="A568" s="259"/>
    </row>
    <row r="569" ht="12.75">
      <c r="A569" s="259"/>
    </row>
    <row r="570" ht="12.75">
      <c r="A570" s="259"/>
    </row>
    <row r="571" ht="12.75">
      <c r="A571" s="259"/>
    </row>
    <row r="572" ht="12.75">
      <c r="A572" s="259"/>
    </row>
    <row r="573" ht="12.75">
      <c r="A573" s="259"/>
    </row>
    <row r="574" ht="12.75">
      <c r="A574" s="259"/>
    </row>
    <row r="575" ht="12.75">
      <c r="A575" s="259"/>
    </row>
    <row r="576" ht="12.75">
      <c r="A576" s="259"/>
    </row>
    <row r="577" ht="12.75">
      <c r="A577" s="259"/>
    </row>
    <row r="578" ht="12.75">
      <c r="A578" s="259"/>
    </row>
    <row r="579" ht="12.75">
      <c r="A579" s="259"/>
    </row>
    <row r="580" ht="12.75">
      <c r="A580" s="259"/>
    </row>
    <row r="581" ht="12.75">
      <c r="A581" s="259"/>
    </row>
    <row r="582" ht="12.75">
      <c r="A582" s="259"/>
    </row>
    <row r="583" ht="12.75">
      <c r="A583" s="259"/>
    </row>
    <row r="584" ht="12.75">
      <c r="A584" s="259"/>
    </row>
    <row r="585" ht="12.75">
      <c r="A585" s="259"/>
    </row>
    <row r="586" ht="12.75">
      <c r="A586" s="259"/>
    </row>
    <row r="587" ht="12.75">
      <c r="A587" s="259"/>
    </row>
    <row r="588" ht="12.75">
      <c r="A588" s="259"/>
    </row>
    <row r="589" ht="12.75">
      <c r="A589" s="259"/>
    </row>
    <row r="590" ht="12.75">
      <c r="A590" s="259"/>
    </row>
    <row r="591" ht="12.75">
      <c r="A591" s="259"/>
    </row>
    <row r="592" ht="12.75">
      <c r="A592" s="259"/>
    </row>
    <row r="593" ht="12.75">
      <c r="A593" s="259"/>
    </row>
    <row r="594" ht="12.75">
      <c r="A594" s="259"/>
    </row>
    <row r="595" ht="12.75">
      <c r="A595" s="259"/>
    </row>
    <row r="596" ht="12.75">
      <c r="A596" s="259"/>
    </row>
    <row r="597" ht="12.75">
      <c r="A597" s="259"/>
    </row>
    <row r="598" ht="12.75">
      <c r="A598" s="259"/>
    </row>
    <row r="599" ht="12.75">
      <c r="A599" s="259"/>
    </row>
    <row r="600" ht="12.75">
      <c r="A600" s="259"/>
    </row>
    <row r="601" ht="12.75">
      <c r="A601" s="259"/>
    </row>
    <row r="602" ht="12.75">
      <c r="A602" s="259"/>
    </row>
    <row r="603" ht="12.75">
      <c r="A603" s="259"/>
    </row>
    <row r="604" ht="12.75">
      <c r="A604" s="259"/>
    </row>
    <row r="605" ht="12.75">
      <c r="A605" s="259"/>
    </row>
    <row r="606" ht="12.75">
      <c r="A606" s="259"/>
    </row>
    <row r="607" ht="12.75">
      <c r="A607" s="259"/>
    </row>
    <row r="608" ht="12.75">
      <c r="A608" s="259"/>
    </row>
    <row r="609" ht="12.75">
      <c r="A609" s="259"/>
    </row>
    <row r="610" ht="12.75">
      <c r="A610" s="259"/>
    </row>
    <row r="611" ht="12.75">
      <c r="A611" s="259"/>
    </row>
    <row r="612" ht="12.75">
      <c r="A612" s="259"/>
    </row>
    <row r="613" ht="12.75">
      <c r="A613" s="259"/>
    </row>
    <row r="614" ht="12.75">
      <c r="A614" s="259"/>
    </row>
    <row r="615" ht="12.75">
      <c r="A615" s="259"/>
    </row>
    <row r="616" ht="12.75">
      <c r="A616" s="259"/>
    </row>
    <row r="617" ht="12.75">
      <c r="A617" s="259"/>
    </row>
    <row r="618" ht="12.75">
      <c r="A618" s="259"/>
    </row>
    <row r="619" ht="12.75">
      <c r="A619" s="259"/>
    </row>
    <row r="620" ht="12.75">
      <c r="A620" s="259"/>
    </row>
    <row r="621" ht="12.75">
      <c r="A621" s="259"/>
    </row>
    <row r="622" ht="12.75">
      <c r="A622" s="259"/>
    </row>
    <row r="623" ht="12.75">
      <c r="A623" s="259"/>
    </row>
    <row r="624" ht="12.75">
      <c r="A624" s="259"/>
    </row>
    <row r="625" ht="12.75">
      <c r="A625" s="259"/>
    </row>
    <row r="626" ht="12.75">
      <c r="A626" s="259"/>
    </row>
    <row r="627" ht="12.75">
      <c r="A627" s="259"/>
    </row>
    <row r="628" ht="12.75">
      <c r="A628" s="259"/>
    </row>
    <row r="629" ht="12.75">
      <c r="A629" s="259"/>
    </row>
    <row r="630" ht="12.75">
      <c r="A630" s="259"/>
    </row>
    <row r="631" ht="12.75">
      <c r="A631" s="259"/>
    </row>
    <row r="632" ht="12.75">
      <c r="A632" s="259"/>
    </row>
    <row r="633" ht="12.75">
      <c r="A633" s="259"/>
    </row>
    <row r="634" ht="12.75">
      <c r="A634" s="259"/>
    </row>
    <row r="635" ht="12.75">
      <c r="A635" s="259"/>
    </row>
    <row r="636" ht="12.75">
      <c r="A636" s="259"/>
    </row>
    <row r="637" ht="12.75">
      <c r="A637" s="259"/>
    </row>
    <row r="638" ht="12.75">
      <c r="A638" s="259"/>
    </row>
    <row r="639" ht="12.75">
      <c r="A639" s="259"/>
    </row>
    <row r="640" ht="12.75">
      <c r="A640" s="259"/>
    </row>
    <row r="641" ht="12.75">
      <c r="A641" s="259"/>
    </row>
    <row r="642" ht="12.75">
      <c r="A642" s="259"/>
    </row>
    <row r="643" ht="12.75">
      <c r="A643" s="259"/>
    </row>
    <row r="644" ht="12.75">
      <c r="A644" s="259"/>
    </row>
    <row r="645" ht="12.75">
      <c r="A645" s="259"/>
    </row>
    <row r="646" ht="12.75">
      <c r="A646" s="259"/>
    </row>
    <row r="647" ht="12.75">
      <c r="A647" s="259"/>
    </row>
    <row r="648" ht="12.75">
      <c r="A648" s="259"/>
    </row>
    <row r="649" ht="12.75">
      <c r="A649" s="259"/>
    </row>
    <row r="650" ht="12.75">
      <c r="A650" s="259"/>
    </row>
    <row r="651" ht="12.75">
      <c r="A651" s="259"/>
    </row>
    <row r="652" ht="12.75">
      <c r="A652" s="259"/>
    </row>
    <row r="653" ht="12.75">
      <c r="A653" s="259"/>
    </row>
    <row r="654" ht="12.75">
      <c r="A654" s="259"/>
    </row>
    <row r="655" ht="12.75">
      <c r="A655" s="259"/>
    </row>
    <row r="656" ht="12.75">
      <c r="A656" s="259"/>
    </row>
    <row r="657" ht="12.75">
      <c r="A657" s="259"/>
    </row>
    <row r="658" ht="12.75">
      <c r="A658" s="259"/>
    </row>
    <row r="659" ht="12.75">
      <c r="A659" s="259"/>
    </row>
    <row r="660" ht="12.75">
      <c r="A660" s="259"/>
    </row>
    <row r="661" ht="12.75">
      <c r="A661" s="259"/>
    </row>
    <row r="662" ht="12.75">
      <c r="A662" s="259"/>
    </row>
    <row r="663" ht="12.75">
      <c r="A663" s="259"/>
    </row>
    <row r="664" ht="12.75">
      <c r="A664" s="259"/>
    </row>
    <row r="665" ht="12.75">
      <c r="A665" s="259"/>
    </row>
    <row r="666" ht="12.75">
      <c r="A666" s="259"/>
    </row>
    <row r="667" ht="12.75">
      <c r="A667" s="259"/>
    </row>
    <row r="668" ht="12.75">
      <c r="A668" s="259"/>
    </row>
    <row r="669" ht="12.75">
      <c r="A669" s="259"/>
    </row>
    <row r="670" ht="12.75">
      <c r="A670" s="259"/>
    </row>
    <row r="671" ht="12.75">
      <c r="A671" s="259"/>
    </row>
    <row r="672" ht="12.75">
      <c r="A672" s="259"/>
    </row>
    <row r="673" ht="12.75">
      <c r="A673" s="259"/>
    </row>
    <row r="674" ht="12.75">
      <c r="A674" s="259"/>
    </row>
    <row r="675" ht="12.75">
      <c r="A675" s="259"/>
    </row>
    <row r="676" ht="12.75">
      <c r="A676" s="259"/>
    </row>
    <row r="677" ht="12.75">
      <c r="A677" s="259"/>
    </row>
    <row r="678" ht="12.75">
      <c r="A678" s="259"/>
    </row>
    <row r="679" ht="12.75">
      <c r="A679" s="259"/>
    </row>
    <row r="680" ht="12.75">
      <c r="A680" s="259"/>
    </row>
    <row r="681" ht="12.75">
      <c r="A681" s="259"/>
    </row>
    <row r="682" ht="12.75">
      <c r="A682" s="259"/>
    </row>
    <row r="683" ht="12.75">
      <c r="A683" s="259"/>
    </row>
    <row r="684" ht="12.75">
      <c r="A684" s="259"/>
    </row>
    <row r="685" ht="12.75">
      <c r="A685" s="259"/>
    </row>
    <row r="686" ht="12.75">
      <c r="A686" s="259"/>
    </row>
    <row r="687" ht="12.75">
      <c r="A687" s="259"/>
    </row>
    <row r="688" ht="12.75">
      <c r="A688" s="259"/>
    </row>
    <row r="689" ht="12.75">
      <c r="A689" s="259"/>
    </row>
    <row r="690" ht="12.75">
      <c r="A690" s="259"/>
    </row>
    <row r="691" ht="12.75">
      <c r="A691" s="259"/>
    </row>
    <row r="692" ht="12.75">
      <c r="A692" s="259"/>
    </row>
    <row r="693" ht="12.75">
      <c r="A693" s="259"/>
    </row>
    <row r="694" ht="12.75">
      <c r="A694" s="259"/>
    </row>
    <row r="695" ht="12.75">
      <c r="A695" s="259"/>
    </row>
    <row r="696" ht="12.75">
      <c r="A696" s="259"/>
    </row>
    <row r="697" ht="12.75">
      <c r="A697" s="259"/>
    </row>
    <row r="698" ht="12.75">
      <c r="A698" s="259"/>
    </row>
    <row r="699" ht="12.75">
      <c r="A699" s="259"/>
    </row>
    <row r="700" ht="12.75">
      <c r="A700" s="259"/>
    </row>
    <row r="701" ht="12.75">
      <c r="A701" s="259"/>
    </row>
    <row r="702" ht="12.75">
      <c r="A702" s="259"/>
    </row>
    <row r="703" ht="12.75">
      <c r="A703" s="259"/>
    </row>
    <row r="704" ht="12.75">
      <c r="A704" s="259"/>
    </row>
    <row r="705" ht="12.75">
      <c r="A705" s="259"/>
    </row>
    <row r="706" ht="12.75">
      <c r="A706" s="259"/>
    </row>
    <row r="707" ht="12.75">
      <c r="A707" s="259"/>
    </row>
    <row r="708" ht="12.75">
      <c r="A708" s="259"/>
    </row>
    <row r="709" ht="12.75">
      <c r="A709" s="259"/>
    </row>
    <row r="710" ht="12.75">
      <c r="A710" s="259"/>
    </row>
    <row r="711" ht="12.75">
      <c r="A711" s="259"/>
    </row>
    <row r="712" ht="12.75">
      <c r="A712" s="259"/>
    </row>
    <row r="713" ht="12.75">
      <c r="A713" s="259"/>
    </row>
    <row r="714" ht="12.75">
      <c r="A714" s="259"/>
    </row>
    <row r="715" ht="12.75">
      <c r="A715" s="259"/>
    </row>
    <row r="716" ht="12.75">
      <c r="A716" s="259"/>
    </row>
    <row r="717" ht="12.75">
      <c r="A717" s="259"/>
    </row>
    <row r="718" ht="12.75">
      <c r="A718" s="259"/>
    </row>
    <row r="719" ht="12.75">
      <c r="A719" s="259"/>
    </row>
    <row r="720" ht="12.75">
      <c r="A720" s="259"/>
    </row>
    <row r="721" ht="12.75">
      <c r="A721" s="259"/>
    </row>
    <row r="722" ht="12.75">
      <c r="A722" s="259"/>
    </row>
    <row r="723" ht="12.75">
      <c r="A723" s="259"/>
    </row>
    <row r="724" ht="12.75">
      <c r="A724" s="259"/>
    </row>
    <row r="725" ht="12.75">
      <c r="A725" s="259"/>
    </row>
    <row r="726" ht="12.75">
      <c r="A726" s="259"/>
    </row>
    <row r="727" ht="12.75">
      <c r="A727" s="259"/>
    </row>
    <row r="728" ht="12.75">
      <c r="A728" s="259"/>
    </row>
    <row r="729" ht="12.75">
      <c r="A729" s="259"/>
    </row>
    <row r="730" ht="12.75">
      <c r="A730" s="259"/>
    </row>
    <row r="731" ht="12.75">
      <c r="A731" s="259"/>
    </row>
    <row r="732" ht="12.75">
      <c r="A732" s="259"/>
    </row>
    <row r="733" ht="12.75">
      <c r="A733" s="259"/>
    </row>
    <row r="734" ht="12.75">
      <c r="A734" s="259"/>
    </row>
    <row r="735" ht="12.75">
      <c r="A735" s="259"/>
    </row>
    <row r="736" ht="12.75">
      <c r="A736" s="259"/>
    </row>
    <row r="737" ht="12.75">
      <c r="A737" s="259"/>
    </row>
    <row r="738" ht="12.75">
      <c r="A738" s="259"/>
    </row>
    <row r="739" ht="12.75">
      <c r="A739" s="259"/>
    </row>
    <row r="740" ht="12.75">
      <c r="A740" s="259"/>
    </row>
    <row r="741" ht="12.75">
      <c r="A741" s="259"/>
    </row>
    <row r="742" ht="12.75">
      <c r="A742" s="259"/>
    </row>
    <row r="743" ht="12.75">
      <c r="A743" s="259"/>
    </row>
    <row r="744" ht="12.75">
      <c r="A744" s="259"/>
    </row>
    <row r="745" ht="12.75">
      <c r="A745" s="259"/>
    </row>
    <row r="746" ht="12.75">
      <c r="A746" s="259"/>
    </row>
    <row r="747" ht="12.75">
      <c r="A747" s="259"/>
    </row>
    <row r="748" ht="12.75">
      <c r="A748" s="259"/>
    </row>
    <row r="749" ht="12.75">
      <c r="A749" s="259"/>
    </row>
    <row r="750" ht="12.75">
      <c r="A750" s="259"/>
    </row>
    <row r="751" ht="12.75">
      <c r="A751" s="259"/>
    </row>
    <row r="752" ht="12.75">
      <c r="A752" s="259"/>
    </row>
    <row r="753" ht="12.75">
      <c r="A753" s="259"/>
    </row>
    <row r="754" ht="12.75">
      <c r="A754" s="259"/>
    </row>
    <row r="755" ht="12.75">
      <c r="A755" s="259"/>
    </row>
    <row r="756" ht="12.75">
      <c r="A756" s="259"/>
    </row>
    <row r="757" ht="12.75">
      <c r="A757" s="259"/>
    </row>
    <row r="758" ht="12.75">
      <c r="A758" s="259"/>
    </row>
    <row r="759" ht="12.75">
      <c r="A759" s="259"/>
    </row>
    <row r="760" ht="12.75">
      <c r="A760" s="259"/>
    </row>
    <row r="761" ht="12.75">
      <c r="A761" s="259"/>
    </row>
    <row r="762" ht="12.75">
      <c r="A762" s="259"/>
    </row>
    <row r="763" ht="12.75">
      <c r="A763" s="259"/>
    </row>
    <row r="764" ht="12.75">
      <c r="A764" s="259"/>
    </row>
    <row r="765" ht="12.75">
      <c r="A765" s="259"/>
    </row>
    <row r="766" ht="12.75">
      <c r="A766" s="259"/>
    </row>
    <row r="767" ht="12.75">
      <c r="A767" s="259"/>
    </row>
    <row r="768" ht="12.75">
      <c r="A768" s="259"/>
    </row>
    <row r="769" ht="12.75">
      <c r="A769" s="259"/>
    </row>
    <row r="770" ht="12.75">
      <c r="A770" s="259"/>
    </row>
    <row r="771" ht="12.75">
      <c r="A771" s="259"/>
    </row>
    <row r="772" ht="12.75">
      <c r="A772" s="259"/>
    </row>
    <row r="773" ht="12.75">
      <c r="A773" s="259"/>
    </row>
    <row r="774" ht="12.75">
      <c r="A774" s="259"/>
    </row>
    <row r="775" ht="12.75">
      <c r="A775" s="259"/>
    </row>
    <row r="776" ht="12.75">
      <c r="A776" s="259"/>
    </row>
    <row r="777" ht="12.75">
      <c r="A777" s="259"/>
    </row>
    <row r="778" ht="12.75">
      <c r="A778" s="259"/>
    </row>
    <row r="779" ht="12.75">
      <c r="A779" s="259"/>
    </row>
    <row r="780" ht="12.75">
      <c r="A780" s="259"/>
    </row>
    <row r="781" ht="12.75">
      <c r="A781" s="259"/>
    </row>
    <row r="782" ht="12.75">
      <c r="A782" s="259"/>
    </row>
    <row r="783" ht="12.75">
      <c r="A783" s="259"/>
    </row>
    <row r="784" ht="12.75">
      <c r="A784" s="259"/>
    </row>
    <row r="785" ht="12.75">
      <c r="A785" s="259"/>
    </row>
    <row r="786" ht="12.75">
      <c r="A786" s="259"/>
    </row>
    <row r="787" ht="12.75">
      <c r="A787" s="259"/>
    </row>
    <row r="788" ht="12.75">
      <c r="A788" s="259"/>
    </row>
    <row r="789" ht="12.75">
      <c r="A789" s="259"/>
    </row>
    <row r="790" ht="12.75">
      <c r="A790" s="259"/>
    </row>
    <row r="791" ht="12.75">
      <c r="A791" s="259"/>
    </row>
    <row r="792" ht="12.75">
      <c r="A792" s="259"/>
    </row>
    <row r="793" ht="12.75">
      <c r="A793" s="259"/>
    </row>
    <row r="794" ht="12.75">
      <c r="A794" s="259"/>
    </row>
    <row r="795" ht="12.75">
      <c r="A795" s="259"/>
    </row>
    <row r="796" ht="12.75">
      <c r="A796" s="259"/>
    </row>
    <row r="797" ht="12.75">
      <c r="A797" s="259"/>
    </row>
    <row r="798" ht="12.75">
      <c r="A798" s="259"/>
    </row>
    <row r="799" ht="12.75">
      <c r="A799" s="259"/>
    </row>
    <row r="800" ht="12.75">
      <c r="A800" s="259"/>
    </row>
    <row r="801" ht="12.75">
      <c r="A801" s="259"/>
    </row>
    <row r="802" ht="12.75">
      <c r="A802" s="259"/>
    </row>
    <row r="803" ht="12.75">
      <c r="A803" s="259"/>
    </row>
    <row r="804" ht="12.75">
      <c r="A804" s="259"/>
    </row>
    <row r="805" ht="12.75">
      <c r="A805" s="259"/>
    </row>
    <row r="806" ht="12.75">
      <c r="A806" s="259"/>
    </row>
    <row r="807" ht="12.75">
      <c r="A807" s="259"/>
    </row>
    <row r="808" ht="12.75">
      <c r="A808" s="259"/>
    </row>
    <row r="809" ht="12.75">
      <c r="A809" s="259"/>
    </row>
    <row r="810" ht="12.75">
      <c r="A810" s="259"/>
    </row>
    <row r="811" ht="12.75">
      <c r="A811" s="259"/>
    </row>
    <row r="812" ht="12.75">
      <c r="A812" s="259"/>
    </row>
    <row r="813" ht="12.75">
      <c r="A813" s="259"/>
    </row>
    <row r="814" ht="12.75">
      <c r="A814" s="259"/>
    </row>
    <row r="815" ht="12.75">
      <c r="A815" s="259"/>
    </row>
    <row r="816" ht="12.75">
      <c r="A816" s="259"/>
    </row>
    <row r="817" ht="12.75">
      <c r="A817" s="259"/>
    </row>
    <row r="818" ht="12.75">
      <c r="A818" s="259"/>
    </row>
    <row r="819" ht="12.75">
      <c r="A819" s="259"/>
    </row>
    <row r="820" ht="12.75">
      <c r="A820" s="259"/>
    </row>
    <row r="821" ht="12.75">
      <c r="A821" s="259"/>
    </row>
    <row r="822" ht="12.75">
      <c r="A822" s="259"/>
    </row>
    <row r="823" ht="12.75">
      <c r="A823" s="259"/>
    </row>
    <row r="824" ht="12.75">
      <c r="A824" s="259"/>
    </row>
    <row r="825" ht="12.75">
      <c r="A825" s="259"/>
    </row>
    <row r="826" ht="12.75">
      <c r="A826" s="259"/>
    </row>
    <row r="827" ht="12.75">
      <c r="A827" s="259"/>
    </row>
    <row r="828" ht="12.75">
      <c r="A828" s="259"/>
    </row>
    <row r="829" ht="12.75">
      <c r="A829" s="259"/>
    </row>
    <row r="830" ht="12.75">
      <c r="A830" s="259"/>
    </row>
    <row r="831" ht="12.75">
      <c r="A831" s="259"/>
    </row>
    <row r="832" ht="12.75">
      <c r="A832" s="259"/>
    </row>
    <row r="833" ht="12.75">
      <c r="A833" s="259"/>
    </row>
    <row r="834" ht="12.75">
      <c r="A834" s="259"/>
    </row>
    <row r="835" ht="12.75">
      <c r="A835" s="259"/>
    </row>
    <row r="836" ht="12.75">
      <c r="A836" s="259"/>
    </row>
    <row r="837" ht="12.75">
      <c r="A837" s="259"/>
    </row>
    <row r="838" ht="12.75">
      <c r="A838" s="259"/>
    </row>
    <row r="839" ht="12.75">
      <c r="A839" s="259"/>
    </row>
    <row r="840" ht="12.75">
      <c r="A840" s="259"/>
    </row>
    <row r="841" ht="12.75">
      <c r="A841" s="259"/>
    </row>
    <row r="842" ht="12.75">
      <c r="A842" s="259"/>
    </row>
    <row r="843" ht="12.75">
      <c r="A843" s="259"/>
    </row>
    <row r="844" ht="12.75">
      <c r="A844" s="259"/>
    </row>
    <row r="845" ht="12.75">
      <c r="A845" s="259"/>
    </row>
    <row r="846" ht="12.75">
      <c r="A846" s="259"/>
    </row>
    <row r="847" ht="12.75">
      <c r="A847" s="259"/>
    </row>
    <row r="848" ht="12.75">
      <c r="A848" s="259"/>
    </row>
    <row r="849" ht="12.75">
      <c r="A849" s="259"/>
    </row>
    <row r="850" ht="12.75">
      <c r="A850" s="259"/>
    </row>
    <row r="851" ht="12.75">
      <c r="A851" s="259"/>
    </row>
    <row r="852" ht="12.75">
      <c r="A852" s="259"/>
    </row>
    <row r="853" ht="12.75">
      <c r="A853" s="259"/>
    </row>
    <row r="854" ht="12.75">
      <c r="A854" s="259"/>
    </row>
    <row r="855" ht="12.75">
      <c r="A855" s="259"/>
    </row>
    <row r="856" ht="12.75">
      <c r="A856" s="259"/>
    </row>
    <row r="857" ht="12.75">
      <c r="A857" s="259"/>
    </row>
    <row r="858" ht="12.75">
      <c r="A858" s="259"/>
    </row>
    <row r="859" ht="12.75">
      <c r="A859" s="259"/>
    </row>
    <row r="860" ht="12.75">
      <c r="A860" s="259"/>
    </row>
    <row r="861" ht="12.75">
      <c r="A861" s="259"/>
    </row>
    <row r="862" ht="12.75">
      <c r="A862" s="259"/>
    </row>
    <row r="863" ht="12.75">
      <c r="A863" s="259"/>
    </row>
    <row r="864" ht="12.75">
      <c r="A864" s="259"/>
    </row>
    <row r="865" ht="12.75">
      <c r="A865" s="259"/>
    </row>
    <row r="866" ht="12.75">
      <c r="A866" s="259"/>
    </row>
    <row r="867" ht="12.75">
      <c r="A867" s="259"/>
    </row>
    <row r="868" ht="12.75">
      <c r="A868" s="259"/>
    </row>
    <row r="869" ht="12.75">
      <c r="A869" s="259"/>
    </row>
    <row r="870" ht="12.75">
      <c r="A870" s="259"/>
    </row>
    <row r="871" ht="12.75">
      <c r="A871" s="259"/>
    </row>
    <row r="872" ht="12.75">
      <c r="A872" s="259"/>
    </row>
    <row r="873" ht="12.75">
      <c r="A873" s="259"/>
    </row>
    <row r="874" ht="12.75">
      <c r="A874" s="259"/>
    </row>
    <row r="875" ht="12.75">
      <c r="A875" s="259"/>
    </row>
    <row r="876" ht="12.75">
      <c r="A876" s="259"/>
    </row>
    <row r="877" ht="12.75">
      <c r="A877" s="259"/>
    </row>
    <row r="878" ht="12.75">
      <c r="A878" s="259"/>
    </row>
    <row r="879" ht="12.75">
      <c r="A879" s="259"/>
    </row>
    <row r="880" ht="12.75">
      <c r="A880" s="259"/>
    </row>
    <row r="881" ht="12.75">
      <c r="A881" s="259"/>
    </row>
    <row r="882" ht="12.75">
      <c r="A882" s="259"/>
    </row>
    <row r="883" ht="12.75">
      <c r="A883" s="259"/>
    </row>
    <row r="884" ht="12.75">
      <c r="A884" s="259"/>
    </row>
    <row r="885" ht="12.75">
      <c r="A885" s="259"/>
    </row>
    <row r="886" ht="12.75">
      <c r="A886" s="259"/>
    </row>
    <row r="887" ht="12.75">
      <c r="A887" s="259"/>
    </row>
    <row r="888" ht="12.75">
      <c r="A888" s="259"/>
    </row>
    <row r="889" ht="12.75">
      <c r="A889" s="259"/>
    </row>
    <row r="890" ht="12.75">
      <c r="A890" s="259"/>
    </row>
    <row r="891" ht="12.75">
      <c r="A891" s="259"/>
    </row>
    <row r="892" ht="12.75">
      <c r="A892" s="259"/>
    </row>
    <row r="893" ht="12.75">
      <c r="A893" s="259"/>
    </row>
    <row r="894" ht="12.75">
      <c r="A894" s="259"/>
    </row>
    <row r="895" ht="12.75">
      <c r="A895" s="259"/>
    </row>
    <row r="896" ht="12.75">
      <c r="A896" s="259"/>
    </row>
    <row r="897" ht="12.75">
      <c r="A897" s="259"/>
    </row>
    <row r="898" ht="12.75">
      <c r="A898" s="259"/>
    </row>
    <row r="899" ht="12.75">
      <c r="A899" s="259"/>
    </row>
    <row r="900" ht="12.75">
      <c r="A900" s="259"/>
    </row>
    <row r="901" ht="12.75">
      <c r="A901" s="259"/>
    </row>
    <row r="902" ht="12.75">
      <c r="A902" s="259"/>
    </row>
    <row r="903" ht="12.75">
      <c r="A903" s="259"/>
    </row>
    <row r="904" ht="12.75">
      <c r="A904" s="259"/>
    </row>
    <row r="905" ht="12.75">
      <c r="A905" s="259"/>
    </row>
    <row r="906" ht="12.75">
      <c r="A906" s="259"/>
    </row>
    <row r="907" ht="12.75">
      <c r="A907" s="259"/>
    </row>
    <row r="908" ht="12.75">
      <c r="A908" s="259"/>
    </row>
    <row r="909" ht="12.75">
      <c r="A909" s="259"/>
    </row>
    <row r="910" ht="12.75">
      <c r="A910" s="259"/>
    </row>
    <row r="911" ht="12.75">
      <c r="A911" s="259"/>
    </row>
    <row r="912" ht="12.75">
      <c r="A912" s="259"/>
    </row>
    <row r="913" ht="12.75">
      <c r="A913" s="259"/>
    </row>
    <row r="914" ht="12.75">
      <c r="A914" s="259"/>
    </row>
    <row r="915" ht="12.75">
      <c r="A915" s="259"/>
    </row>
    <row r="916" ht="12.75">
      <c r="A916" s="259"/>
    </row>
    <row r="917" ht="12.75">
      <c r="A917" s="259"/>
    </row>
    <row r="918" ht="12.75">
      <c r="A918" s="259"/>
    </row>
    <row r="919" ht="12.75">
      <c r="A919" s="259"/>
    </row>
    <row r="920" ht="12.75">
      <c r="A920" s="259"/>
    </row>
    <row r="921" ht="12.75">
      <c r="A921" s="259"/>
    </row>
    <row r="922" ht="12.75">
      <c r="A922" s="259"/>
    </row>
    <row r="923" ht="12.75">
      <c r="A923" s="259"/>
    </row>
    <row r="924" ht="12.75">
      <c r="A924" s="259"/>
    </row>
    <row r="925" ht="12.75">
      <c r="A925" s="259"/>
    </row>
    <row r="926" ht="12.75">
      <c r="A926" s="259"/>
    </row>
    <row r="927" ht="12.75">
      <c r="A927" s="259"/>
    </row>
    <row r="928" ht="12.75">
      <c r="A928" s="259"/>
    </row>
    <row r="929" ht="12.75">
      <c r="A929" s="259"/>
    </row>
    <row r="930" ht="12.75">
      <c r="A930" s="259"/>
    </row>
    <row r="931" ht="12.75">
      <c r="A931" s="259"/>
    </row>
    <row r="932" ht="12.75">
      <c r="A932" s="259"/>
    </row>
    <row r="933" ht="12.75">
      <c r="A933" s="259"/>
    </row>
    <row r="934" ht="12.75">
      <c r="A934" s="259"/>
    </row>
    <row r="935" ht="12.75">
      <c r="A935" s="259"/>
    </row>
    <row r="936" ht="12.75">
      <c r="A936" s="259"/>
    </row>
    <row r="937" ht="12.75">
      <c r="A937" s="259"/>
    </row>
    <row r="938" ht="12.75">
      <c r="A938" s="259"/>
    </row>
    <row r="939" ht="12.75">
      <c r="A939" s="259"/>
    </row>
    <row r="940" ht="12.75">
      <c r="A940" s="259"/>
    </row>
    <row r="941" ht="12.75">
      <c r="A941" s="259"/>
    </row>
    <row r="942" ht="12.75">
      <c r="A942" s="259"/>
    </row>
    <row r="943" ht="12.75">
      <c r="A943" s="259"/>
    </row>
    <row r="944" ht="12.75">
      <c r="A944" s="259"/>
    </row>
    <row r="945" ht="12.75">
      <c r="A945" s="259"/>
    </row>
    <row r="946" ht="12.75">
      <c r="A946" s="259"/>
    </row>
    <row r="947" ht="12.75">
      <c r="A947" s="259"/>
    </row>
    <row r="948" ht="12.75">
      <c r="A948" s="259"/>
    </row>
    <row r="949" ht="12.75">
      <c r="A949" s="259"/>
    </row>
    <row r="950" ht="12.75">
      <c r="A950" s="259"/>
    </row>
    <row r="951" ht="12.75">
      <c r="A951" s="259"/>
    </row>
    <row r="952" ht="12.75">
      <c r="A952" s="259"/>
    </row>
    <row r="953" ht="12.75">
      <c r="A953" s="259"/>
    </row>
    <row r="954" ht="12.75">
      <c r="A954" s="259"/>
    </row>
    <row r="955" ht="12.75">
      <c r="A955" s="259"/>
    </row>
    <row r="956" ht="12.75">
      <c r="A956" s="259"/>
    </row>
    <row r="957" ht="12.75">
      <c r="A957" s="259"/>
    </row>
    <row r="958" ht="12.75">
      <c r="A958" s="259"/>
    </row>
    <row r="959" ht="12.75">
      <c r="A959" s="259"/>
    </row>
    <row r="960" ht="12.75">
      <c r="A960" s="259"/>
    </row>
    <row r="961" ht="12.75">
      <c r="A961" s="259"/>
    </row>
    <row r="962" ht="12.75">
      <c r="A962" s="259"/>
    </row>
    <row r="963" ht="12.75">
      <c r="A963" s="259"/>
    </row>
    <row r="964" ht="12.75">
      <c r="A964" s="259"/>
    </row>
    <row r="965" ht="12.75">
      <c r="A965" s="259"/>
    </row>
    <row r="966" ht="12.75">
      <c r="A966" s="259"/>
    </row>
    <row r="967" ht="12.75">
      <c r="A967" s="259"/>
    </row>
    <row r="968" ht="12.75">
      <c r="A968" s="259"/>
    </row>
    <row r="969" ht="12.75">
      <c r="A969" s="259"/>
    </row>
    <row r="970" ht="12.75">
      <c r="A970" s="259"/>
    </row>
    <row r="971" ht="12.75">
      <c r="A971" s="259"/>
    </row>
    <row r="972" ht="12.75">
      <c r="A972" s="259"/>
    </row>
    <row r="973" ht="12.75">
      <c r="A973" s="259"/>
    </row>
    <row r="974" ht="12.75">
      <c r="A974" s="259"/>
    </row>
    <row r="975" ht="12.75">
      <c r="A975" s="259"/>
    </row>
    <row r="976" ht="12.75">
      <c r="A976" s="259"/>
    </row>
    <row r="977" ht="12.75">
      <c r="A977" s="259"/>
    </row>
    <row r="978" ht="12.75">
      <c r="A978" s="259"/>
    </row>
    <row r="979" ht="12.75">
      <c r="A979" s="259"/>
    </row>
    <row r="980" ht="12.75">
      <c r="A980" s="259"/>
    </row>
    <row r="981" ht="12.75">
      <c r="A981" s="259"/>
    </row>
    <row r="982" ht="12.75">
      <c r="A982" s="259"/>
    </row>
    <row r="983" ht="12.75">
      <c r="A983" s="259"/>
    </row>
    <row r="984" ht="12.75">
      <c r="A984" s="259"/>
    </row>
    <row r="985" ht="12.75">
      <c r="A985" s="259"/>
    </row>
    <row r="986" ht="12.75">
      <c r="A986" s="259"/>
    </row>
    <row r="987" ht="12.75">
      <c r="A987" s="259"/>
    </row>
    <row r="988" ht="12.75">
      <c r="A988" s="259"/>
    </row>
    <row r="989" ht="12.75">
      <c r="A989" s="259"/>
    </row>
    <row r="990" ht="12.75">
      <c r="A990" s="259"/>
    </row>
    <row r="991" ht="12.75">
      <c r="A991" s="259"/>
    </row>
    <row r="992" ht="12.75">
      <c r="A992" s="259"/>
    </row>
    <row r="993" ht="12.75">
      <c r="A993" s="259"/>
    </row>
    <row r="994" ht="12.75">
      <c r="A994" s="259"/>
    </row>
    <row r="995" ht="12.75">
      <c r="A995" s="259"/>
    </row>
    <row r="996" ht="12.75">
      <c r="A996" s="259"/>
    </row>
    <row r="997" ht="12.75">
      <c r="A997" s="259"/>
    </row>
    <row r="998" ht="12.75">
      <c r="A998" s="259"/>
    </row>
    <row r="999" ht="12.75">
      <c r="A999" s="259"/>
    </row>
    <row r="1000" ht="12.75">
      <c r="A1000" s="259"/>
    </row>
    <row r="1001" ht="12.75">
      <c r="A1001" s="259"/>
    </row>
    <row r="1002" ht="12.75">
      <c r="A1002" s="259"/>
    </row>
    <row r="1003" ht="12.75">
      <c r="A1003" s="259"/>
    </row>
    <row r="1004" ht="12.75">
      <c r="A1004" s="259"/>
    </row>
    <row r="1005" ht="12.75">
      <c r="A1005" s="259"/>
    </row>
    <row r="1006" ht="12.75">
      <c r="A1006" s="259"/>
    </row>
    <row r="1007" ht="12.75">
      <c r="A1007" s="259"/>
    </row>
    <row r="1008" ht="12.75">
      <c r="A1008" s="259"/>
    </row>
    <row r="1009" ht="12.75">
      <c r="A1009" s="259"/>
    </row>
    <row r="1010" ht="12.75">
      <c r="A1010" s="259"/>
    </row>
    <row r="1011" ht="12.75">
      <c r="A1011" s="259"/>
    </row>
    <row r="1012" ht="12.75">
      <c r="A1012" s="259"/>
    </row>
    <row r="1013" ht="12.75">
      <c r="A1013" s="259"/>
    </row>
    <row r="1014" ht="12.75">
      <c r="A1014" s="259"/>
    </row>
    <row r="1015" ht="12.75">
      <c r="A1015" s="259"/>
    </row>
    <row r="1016" ht="12.75">
      <c r="A1016" s="259"/>
    </row>
    <row r="1017" ht="12.75">
      <c r="A1017" s="259"/>
    </row>
    <row r="1018" ht="12.75">
      <c r="A1018" s="259"/>
    </row>
    <row r="1019" ht="12.75">
      <c r="A1019" s="259"/>
    </row>
    <row r="1020" ht="12.75">
      <c r="A1020" s="259"/>
    </row>
    <row r="1021" ht="12.75">
      <c r="A1021" s="259"/>
    </row>
    <row r="1022" ht="12.75">
      <c r="A1022" s="259"/>
    </row>
    <row r="1023" ht="12.75">
      <c r="A1023" s="259"/>
    </row>
    <row r="1024" ht="12.75">
      <c r="A1024" s="259"/>
    </row>
    <row r="1025" ht="12.75">
      <c r="A1025" s="259"/>
    </row>
    <row r="1026" ht="12.75">
      <c r="A1026" s="259"/>
    </row>
    <row r="1027" ht="12.75">
      <c r="A1027" s="259"/>
    </row>
    <row r="1028" ht="12.75">
      <c r="A1028" s="259"/>
    </row>
    <row r="1029" ht="12.75">
      <c r="A1029" s="259"/>
    </row>
    <row r="1030" ht="12.75">
      <c r="A1030" s="259"/>
    </row>
    <row r="1031" ht="12.75">
      <c r="A1031" s="259"/>
    </row>
    <row r="1032" ht="12.75">
      <c r="A1032" s="259"/>
    </row>
    <row r="1033" ht="12.75">
      <c r="A1033" s="259"/>
    </row>
    <row r="1034" ht="12.75">
      <c r="A1034" s="259"/>
    </row>
    <row r="1035" ht="12.75">
      <c r="A1035" s="259"/>
    </row>
    <row r="1036" ht="12.75">
      <c r="A1036" s="259"/>
    </row>
    <row r="1037" ht="12.75">
      <c r="A1037" s="259"/>
    </row>
    <row r="1038" ht="12.75">
      <c r="A1038" s="259"/>
    </row>
    <row r="1039" ht="12.75">
      <c r="A1039" s="259"/>
    </row>
    <row r="1040" ht="12.75">
      <c r="A1040" s="259"/>
    </row>
    <row r="1041" ht="12.75">
      <c r="A1041" s="259"/>
    </row>
    <row r="1042" ht="12.75">
      <c r="A1042" s="259"/>
    </row>
    <row r="1043" ht="12.75">
      <c r="A1043" s="259"/>
    </row>
    <row r="1044" ht="12.75">
      <c r="A1044" s="259"/>
    </row>
    <row r="1045" ht="12.75">
      <c r="A1045" s="259"/>
    </row>
    <row r="1046" ht="12.75">
      <c r="A1046" s="259"/>
    </row>
    <row r="1047" ht="12.75">
      <c r="A1047" s="259"/>
    </row>
    <row r="1048" ht="12.75">
      <c r="A1048" s="259"/>
    </row>
    <row r="1049" ht="12.75">
      <c r="A1049" s="259"/>
    </row>
    <row r="1050" ht="12.75">
      <c r="A1050" s="259"/>
    </row>
    <row r="1051" ht="12.75">
      <c r="A1051" s="259"/>
    </row>
    <row r="1052" ht="12.75">
      <c r="A1052" s="259"/>
    </row>
    <row r="1053" ht="12.75">
      <c r="A1053" s="259"/>
    </row>
    <row r="1054" ht="12.75">
      <c r="A1054" s="259"/>
    </row>
    <row r="1055" ht="12.75">
      <c r="A1055" s="259"/>
    </row>
    <row r="1056" ht="12.75">
      <c r="A1056" s="259"/>
    </row>
    <row r="1057" ht="12.75">
      <c r="A1057" s="259"/>
    </row>
    <row r="1058" ht="12.75">
      <c r="A1058" s="259"/>
    </row>
    <row r="1059" ht="12.75">
      <c r="A1059" s="259"/>
    </row>
    <row r="1060" ht="12.75">
      <c r="A1060" s="259"/>
    </row>
    <row r="1061" ht="12.75">
      <c r="A1061" s="259"/>
    </row>
    <row r="1062" ht="12.75">
      <c r="A1062" s="259"/>
    </row>
    <row r="1063" ht="12.75">
      <c r="A1063" s="259"/>
    </row>
    <row r="1064" ht="12.75">
      <c r="A1064" s="259"/>
    </row>
    <row r="1065" ht="12.75">
      <c r="A1065" s="259"/>
    </row>
    <row r="1066" ht="12.75">
      <c r="A1066" s="259"/>
    </row>
    <row r="1067" ht="12.75">
      <c r="A1067" s="259"/>
    </row>
    <row r="1068" ht="12.75">
      <c r="A1068" s="259"/>
    </row>
    <row r="1069" ht="12.75">
      <c r="A1069" s="259"/>
    </row>
    <row r="1070" ht="12.75">
      <c r="A1070" s="259"/>
    </row>
    <row r="1071" ht="12.75">
      <c r="A1071" s="259"/>
    </row>
    <row r="1072" ht="12.75">
      <c r="A1072" s="259"/>
    </row>
    <row r="1073" ht="12.75">
      <c r="A1073" s="259"/>
    </row>
    <row r="1074" ht="12.75">
      <c r="A1074" s="259"/>
    </row>
    <row r="1075" ht="12.75">
      <c r="A1075" s="259"/>
    </row>
    <row r="1076" ht="12.75">
      <c r="A1076" s="259"/>
    </row>
    <row r="1077" ht="12.75">
      <c r="A1077" s="259"/>
    </row>
    <row r="1078" ht="12.75">
      <c r="A1078" s="259"/>
    </row>
    <row r="1079" ht="12.75">
      <c r="A1079" s="259"/>
    </row>
    <row r="1080" ht="12.75">
      <c r="A1080" s="259"/>
    </row>
    <row r="1081" ht="12.75">
      <c r="A1081" s="259"/>
    </row>
    <row r="1082" ht="12.75">
      <c r="A1082" s="259"/>
    </row>
    <row r="1083" ht="12.75">
      <c r="A1083" s="259"/>
    </row>
    <row r="1084" ht="12.75">
      <c r="A1084" s="259"/>
    </row>
    <row r="1085" ht="12.75">
      <c r="A1085" s="259"/>
    </row>
    <row r="1086" ht="12.75">
      <c r="A1086" s="259"/>
    </row>
    <row r="1087" ht="12.75">
      <c r="A1087" s="259"/>
    </row>
    <row r="1088" ht="12.75">
      <c r="A1088" s="259"/>
    </row>
    <row r="1089" ht="12.75">
      <c r="A1089" s="259"/>
    </row>
    <row r="1090" ht="12.75">
      <c r="A1090" s="259"/>
    </row>
    <row r="1091" ht="12.75">
      <c r="A1091" s="259"/>
    </row>
    <row r="1092" ht="12.75">
      <c r="A1092" s="259"/>
    </row>
    <row r="1093" ht="12.75">
      <c r="A1093" s="259"/>
    </row>
    <row r="1094" ht="12.75">
      <c r="A1094" s="259"/>
    </row>
  </sheetData>
  <mergeCells count="4">
    <mergeCell ref="D6:D7"/>
    <mergeCell ref="D24:D26"/>
    <mergeCell ref="D109:D112"/>
    <mergeCell ref="D73:D74"/>
  </mergeCells>
  <printOptions gridLines="1" horizontalCentered="1"/>
  <pageMargins left="0.31496062992125984" right="0.5118110236220472" top="0.66" bottom="0.62" header="0.39" footer="0.1968503937007874"/>
  <pageSetup horizontalDpi="600" verticalDpi="600" orientation="landscape" paperSize="9" scale="90" r:id="rId1"/>
  <headerFooter alignWithMargins="0">
    <oddHeader>&amp;Lv Kč&amp;C&amp;"Arial CE,tučné\&amp;12Schválené příjmy roku 2006&amp;"Arial CE,obyčejné\&amp;10
&amp;R&amp;"Arial CE,tučné\&amp;12Část A - příloha č. 2</oddHeader>
    <oddFooter>&amp;C&amp;P+1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" sqref="C8"/>
    </sheetView>
  </sheetViews>
  <sheetFormatPr defaultColWidth="9.00390625" defaultRowHeight="12.75"/>
  <cols>
    <col min="1" max="1" width="26.375" style="83" customWidth="1"/>
    <col min="2" max="2" width="12.75390625" style="88" customWidth="1"/>
    <col min="3" max="3" width="46.00390625" style="83" customWidth="1"/>
    <col min="4" max="4" width="9.125" style="83" customWidth="1"/>
    <col min="5" max="6" width="9.125" style="83" customWidth="1" collapsed="1"/>
    <col min="7" max="9" width="9.125" style="83" customWidth="1"/>
    <col min="10" max="10" width="9.125" style="83" customWidth="1" collapsed="1"/>
    <col min="11" max="11" width="9.125" style="83" customWidth="1"/>
    <col min="12" max="31" width="9.125" style="83" customWidth="1" collapsed="1"/>
    <col min="32" max="16384" width="9.125" style="83" customWidth="1"/>
  </cols>
  <sheetData>
    <row r="1" spans="1:3" s="80" customFormat="1" ht="52.5" customHeight="1" thickBot="1">
      <c r="A1" s="78" t="s">
        <v>196</v>
      </c>
      <c r="B1" s="78" t="s">
        <v>84</v>
      </c>
      <c r="C1" s="79" t="s">
        <v>593</v>
      </c>
    </row>
    <row r="2" spans="1:3" ht="12.75" customHeight="1">
      <c r="A2" s="81" t="s">
        <v>31</v>
      </c>
      <c r="B2" s="81">
        <f>'[2]Část B-1-kancel.prim.'!C80</f>
        <v>8921000</v>
      </c>
      <c r="C2" s="82"/>
    </row>
    <row r="3" spans="1:3" ht="12.75" customHeight="1">
      <c r="A3" s="81" t="s">
        <v>623</v>
      </c>
      <c r="B3" s="81">
        <f>'[2]2-odb.investic'!C72</f>
        <v>13354000</v>
      </c>
      <c r="C3" s="81"/>
    </row>
    <row r="4" spans="1:3" ht="12.75" customHeight="1">
      <c r="A4" s="81" t="s">
        <v>594</v>
      </c>
      <c r="B4" s="81">
        <f>'[2]3-odb.koncepce a rozvoje'!C79</f>
        <v>4800000</v>
      </c>
      <c r="C4" s="81"/>
    </row>
    <row r="5" spans="1:3" ht="12.75" customHeight="1">
      <c r="A5" s="81" t="s">
        <v>595</v>
      </c>
      <c r="B5" s="81">
        <f>'[2]4-živnost.odb.'!C14</f>
        <v>118000</v>
      </c>
      <c r="C5" s="81"/>
    </row>
    <row r="6" spans="1:3" ht="12.75" customHeight="1">
      <c r="A6" s="81" t="s">
        <v>596</v>
      </c>
      <c r="B6" s="81">
        <f>'[2]5-ekonom.odb.'!C56</f>
        <v>52935742</v>
      </c>
      <c r="C6" s="81"/>
    </row>
    <row r="7" spans="1:3" ht="12.75" customHeight="1">
      <c r="A7" s="81" t="s">
        <v>126</v>
      </c>
      <c r="B7" s="81">
        <f>'[2]6-odb.vn.auditu a kontroly'!C13</f>
        <v>59000</v>
      </c>
      <c r="C7" s="81"/>
    </row>
    <row r="8" spans="1:3" ht="12.75" customHeight="1">
      <c r="A8" s="81" t="s">
        <v>127</v>
      </c>
      <c r="B8" s="81">
        <f>'[2]7-odb.dopravy'!C72+'[2]7-odb.dopravy'!C73</f>
        <v>44815000</v>
      </c>
      <c r="C8" s="81"/>
    </row>
    <row r="9" spans="1:3" ht="12.75" customHeight="1">
      <c r="A9" s="81" t="s">
        <v>128</v>
      </c>
      <c r="B9" s="81">
        <f>'[2]8-odb.agendy řidičů a MV'!C22</f>
        <v>1290000</v>
      </c>
      <c r="C9" s="81"/>
    </row>
    <row r="10" spans="1:3" ht="12.75" customHeight="1">
      <c r="A10" s="81" t="s">
        <v>129</v>
      </c>
      <c r="B10" s="81">
        <f>'[2]10-stavební odb.'!C22</f>
        <v>688000</v>
      </c>
      <c r="C10" s="81"/>
    </row>
    <row r="11" spans="1:3" ht="12.75" customHeight="1">
      <c r="A11" s="81" t="s">
        <v>130</v>
      </c>
      <c r="B11" s="81">
        <f>'[2]11-odb.vn.vztahů a inf.'!C237</f>
        <v>28271000</v>
      </c>
      <c r="C11" s="81"/>
    </row>
    <row r="12" spans="1:3" ht="12.75" customHeight="1">
      <c r="A12" s="81" t="s">
        <v>131</v>
      </c>
      <c r="B12" s="81">
        <f>'[2]13-odb.informatiky'!C36</f>
        <v>20820000</v>
      </c>
      <c r="C12" s="81"/>
    </row>
    <row r="13" spans="1:3" ht="12.75" customHeight="1">
      <c r="A13" s="81" t="s">
        <v>53</v>
      </c>
      <c r="B13" s="81">
        <f>'[2]14-odb.školství'!C280</f>
        <v>35880569</v>
      </c>
      <c r="C13" s="81" t="s">
        <v>132</v>
      </c>
    </row>
    <row r="14" spans="1:3" ht="12.75" customHeight="1">
      <c r="A14" s="81" t="s">
        <v>133</v>
      </c>
      <c r="B14" s="81">
        <f>'[2]15-soc. zdrav.odb.'!C94</f>
        <v>182827000</v>
      </c>
      <c r="C14" s="81" t="s">
        <v>134</v>
      </c>
    </row>
    <row r="15" spans="1:3" ht="12.75" customHeight="1">
      <c r="A15" s="81" t="s">
        <v>197</v>
      </c>
      <c r="B15" s="81">
        <f>'[2]19-odb.správy'!C106</f>
        <v>276512000</v>
      </c>
      <c r="C15" s="81"/>
    </row>
    <row r="16" spans="1:3" ht="12.75" customHeight="1">
      <c r="A16" s="81" t="s">
        <v>198</v>
      </c>
      <c r="B16" s="81">
        <f>'[2]20-MP'!C57</f>
        <v>44360000</v>
      </c>
      <c r="C16" s="81"/>
    </row>
    <row r="17" spans="1:3" ht="12.75" customHeight="1">
      <c r="A17" s="81" t="s">
        <v>586</v>
      </c>
      <c r="B17" s="81">
        <f>'[2]35-odb.soc.zdrav.'!C226</f>
        <v>18443000</v>
      </c>
      <c r="C17" s="81" t="s">
        <v>134</v>
      </c>
    </row>
    <row r="18" spans="1:3" ht="12.75" customHeight="1">
      <c r="A18" s="81" t="s">
        <v>591</v>
      </c>
      <c r="B18" s="81">
        <f>'[2]40-odb.život.prostř.'!C117</f>
        <v>15006000</v>
      </c>
      <c r="C18" s="81"/>
    </row>
    <row r="19" spans="1:3" ht="12.75" customHeight="1">
      <c r="A19" s="81" t="s">
        <v>135</v>
      </c>
      <c r="B19" s="81">
        <f>'[2]41-majetkoprávní'!C61</f>
        <v>11913000</v>
      </c>
      <c r="C19" s="81"/>
    </row>
    <row r="20" spans="1:3" ht="12.75" customHeight="1">
      <c r="A20" s="81" t="s">
        <v>199</v>
      </c>
      <c r="B20" s="81">
        <f>'[2]42-ochrany '!C113</f>
        <v>3206000</v>
      </c>
      <c r="C20" s="84"/>
    </row>
    <row r="21" spans="1:3" ht="12.75" customHeight="1" thickBot="1">
      <c r="A21" s="81" t="s">
        <v>136</v>
      </c>
      <c r="B21" s="81">
        <f>'[2]43-prodej domů'!C23</f>
        <v>7362000</v>
      </c>
      <c r="C21" s="85"/>
    </row>
    <row r="22" spans="1:3" ht="21" customHeight="1" thickBot="1">
      <c r="A22" s="86" t="s">
        <v>137</v>
      </c>
      <c r="B22" s="86">
        <f>SUM(B2:B21)</f>
        <v>771581311</v>
      </c>
      <c r="C22" s="87"/>
    </row>
  </sheetData>
  <printOptions gridLines="1" horizontalCentered="1"/>
  <pageMargins left="0.1968503937007874" right="0.5118110236220472" top="0.94" bottom="0.66" header="0.35" footer="0.2755905511811024"/>
  <pageSetup horizontalDpi="600" verticalDpi="600" orientation="landscape" paperSize="9" scale="93" r:id="rId1"/>
  <headerFooter alignWithMargins="0">
    <oddHeader>&amp;Lv Kč&amp;C&amp;"Arial CE,tučné\&amp;12Sumář provozních výdajů odborů MmOl v roce 2006
&amp;"Arial CE,obyčejné\&amp;10bez objednávek veřejných služeb
&amp;R&amp;"Arial CE,tučné\&amp;12Část A - příloha č. 3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6" sqref="F56"/>
    </sheetView>
  </sheetViews>
  <sheetFormatPr defaultColWidth="9.00390625" defaultRowHeight="24.75" customHeight="1"/>
  <cols>
    <col min="1" max="1" width="18.75390625" style="3" customWidth="1"/>
    <col min="2" max="2" width="6.00390625" style="3" customWidth="1"/>
    <col min="3" max="3" width="5.875" style="3" customWidth="1"/>
    <col min="4" max="4" width="8.875" style="3" customWidth="1"/>
    <col min="5" max="5" width="22.75390625" style="12" customWidth="1"/>
    <col min="6" max="6" width="13.75390625" style="177" customWidth="1"/>
    <col min="7" max="7" width="40.25390625" style="158" customWidth="1"/>
    <col min="8" max="8" width="9.125" style="3" customWidth="1"/>
    <col min="9" max="9" width="9.125" style="3" customWidth="1" collapsed="1"/>
    <col min="10" max="10" width="9.125" style="3" customWidth="1"/>
    <col min="11" max="11" width="9.125" style="3" customWidth="1" collapsed="1"/>
    <col min="12" max="12" width="9.125" style="3" customWidth="1"/>
    <col min="13" max="13" width="9.125" style="3" customWidth="1" collapsed="1"/>
    <col min="14" max="14" width="9.125" style="3" customWidth="1"/>
    <col min="15" max="15" width="9.125" style="3" customWidth="1" collapsed="1"/>
    <col min="16" max="16" width="9.125" style="3" customWidth="1"/>
    <col min="17" max="35" width="9.125" style="3" customWidth="1" collapsed="1"/>
    <col min="36" max="16384" width="9.125" style="3" customWidth="1"/>
  </cols>
  <sheetData>
    <row r="1" spans="1:8" ht="49.5" customHeight="1">
      <c r="A1" s="89" t="s">
        <v>196</v>
      </c>
      <c r="B1" s="90" t="s">
        <v>645</v>
      </c>
      <c r="C1" s="90" t="s">
        <v>282</v>
      </c>
      <c r="D1" s="90" t="s">
        <v>283</v>
      </c>
      <c r="E1" s="90" t="s">
        <v>284</v>
      </c>
      <c r="F1" s="160" t="s">
        <v>85</v>
      </c>
      <c r="G1" s="178" t="s">
        <v>593</v>
      </c>
      <c r="H1" s="13"/>
    </row>
    <row r="2" spans="1:9" ht="13.5" customHeight="1">
      <c r="A2" s="279" t="s">
        <v>127</v>
      </c>
      <c r="B2" s="134">
        <v>2212</v>
      </c>
      <c r="C2" s="134">
        <v>5169</v>
      </c>
      <c r="D2" s="134" t="s">
        <v>627</v>
      </c>
      <c r="E2" s="133" t="s">
        <v>628</v>
      </c>
      <c r="F2" s="325">
        <v>53000000</v>
      </c>
      <c r="G2" s="447" t="s">
        <v>157</v>
      </c>
      <c r="I2" s="177"/>
    </row>
    <row r="3" spans="1:9" ht="13.5" customHeight="1">
      <c r="A3" s="279"/>
      <c r="B3" s="134"/>
      <c r="C3" s="134"/>
      <c r="D3" s="134"/>
      <c r="E3" s="133"/>
      <c r="F3" s="326"/>
      <c r="G3" s="448"/>
      <c r="I3" s="177"/>
    </row>
    <row r="4" spans="1:9" ht="13.5" customHeight="1">
      <c r="A4" s="91" t="s">
        <v>127</v>
      </c>
      <c r="B4" s="92">
        <v>2212</v>
      </c>
      <c r="C4" s="92">
        <v>5169</v>
      </c>
      <c r="D4" s="92" t="s">
        <v>627</v>
      </c>
      <c r="E4" s="93" t="s">
        <v>54</v>
      </c>
      <c r="F4" s="164">
        <v>350000</v>
      </c>
      <c r="G4" s="94" t="s">
        <v>55</v>
      </c>
      <c r="I4" s="177"/>
    </row>
    <row r="5" spans="1:9" ht="13.5" customHeight="1">
      <c r="A5" s="91" t="s">
        <v>127</v>
      </c>
      <c r="B5" s="92">
        <v>2212</v>
      </c>
      <c r="C5" s="92">
        <v>5169</v>
      </c>
      <c r="D5" s="92" t="s">
        <v>627</v>
      </c>
      <c r="E5" s="93" t="s">
        <v>56</v>
      </c>
      <c r="F5" s="164">
        <v>3800000</v>
      </c>
      <c r="G5" s="94" t="s">
        <v>55</v>
      </c>
      <c r="I5" s="177"/>
    </row>
    <row r="6" spans="1:9" ht="13.5" customHeight="1">
      <c r="A6" s="91" t="s">
        <v>127</v>
      </c>
      <c r="B6" s="92">
        <v>2212</v>
      </c>
      <c r="C6" s="92">
        <v>5169</v>
      </c>
      <c r="D6" s="92" t="s">
        <v>627</v>
      </c>
      <c r="E6" s="93" t="s">
        <v>57</v>
      </c>
      <c r="F6" s="164">
        <v>68000</v>
      </c>
      <c r="G6" s="94" t="s">
        <v>58</v>
      </c>
      <c r="I6" s="177"/>
    </row>
    <row r="7" spans="1:9" ht="13.5" customHeight="1">
      <c r="A7" s="91" t="s">
        <v>127</v>
      </c>
      <c r="B7" s="92">
        <v>2219</v>
      </c>
      <c r="C7" s="92">
        <v>5166</v>
      </c>
      <c r="D7" s="92" t="s">
        <v>627</v>
      </c>
      <c r="E7" s="93" t="s">
        <v>59</v>
      </c>
      <c r="F7" s="164">
        <v>240000</v>
      </c>
      <c r="G7" s="94" t="s">
        <v>55</v>
      </c>
      <c r="I7" s="177"/>
    </row>
    <row r="8" spans="1:9" ht="13.5" customHeight="1">
      <c r="A8" s="91" t="s">
        <v>127</v>
      </c>
      <c r="B8" s="92">
        <v>2221</v>
      </c>
      <c r="C8" s="92">
        <v>5193</v>
      </c>
      <c r="D8" s="105" t="s">
        <v>60</v>
      </c>
      <c r="E8" s="93" t="s">
        <v>61</v>
      </c>
      <c r="F8" s="164">
        <v>150000000</v>
      </c>
      <c r="G8" s="94" t="s">
        <v>62</v>
      </c>
      <c r="I8" s="177"/>
    </row>
    <row r="9" spans="1:9" ht="13.5" customHeight="1">
      <c r="A9" s="91" t="s">
        <v>127</v>
      </c>
      <c r="B9" s="92">
        <v>2221</v>
      </c>
      <c r="C9" s="92">
        <v>5193</v>
      </c>
      <c r="D9" s="92" t="s">
        <v>63</v>
      </c>
      <c r="E9" s="93" t="s">
        <v>61</v>
      </c>
      <c r="F9" s="164">
        <v>14000000</v>
      </c>
      <c r="G9" s="94" t="s">
        <v>62</v>
      </c>
      <c r="I9" s="177"/>
    </row>
    <row r="10" spans="1:9" ht="13.5" customHeight="1">
      <c r="A10" s="91" t="s">
        <v>127</v>
      </c>
      <c r="B10" s="92">
        <v>2221</v>
      </c>
      <c r="C10" s="92">
        <v>5193</v>
      </c>
      <c r="D10" s="92" t="s">
        <v>64</v>
      </c>
      <c r="E10" s="93" t="s">
        <v>65</v>
      </c>
      <c r="F10" s="164">
        <v>500000</v>
      </c>
      <c r="G10" s="94" t="s">
        <v>62</v>
      </c>
      <c r="I10" s="177"/>
    </row>
    <row r="11" spans="1:9" ht="13.5" customHeight="1">
      <c r="A11" s="91" t="s">
        <v>127</v>
      </c>
      <c r="B11" s="92">
        <v>2221</v>
      </c>
      <c r="C11" s="92">
        <v>5193</v>
      </c>
      <c r="D11" s="92" t="s">
        <v>64</v>
      </c>
      <c r="E11" s="93" t="s">
        <v>66</v>
      </c>
      <c r="F11" s="164">
        <v>70000</v>
      </c>
      <c r="G11" s="106" t="s">
        <v>62</v>
      </c>
      <c r="I11" s="177"/>
    </row>
    <row r="12" spans="1:9" ht="13.5" customHeight="1">
      <c r="A12" s="91" t="s">
        <v>127</v>
      </c>
      <c r="B12" s="92">
        <v>2221</v>
      </c>
      <c r="C12" s="92">
        <v>5193</v>
      </c>
      <c r="D12" s="92" t="s">
        <v>64</v>
      </c>
      <c r="E12" s="93" t="s">
        <v>292</v>
      </c>
      <c r="F12" s="164">
        <v>2000000</v>
      </c>
      <c r="G12" s="106" t="s">
        <v>62</v>
      </c>
      <c r="I12" s="177"/>
    </row>
    <row r="13" spans="1:9" ht="13.5" customHeight="1">
      <c r="A13" s="91" t="s">
        <v>127</v>
      </c>
      <c r="B13" s="92">
        <v>3631</v>
      </c>
      <c r="C13" s="92">
        <v>5169</v>
      </c>
      <c r="D13" s="92" t="s">
        <v>627</v>
      </c>
      <c r="E13" s="93" t="s">
        <v>67</v>
      </c>
      <c r="F13" s="164">
        <v>39700000</v>
      </c>
      <c r="G13" s="94" t="s">
        <v>156</v>
      </c>
      <c r="I13" s="177"/>
    </row>
    <row r="14" spans="1:9" ht="19.5" customHeight="1" thickBot="1">
      <c r="A14" s="95" t="s">
        <v>68</v>
      </c>
      <c r="B14" s="96"/>
      <c r="C14" s="96"/>
      <c r="D14" s="96"/>
      <c r="E14" s="97"/>
      <c r="F14" s="165">
        <f>SUM(F2:F13)</f>
        <v>263728000</v>
      </c>
      <c r="G14" s="98"/>
      <c r="I14" s="292"/>
    </row>
    <row r="15" spans="1:9" s="13" customFormat="1" ht="13.5" customHeight="1" thickBot="1">
      <c r="A15" s="99"/>
      <c r="B15" s="99"/>
      <c r="C15" s="99"/>
      <c r="D15" s="99"/>
      <c r="E15" s="100"/>
      <c r="F15" s="11"/>
      <c r="G15" s="100"/>
      <c r="I15" s="177"/>
    </row>
    <row r="16" spans="1:9" ht="13.5" customHeight="1">
      <c r="A16" s="101" t="s">
        <v>69</v>
      </c>
      <c r="B16" s="107">
        <v>2229</v>
      </c>
      <c r="C16" s="107">
        <v>5169</v>
      </c>
      <c r="D16" s="102" t="s">
        <v>627</v>
      </c>
      <c r="E16" s="441" t="s">
        <v>70</v>
      </c>
      <c r="F16" s="163">
        <v>50000</v>
      </c>
      <c r="G16" s="104" t="s">
        <v>55</v>
      </c>
      <c r="I16" s="177"/>
    </row>
    <row r="17" spans="1:9" ht="13.5" customHeight="1">
      <c r="A17" s="108"/>
      <c r="B17" s="109"/>
      <c r="C17" s="109"/>
      <c r="D17" s="110"/>
      <c r="E17" s="442"/>
      <c r="F17" s="167"/>
      <c r="G17" s="112"/>
      <c r="I17" s="177"/>
    </row>
    <row r="18" spans="1:9" ht="19.5" customHeight="1" thickBot="1">
      <c r="A18" s="95" t="s">
        <v>71</v>
      </c>
      <c r="B18" s="96"/>
      <c r="C18" s="96"/>
      <c r="D18" s="96"/>
      <c r="E18" s="97"/>
      <c r="F18" s="165">
        <f>SUM(F16)</f>
        <v>50000</v>
      </c>
      <c r="G18" s="98"/>
      <c r="I18" s="177"/>
    </row>
    <row r="19" spans="1:9" s="13" customFormat="1" ht="13.5" customHeight="1" thickBot="1">
      <c r="A19" s="99"/>
      <c r="B19" s="99"/>
      <c r="C19" s="99"/>
      <c r="D19" s="99"/>
      <c r="E19" s="100"/>
      <c r="F19" s="11"/>
      <c r="G19" s="100"/>
      <c r="I19" s="177"/>
    </row>
    <row r="20" spans="1:9" ht="13.5" customHeight="1">
      <c r="A20" s="113" t="s">
        <v>72</v>
      </c>
      <c r="B20" s="107">
        <v>3421</v>
      </c>
      <c r="C20" s="107">
        <v>5169</v>
      </c>
      <c r="D20" s="114" t="s">
        <v>627</v>
      </c>
      <c r="E20" s="115" t="s">
        <v>73</v>
      </c>
      <c r="F20" s="166">
        <v>300000</v>
      </c>
      <c r="G20" s="104" t="s">
        <v>55</v>
      </c>
      <c r="I20" s="177"/>
    </row>
    <row r="21" spans="1:9" ht="19.5" customHeight="1" thickBot="1">
      <c r="A21" s="95" t="s">
        <v>74</v>
      </c>
      <c r="B21" s="96"/>
      <c r="C21" s="96"/>
      <c r="D21" s="96"/>
      <c r="E21" s="97"/>
      <c r="F21" s="165">
        <f>SUM(F20)</f>
        <v>300000</v>
      </c>
      <c r="G21" s="98"/>
      <c r="I21" s="177"/>
    </row>
    <row r="22" spans="1:9" s="13" customFormat="1" ht="13.5" customHeight="1" thickBot="1">
      <c r="A22" s="116"/>
      <c r="B22" s="116"/>
      <c r="C22" s="116"/>
      <c r="D22" s="99"/>
      <c r="E22" s="100"/>
      <c r="F22" s="11"/>
      <c r="G22" s="100"/>
      <c r="I22" s="177"/>
    </row>
    <row r="23" spans="1:9" ht="13.5" customHeight="1">
      <c r="A23" s="113" t="s">
        <v>197</v>
      </c>
      <c r="B23" s="107">
        <v>3745</v>
      </c>
      <c r="C23" s="107">
        <v>5169</v>
      </c>
      <c r="D23" s="102" t="s">
        <v>627</v>
      </c>
      <c r="E23" s="443" t="s">
        <v>75</v>
      </c>
      <c r="F23" s="166">
        <v>300000</v>
      </c>
      <c r="G23" s="104" t="s">
        <v>55</v>
      </c>
      <c r="I23" s="177"/>
    </row>
    <row r="24" spans="1:9" ht="13.5" customHeight="1">
      <c r="A24" s="117"/>
      <c r="B24" s="118"/>
      <c r="C24" s="118"/>
      <c r="D24" s="119"/>
      <c r="E24" s="444"/>
      <c r="F24" s="168"/>
      <c r="G24" s="120"/>
      <c r="I24" s="177"/>
    </row>
    <row r="25" spans="1:9" ht="13.5" customHeight="1">
      <c r="A25" s="121"/>
      <c r="B25" s="109">
        <v>6409</v>
      </c>
      <c r="C25" s="109">
        <v>5169</v>
      </c>
      <c r="D25" s="122" t="s">
        <v>627</v>
      </c>
      <c r="E25" s="123" t="s">
        <v>118</v>
      </c>
      <c r="F25" s="167">
        <v>700000</v>
      </c>
      <c r="G25" s="112" t="s">
        <v>247</v>
      </c>
      <c r="I25" s="177"/>
    </row>
    <row r="26" spans="1:9" ht="19.5" customHeight="1">
      <c r="A26" s="281" t="s">
        <v>562</v>
      </c>
      <c r="B26" s="282"/>
      <c r="C26" s="282"/>
      <c r="D26" s="282"/>
      <c r="E26" s="283"/>
      <c r="F26" s="284">
        <f>SUM(F23:F25)</f>
        <v>1000000</v>
      </c>
      <c r="G26" s="285"/>
      <c r="I26" s="292"/>
    </row>
    <row r="27" spans="1:9" ht="13.5" customHeight="1">
      <c r="A27" s="124" t="s">
        <v>591</v>
      </c>
      <c r="B27" s="125">
        <v>2140</v>
      </c>
      <c r="C27" s="125">
        <v>5169</v>
      </c>
      <c r="D27" s="439" t="s">
        <v>563</v>
      </c>
      <c r="E27" s="126" t="s">
        <v>564</v>
      </c>
      <c r="F27" s="169">
        <v>24467000</v>
      </c>
      <c r="G27" s="280" t="s">
        <v>293</v>
      </c>
      <c r="I27" s="177"/>
    </row>
    <row r="28" spans="1:9" ht="13.5" customHeight="1">
      <c r="A28" s="127"/>
      <c r="B28" s="105"/>
      <c r="C28" s="105"/>
      <c r="D28" s="440"/>
      <c r="E28" s="128"/>
      <c r="F28" s="161"/>
      <c r="G28" s="94"/>
      <c r="I28" s="177"/>
    </row>
    <row r="29" spans="1:9" ht="13.5" customHeight="1">
      <c r="A29" s="127" t="s">
        <v>591</v>
      </c>
      <c r="B29" s="105">
        <v>3722</v>
      </c>
      <c r="C29" s="105">
        <v>5169</v>
      </c>
      <c r="D29" s="92" t="s">
        <v>627</v>
      </c>
      <c r="E29" s="129" t="s">
        <v>565</v>
      </c>
      <c r="F29" s="161">
        <v>64000000</v>
      </c>
      <c r="G29" s="94" t="s">
        <v>55</v>
      </c>
      <c r="I29" s="177"/>
    </row>
    <row r="30" spans="1:9" ht="13.5" customHeight="1">
      <c r="A30" s="127" t="s">
        <v>591</v>
      </c>
      <c r="B30" s="105">
        <v>3722</v>
      </c>
      <c r="C30" s="105">
        <v>5169</v>
      </c>
      <c r="D30" s="92" t="s">
        <v>627</v>
      </c>
      <c r="E30" s="93" t="s">
        <v>566</v>
      </c>
      <c r="F30" s="161">
        <v>28000000</v>
      </c>
      <c r="G30" s="94" t="s">
        <v>58</v>
      </c>
      <c r="I30" s="177"/>
    </row>
    <row r="31" spans="1:9" ht="13.5" customHeight="1">
      <c r="A31" s="127" t="s">
        <v>591</v>
      </c>
      <c r="B31" s="105">
        <v>3745</v>
      </c>
      <c r="C31" s="105">
        <v>5169</v>
      </c>
      <c r="D31" s="92" t="s">
        <v>627</v>
      </c>
      <c r="E31" s="129" t="s">
        <v>294</v>
      </c>
      <c r="F31" s="161">
        <v>37000000</v>
      </c>
      <c r="G31" s="94" t="s">
        <v>55</v>
      </c>
      <c r="I31" s="177"/>
    </row>
    <row r="32" spans="1:9" ht="13.5" customHeight="1">
      <c r="A32" s="121" t="s">
        <v>591</v>
      </c>
      <c r="B32" s="109">
        <v>6409</v>
      </c>
      <c r="C32" s="109">
        <v>5169</v>
      </c>
      <c r="D32" s="110" t="s">
        <v>627</v>
      </c>
      <c r="E32" s="111" t="s">
        <v>567</v>
      </c>
      <c r="F32" s="167">
        <v>700000</v>
      </c>
      <c r="G32" s="112" t="s">
        <v>55</v>
      </c>
      <c r="I32" s="177"/>
    </row>
    <row r="33" spans="1:9" ht="19.5" customHeight="1" thickBot="1">
      <c r="A33" s="95" t="s">
        <v>568</v>
      </c>
      <c r="B33" s="96"/>
      <c r="C33" s="96"/>
      <c r="D33" s="96"/>
      <c r="E33" s="97"/>
      <c r="F33" s="165">
        <f>SUM(F27:F32)</f>
        <v>154167000</v>
      </c>
      <c r="G33" s="98"/>
      <c r="I33" s="292"/>
    </row>
    <row r="34" spans="1:9" s="13" customFormat="1" ht="13.5" customHeight="1" thickBot="1">
      <c r="A34" s="116"/>
      <c r="B34" s="116"/>
      <c r="C34" s="116"/>
      <c r="D34" s="99"/>
      <c r="E34" s="100"/>
      <c r="F34" s="11"/>
      <c r="G34" s="100"/>
      <c r="I34" s="177"/>
    </row>
    <row r="35" spans="1:9" ht="13.5" customHeight="1">
      <c r="A35" s="130" t="s">
        <v>569</v>
      </c>
      <c r="B35" s="131">
        <v>3319</v>
      </c>
      <c r="C35" s="131">
        <v>5169</v>
      </c>
      <c r="D35" s="132" t="s">
        <v>627</v>
      </c>
      <c r="E35" s="115" t="s">
        <v>570</v>
      </c>
      <c r="F35" s="166">
        <v>252000</v>
      </c>
      <c r="G35" s="104" t="s">
        <v>55</v>
      </c>
      <c r="I35" s="177"/>
    </row>
    <row r="36" spans="1:9" ht="13.5" customHeight="1">
      <c r="A36" s="127" t="s">
        <v>569</v>
      </c>
      <c r="B36" s="105">
        <v>3326</v>
      </c>
      <c r="C36" s="105">
        <v>5169</v>
      </c>
      <c r="D36" s="92" t="s">
        <v>627</v>
      </c>
      <c r="E36" s="93" t="s">
        <v>571</v>
      </c>
      <c r="F36" s="169">
        <v>246000</v>
      </c>
      <c r="G36" s="427" t="s">
        <v>572</v>
      </c>
      <c r="I36" s="177"/>
    </row>
    <row r="37" spans="1:9" ht="13.5" customHeight="1">
      <c r="A37" s="124"/>
      <c r="B37" s="125"/>
      <c r="C37" s="125"/>
      <c r="D37" s="134"/>
      <c r="E37" s="133"/>
      <c r="F37" s="169"/>
      <c r="G37" s="450"/>
      <c r="I37" s="177"/>
    </row>
    <row r="38" spans="1:9" ht="13.5" customHeight="1">
      <c r="A38" s="127" t="s">
        <v>569</v>
      </c>
      <c r="B38" s="105">
        <v>6409</v>
      </c>
      <c r="C38" s="105">
        <v>5169</v>
      </c>
      <c r="D38" s="92" t="s">
        <v>627</v>
      </c>
      <c r="E38" s="428" t="s">
        <v>573</v>
      </c>
      <c r="F38" s="169">
        <v>485000</v>
      </c>
      <c r="G38" s="94" t="s">
        <v>55</v>
      </c>
      <c r="I38" s="177"/>
    </row>
    <row r="39" spans="1:9" ht="13.5" customHeight="1">
      <c r="A39" s="121"/>
      <c r="B39" s="109"/>
      <c r="C39" s="109"/>
      <c r="D39" s="110"/>
      <c r="E39" s="442"/>
      <c r="F39" s="167"/>
      <c r="G39" s="112"/>
      <c r="I39" s="177"/>
    </row>
    <row r="40" spans="1:9" ht="19.5" customHeight="1" thickBot="1">
      <c r="A40" s="95" t="s">
        <v>574</v>
      </c>
      <c r="B40" s="96"/>
      <c r="C40" s="96"/>
      <c r="D40" s="96"/>
      <c r="E40" s="97"/>
      <c r="F40" s="165">
        <f>SUM(F35:F39)</f>
        <v>983000</v>
      </c>
      <c r="G40" s="98"/>
      <c r="I40" s="177"/>
    </row>
    <row r="41" spans="1:9" s="13" customFormat="1" ht="13.5" customHeight="1" thickBot="1">
      <c r="A41" s="116"/>
      <c r="B41" s="116"/>
      <c r="C41" s="116"/>
      <c r="D41" s="99"/>
      <c r="E41" s="135"/>
      <c r="F41" s="162"/>
      <c r="G41" s="100"/>
      <c r="I41" s="177"/>
    </row>
    <row r="42" spans="1:9" ht="13.5" customHeight="1">
      <c r="A42" s="113" t="s">
        <v>199</v>
      </c>
      <c r="B42" s="107">
        <v>6409</v>
      </c>
      <c r="C42" s="107">
        <v>5169</v>
      </c>
      <c r="D42" s="102" t="s">
        <v>627</v>
      </c>
      <c r="E42" s="443" t="s">
        <v>575</v>
      </c>
      <c r="F42" s="163">
        <v>450000</v>
      </c>
      <c r="G42" s="449" t="s">
        <v>117</v>
      </c>
      <c r="I42" s="177"/>
    </row>
    <row r="43" spans="1:9" ht="13.5" customHeight="1">
      <c r="A43" s="124"/>
      <c r="B43" s="125"/>
      <c r="C43" s="125"/>
      <c r="D43" s="134"/>
      <c r="E43" s="429"/>
      <c r="F43" s="164"/>
      <c r="G43" s="447"/>
      <c r="I43" s="177"/>
    </row>
    <row r="44" spans="1:9" ht="13.5" customHeight="1">
      <c r="A44" s="127"/>
      <c r="B44" s="105"/>
      <c r="C44" s="105"/>
      <c r="D44" s="92"/>
      <c r="E44" s="429"/>
      <c r="F44" s="164"/>
      <c r="G44" s="447"/>
      <c r="I44" s="177"/>
    </row>
    <row r="45" spans="1:9" ht="13.5" customHeight="1">
      <c r="A45" s="121"/>
      <c r="B45" s="109"/>
      <c r="C45" s="109"/>
      <c r="D45" s="110"/>
      <c r="E45" s="375"/>
      <c r="F45" s="164"/>
      <c r="G45" s="450"/>
      <c r="I45" s="177"/>
    </row>
    <row r="46" spans="1:9" s="136" customFormat="1" ht="19.5" customHeight="1" thickBot="1">
      <c r="A46" s="95" t="s">
        <v>576</v>
      </c>
      <c r="B46" s="96"/>
      <c r="C46" s="96"/>
      <c r="D46" s="96"/>
      <c r="E46" s="97"/>
      <c r="F46" s="165">
        <f>SUM(F42)</f>
        <v>450000</v>
      </c>
      <c r="G46" s="98"/>
      <c r="I46" s="177"/>
    </row>
    <row r="47" spans="1:9" s="13" customFormat="1" ht="13.5" customHeight="1" thickBot="1">
      <c r="A47" s="116"/>
      <c r="B47" s="116"/>
      <c r="C47" s="116"/>
      <c r="D47" s="99"/>
      <c r="E47" s="135"/>
      <c r="F47" s="162"/>
      <c r="G47" s="100"/>
      <c r="I47" s="177"/>
    </row>
    <row r="48" spans="1:9" ht="13.5" customHeight="1">
      <c r="A48" s="101" t="s">
        <v>136</v>
      </c>
      <c r="B48" s="102">
        <v>3612</v>
      </c>
      <c r="C48" s="102">
        <v>5169</v>
      </c>
      <c r="D48" s="102" t="s">
        <v>624</v>
      </c>
      <c r="E48" s="103" t="s">
        <v>625</v>
      </c>
      <c r="F48" s="166">
        <v>15500000</v>
      </c>
      <c r="G48" s="104" t="s">
        <v>626</v>
      </c>
      <c r="I48" s="177"/>
    </row>
    <row r="49" spans="1:9" s="13" customFormat="1" ht="19.5" customHeight="1" thickBot="1">
      <c r="A49" s="137" t="s">
        <v>577</v>
      </c>
      <c r="B49" s="138"/>
      <c r="C49" s="138"/>
      <c r="D49" s="138"/>
      <c r="E49" s="139"/>
      <c r="F49" s="170">
        <f>SUM(F48)</f>
        <v>15500000</v>
      </c>
      <c r="G49" s="140"/>
      <c r="I49" s="177"/>
    </row>
    <row r="50" spans="1:9" s="146" customFormat="1" ht="24.75" customHeight="1" thickBot="1">
      <c r="A50" s="141" t="s">
        <v>578</v>
      </c>
      <c r="B50" s="142"/>
      <c r="C50" s="142"/>
      <c r="D50" s="143"/>
      <c r="E50" s="144"/>
      <c r="F50" s="171">
        <f>F14+F18+F21+F26+F33+F40+F46+F49</f>
        <v>436178000</v>
      </c>
      <c r="G50" s="145"/>
      <c r="I50" s="292"/>
    </row>
    <row r="51" spans="1:9" ht="13.5" thickBot="1">
      <c r="A51" s="147"/>
      <c r="B51" s="147"/>
      <c r="C51" s="147"/>
      <c r="D51" s="148"/>
      <c r="E51" s="147"/>
      <c r="F51" s="172"/>
      <c r="G51" s="149"/>
      <c r="I51" s="177"/>
    </row>
    <row r="52" spans="1:9" ht="19.5" customHeight="1">
      <c r="A52" s="445" t="s">
        <v>579</v>
      </c>
      <c r="B52" s="446"/>
      <c r="C52" s="446"/>
      <c r="D52" s="446"/>
      <c r="E52" s="446"/>
      <c r="F52" s="173">
        <f>F2+F4+F5+F6+F7+F13+F16+F23+F30+F32+F31+F38+F35+F42+F20+F25+F36+F29</f>
        <v>229641000</v>
      </c>
      <c r="G52" s="150"/>
      <c r="I52" s="177"/>
    </row>
    <row r="53" spans="1:9" ht="19.5" customHeight="1">
      <c r="A53" s="437" t="s">
        <v>285</v>
      </c>
      <c r="B53" s="438"/>
      <c r="C53" s="438"/>
      <c r="D53" s="438"/>
      <c r="E53" s="438"/>
      <c r="F53" s="46">
        <f>F8+F9+F10+F11+F12</f>
        <v>166570000</v>
      </c>
      <c r="G53" s="151"/>
      <c r="I53" s="177"/>
    </row>
    <row r="54" spans="1:9" ht="19.5" customHeight="1">
      <c r="A54" s="437" t="s">
        <v>286</v>
      </c>
      <c r="B54" s="438"/>
      <c r="C54" s="438"/>
      <c r="D54" s="438"/>
      <c r="E54" s="438"/>
      <c r="F54" s="46">
        <f>F27</f>
        <v>24467000</v>
      </c>
      <c r="G54" s="151"/>
      <c r="I54" s="177"/>
    </row>
    <row r="55" spans="1:9" ht="19.5" customHeight="1" thickBot="1">
      <c r="A55" s="437" t="s">
        <v>287</v>
      </c>
      <c r="B55" s="438"/>
      <c r="C55" s="438"/>
      <c r="D55" s="438"/>
      <c r="E55" s="438"/>
      <c r="F55" s="46">
        <f>F48</f>
        <v>15500000</v>
      </c>
      <c r="G55" s="151"/>
      <c r="I55" s="177"/>
    </row>
    <row r="56" spans="1:9" s="156" customFormat="1" ht="25.5" customHeight="1" thickBot="1">
      <c r="A56" s="152" t="s">
        <v>288</v>
      </c>
      <c r="B56" s="153"/>
      <c r="C56" s="153"/>
      <c r="D56" s="153"/>
      <c r="E56" s="154"/>
      <c r="F56" s="174">
        <f>SUM(F52:F55)</f>
        <v>436178000</v>
      </c>
      <c r="G56" s="155"/>
      <c r="I56" s="177"/>
    </row>
    <row r="57" spans="1:6" ht="24.75" customHeight="1">
      <c r="A57" s="12"/>
      <c r="B57" s="12"/>
      <c r="C57" s="12"/>
      <c r="D57" s="12"/>
      <c r="E57" s="157"/>
      <c r="F57" s="175"/>
    </row>
    <row r="58" spans="1:6" ht="24.75" customHeight="1">
      <c r="A58" s="12"/>
      <c r="B58" s="12"/>
      <c r="C58" s="12"/>
      <c r="D58" s="159"/>
      <c r="E58" s="159"/>
      <c r="F58" s="176"/>
    </row>
    <row r="59" spans="1:6" ht="24.75" customHeight="1">
      <c r="A59" s="12"/>
      <c r="B59" s="12"/>
      <c r="C59" s="12"/>
      <c r="D59" s="159"/>
      <c r="E59" s="159"/>
      <c r="F59" s="176" t="s">
        <v>351</v>
      </c>
    </row>
    <row r="60" spans="1:6" ht="24.75" customHeight="1">
      <c r="A60" s="12"/>
      <c r="B60" s="12"/>
      <c r="C60" s="12"/>
      <c r="D60" s="159"/>
      <c r="E60" s="159"/>
      <c r="F60" s="176"/>
    </row>
    <row r="61" spans="1:6" ht="24.75" customHeight="1">
      <c r="A61" s="12"/>
      <c r="B61" s="12"/>
      <c r="C61" s="12"/>
      <c r="D61" s="159"/>
      <c r="E61" s="159"/>
      <c r="F61" s="176"/>
    </row>
    <row r="62" spans="1:6" ht="24.75" customHeight="1">
      <c r="A62" s="12"/>
      <c r="B62" s="12"/>
      <c r="C62" s="12"/>
      <c r="D62" s="159"/>
      <c r="E62" s="159"/>
      <c r="F62" s="176"/>
    </row>
    <row r="63" spans="1:6" ht="24.75" customHeight="1">
      <c r="A63" s="12"/>
      <c r="B63" s="12"/>
      <c r="C63" s="12"/>
      <c r="D63" s="159"/>
      <c r="E63" s="159"/>
      <c r="F63" s="176"/>
    </row>
    <row r="64" spans="1:6" ht="24.75" customHeight="1">
      <c r="A64" s="12"/>
      <c r="B64" s="12"/>
      <c r="C64" s="12"/>
      <c r="D64" s="159"/>
      <c r="E64" s="159"/>
      <c r="F64" s="176"/>
    </row>
    <row r="65" spans="1:6" ht="24.75" customHeight="1">
      <c r="A65" s="12"/>
      <c r="B65" s="12"/>
      <c r="C65" s="12"/>
      <c r="D65" s="159"/>
      <c r="E65" s="159"/>
      <c r="F65" s="176"/>
    </row>
    <row r="66" spans="1:6" ht="24.75" customHeight="1">
      <c r="A66" s="12"/>
      <c r="B66" s="12"/>
      <c r="C66" s="12"/>
      <c r="D66" s="12"/>
      <c r="F66" s="176"/>
    </row>
    <row r="67" spans="1:6" ht="24.75" customHeight="1">
      <c r="A67" s="12"/>
      <c r="B67" s="12"/>
      <c r="C67" s="12"/>
      <c r="D67" s="12"/>
      <c r="F67" s="176"/>
    </row>
    <row r="68" spans="1:6" ht="24.75" customHeight="1">
      <c r="A68" s="12"/>
      <c r="B68" s="12"/>
      <c r="C68" s="12"/>
      <c r="D68" s="12"/>
      <c r="F68" s="176"/>
    </row>
    <row r="69" spans="1:6" ht="24.75" customHeight="1">
      <c r="A69" s="12"/>
      <c r="B69" s="12"/>
      <c r="C69" s="12"/>
      <c r="D69" s="12"/>
      <c r="F69" s="176"/>
    </row>
    <row r="70" spans="1:6" ht="24.75" customHeight="1">
      <c r="A70" s="12"/>
      <c r="B70" s="12"/>
      <c r="C70" s="12"/>
      <c r="D70" s="12"/>
      <c r="F70" s="176"/>
    </row>
    <row r="71" spans="1:6" ht="24.75" customHeight="1">
      <c r="A71" s="12"/>
      <c r="B71" s="12"/>
      <c r="C71" s="12"/>
      <c r="D71" s="12"/>
      <c r="F71" s="176"/>
    </row>
  </sheetData>
  <mergeCells count="12">
    <mergeCell ref="E16:E17"/>
    <mergeCell ref="E23:E24"/>
    <mergeCell ref="A52:E52"/>
    <mergeCell ref="G2:G3"/>
    <mergeCell ref="G42:G45"/>
    <mergeCell ref="G36:G37"/>
    <mergeCell ref="E38:E39"/>
    <mergeCell ref="E42:E45"/>
    <mergeCell ref="A53:E53"/>
    <mergeCell ref="A54:E54"/>
    <mergeCell ref="A55:E55"/>
    <mergeCell ref="D27:D28"/>
  </mergeCells>
  <printOptions horizontalCentered="1"/>
  <pageMargins left="0.4724409448818898" right="0.3937007874015748" top="0.84" bottom="0.5905511811023623" header="0.4330708661417323" footer="0.35433070866141736"/>
  <pageSetup firstPageNumber="5" useFirstPageNumber="1" horizontalDpi="600" verticalDpi="600" orientation="landscape" paperSize="9" scale="90" r:id="rId1"/>
  <headerFooter alignWithMargins="0">
    <oddHeader>&amp;Lv Kč&amp;C&amp;"Arial CE,tučné\&amp;12Sumář objednávek veřejných služeb u akciových společností v roce 2006&amp;R&amp;"Arial CE,tučné\&amp;12Část A - příloha č. 4</oddHeader>
    <oddFooter>&amp;C&amp;P</oddFooter>
  </headerFooter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pane ySplit="1" topLeftCell="BM12" activePane="bottomLeft" state="frozen"/>
      <selection pane="topLeft" activeCell="A1" sqref="A1"/>
      <selection pane="bottomLeft" activeCell="C28" sqref="C28"/>
    </sheetView>
  </sheetViews>
  <sheetFormatPr defaultColWidth="9.00390625" defaultRowHeight="12.75" outlineLevelRow="1"/>
  <cols>
    <col min="1" max="1" width="17.75390625" style="217" customWidth="1"/>
    <col min="2" max="2" width="33.875" style="217" customWidth="1"/>
    <col min="3" max="3" width="14.625" style="217" customWidth="1"/>
    <col min="4" max="4" width="45.75390625" style="217" customWidth="1"/>
    <col min="5" max="16384" width="9.125" style="208" customWidth="1"/>
  </cols>
  <sheetData>
    <row r="1" spans="1:4" s="5" customFormat="1" ht="48" customHeight="1">
      <c r="A1" s="1" t="s">
        <v>645</v>
      </c>
      <c r="B1" s="199" t="s">
        <v>366</v>
      </c>
      <c r="C1" s="200" t="s">
        <v>84</v>
      </c>
      <c r="D1" s="201" t="s">
        <v>88</v>
      </c>
    </row>
    <row r="2" spans="1:4" s="10" customFormat="1" ht="12.75" customHeight="1" hidden="1" outlineLevel="1">
      <c r="A2" s="202"/>
      <c r="B2" s="203" t="s">
        <v>252</v>
      </c>
      <c r="C2" s="204"/>
      <c r="D2" s="346" t="s">
        <v>202</v>
      </c>
    </row>
    <row r="3" spans="1:4" s="10" customFormat="1" ht="12.75" customHeight="1" hidden="1" outlineLevel="1">
      <c r="A3" s="202"/>
      <c r="B3" s="203"/>
      <c r="C3" s="204"/>
      <c r="D3" s="347"/>
    </row>
    <row r="4" spans="1:4" s="10" customFormat="1" ht="12.75" customHeight="1" collapsed="1">
      <c r="A4" s="202"/>
      <c r="B4" s="203" t="s">
        <v>368</v>
      </c>
      <c r="C4" s="204">
        <v>-4200000</v>
      </c>
      <c r="D4" s="197" t="s">
        <v>369</v>
      </c>
    </row>
    <row r="5" spans="1:4" s="10" customFormat="1" ht="12.75" customHeight="1">
      <c r="A5" s="202"/>
      <c r="B5" s="205"/>
      <c r="C5" s="204"/>
      <c r="D5" s="197"/>
    </row>
    <row r="6" spans="1:4" ht="12.75" customHeight="1">
      <c r="A6" s="206"/>
      <c r="B6" s="207" t="s">
        <v>370</v>
      </c>
      <c r="C6" s="204"/>
      <c r="D6" s="70"/>
    </row>
    <row r="7" spans="1:4" ht="12.75" customHeight="1" hidden="1" outlineLevel="1">
      <c r="A7" s="206"/>
      <c r="B7" s="209" t="s">
        <v>371</v>
      </c>
      <c r="C7" s="204">
        <v>0</v>
      </c>
      <c r="D7" s="70"/>
    </row>
    <row r="8" spans="1:4" ht="12.75" customHeight="1" hidden="1" outlineLevel="1">
      <c r="A8" s="206"/>
      <c r="B8" s="209" t="s">
        <v>1</v>
      </c>
      <c r="C8" s="204">
        <v>0</v>
      </c>
      <c r="D8" s="70" t="s">
        <v>2</v>
      </c>
    </row>
    <row r="9" spans="1:4" ht="12.75" customHeight="1" collapsed="1">
      <c r="A9" s="206"/>
      <c r="B9" s="209" t="s">
        <v>3</v>
      </c>
      <c r="C9" s="204">
        <v>28928000</v>
      </c>
      <c r="D9" s="70"/>
    </row>
    <row r="10" spans="1:4" ht="12.75" customHeight="1" hidden="1" outlineLevel="1">
      <c r="A10" s="206"/>
      <c r="B10" s="209" t="s">
        <v>4</v>
      </c>
      <c r="C10" s="204">
        <v>0</v>
      </c>
      <c r="D10" s="70" t="s">
        <v>5</v>
      </c>
    </row>
    <row r="11" spans="1:4" ht="12.75" customHeight="1" collapsed="1" thickBot="1">
      <c r="A11" s="206"/>
      <c r="B11" s="206"/>
      <c r="C11" s="204"/>
      <c r="D11" s="70"/>
    </row>
    <row r="12" spans="1:4" s="213" customFormat="1" ht="12.75" customHeight="1" thickBot="1">
      <c r="A12" s="234" t="s">
        <v>6</v>
      </c>
      <c r="B12" s="235"/>
      <c r="C12" s="233">
        <f>SUM(C2:C11)</f>
        <v>24728000</v>
      </c>
      <c r="D12" s="211"/>
    </row>
    <row r="13" spans="1:4" ht="12.75" customHeight="1">
      <c r="A13" s="214"/>
      <c r="B13" s="215"/>
      <c r="C13" s="216"/>
      <c r="D13" s="67"/>
    </row>
    <row r="14" spans="1:4" ht="12.75" customHeight="1">
      <c r="A14" s="206"/>
      <c r="B14" s="207" t="s">
        <v>7</v>
      </c>
      <c r="C14" s="218"/>
      <c r="D14" s="207" t="s">
        <v>142</v>
      </c>
    </row>
    <row r="15" spans="1:4" ht="12.75" customHeight="1">
      <c r="A15" s="206"/>
      <c r="B15" s="207"/>
      <c r="C15" s="218"/>
      <c r="D15" s="207"/>
    </row>
    <row r="16" spans="1:4" ht="12.75" customHeight="1">
      <c r="A16" s="209" t="s">
        <v>210</v>
      </c>
      <c r="B16" s="207"/>
      <c r="C16" s="218"/>
      <c r="D16" s="207"/>
    </row>
    <row r="17" spans="1:4" ht="12.75" customHeight="1">
      <c r="A17" s="6"/>
      <c r="B17" s="209" t="s">
        <v>642</v>
      </c>
      <c r="C17" s="204">
        <v>1000</v>
      </c>
      <c r="D17" s="219"/>
    </row>
    <row r="18" spans="1:4" ht="12.75" customHeight="1" hidden="1" outlineLevel="1">
      <c r="A18" s="6"/>
      <c r="B18" s="209" t="s">
        <v>143</v>
      </c>
      <c r="C18" s="204"/>
      <c r="D18" s="219"/>
    </row>
    <row r="19" spans="1:4" ht="12.75" customHeight="1" collapsed="1">
      <c r="A19" s="6"/>
      <c r="B19" s="209"/>
      <c r="C19" s="204"/>
      <c r="D19" s="219"/>
    </row>
    <row r="20" spans="1:4" ht="12.75" customHeight="1">
      <c r="A20" s="4" t="s">
        <v>647</v>
      </c>
      <c r="B20" s="209"/>
      <c r="C20" s="237">
        <f>SUM(C17:C19)</f>
        <v>1000</v>
      </c>
      <c r="D20" s="219"/>
    </row>
    <row r="21" spans="1:4" ht="12.75" customHeight="1">
      <c r="A21" s="6"/>
      <c r="B21" s="209"/>
      <c r="C21" s="204"/>
      <c r="D21" s="219"/>
    </row>
    <row r="22" spans="1:4" ht="12.75" customHeight="1">
      <c r="A22" s="220" t="s">
        <v>253</v>
      </c>
      <c r="B22" s="209"/>
      <c r="C22" s="204"/>
      <c r="D22" s="219"/>
    </row>
    <row r="23" spans="1:4" ht="12.75" customHeight="1">
      <c r="A23" s="206"/>
      <c r="B23" s="209" t="s">
        <v>245</v>
      </c>
      <c r="C23" s="204">
        <v>1252000</v>
      </c>
      <c r="D23" s="221"/>
    </row>
    <row r="24" spans="1:4" ht="12.75" customHeight="1">
      <c r="A24" s="206"/>
      <c r="B24" s="209" t="s">
        <v>144</v>
      </c>
      <c r="C24" s="204">
        <v>23475000</v>
      </c>
      <c r="D24" s="222" t="s">
        <v>114</v>
      </c>
    </row>
    <row r="25" spans="1:4" ht="12.75" customHeight="1" hidden="1" outlineLevel="1">
      <c r="A25" s="206"/>
      <c r="B25" s="209" t="s">
        <v>145</v>
      </c>
      <c r="C25" s="204">
        <v>0</v>
      </c>
      <c r="D25" s="222"/>
    </row>
    <row r="26" spans="1:4" ht="12.75" customHeight="1" hidden="1" outlineLevel="1">
      <c r="A26" s="206"/>
      <c r="B26" s="209" t="s">
        <v>146</v>
      </c>
      <c r="C26" s="204">
        <v>0</v>
      </c>
      <c r="D26" s="222"/>
    </row>
    <row r="27" spans="1:4" ht="12.75" customHeight="1" collapsed="1">
      <c r="A27" s="206"/>
      <c r="B27" s="209"/>
      <c r="C27" s="204"/>
      <c r="D27" s="222"/>
    </row>
    <row r="28" spans="1:4" ht="12.75" customHeight="1">
      <c r="A28" s="4" t="s">
        <v>647</v>
      </c>
      <c r="B28" s="209"/>
      <c r="C28" s="237">
        <f>SUM(C23:C27)</f>
        <v>24727000</v>
      </c>
      <c r="D28" s="222"/>
    </row>
    <row r="29" spans="1:4" ht="12.75" customHeight="1" thickBot="1">
      <c r="A29" s="206"/>
      <c r="B29" s="223"/>
      <c r="C29" s="204"/>
      <c r="D29" s="224"/>
    </row>
    <row r="30" spans="1:4" s="213" customFormat="1" ht="12.75" customHeight="1" thickBot="1">
      <c r="A30" s="234" t="s">
        <v>147</v>
      </c>
      <c r="B30" s="236"/>
      <c r="C30" s="212">
        <f>C20+C28</f>
        <v>24728000</v>
      </c>
      <c r="D30" s="226" t="s">
        <v>148</v>
      </c>
    </row>
    <row r="31" spans="1:4" ht="12.75" customHeight="1">
      <c r="A31" s="206"/>
      <c r="B31" s="223"/>
      <c r="C31" s="9"/>
      <c r="D31" s="227"/>
    </row>
    <row r="32" spans="1:4" ht="12.75" customHeight="1" outlineLevel="1">
      <c r="A32" s="223"/>
      <c r="B32" s="223"/>
      <c r="C32" s="9"/>
      <c r="D32" s="8"/>
    </row>
    <row r="33" spans="1:4" ht="12.75" customHeight="1" outlineLevel="1">
      <c r="A33" s="223"/>
      <c r="B33" s="223"/>
      <c r="C33" s="9">
        <f>C30-C12</f>
        <v>0</v>
      </c>
      <c r="D33" s="221"/>
    </row>
    <row r="35" spans="1:4" ht="9.75" customHeight="1">
      <c r="A35" s="228"/>
      <c r="B35" s="223"/>
      <c r="C35" s="9"/>
      <c r="D35" s="221"/>
    </row>
    <row r="36" spans="3:4" ht="12.75" customHeight="1">
      <c r="C36" s="223"/>
      <c r="D36" s="223"/>
    </row>
    <row r="37" spans="3:4" ht="12.75">
      <c r="C37" s="223"/>
      <c r="D37" s="223"/>
    </row>
    <row r="38" spans="3:4" ht="12.75">
      <c r="C38" s="223"/>
      <c r="D38" s="223"/>
    </row>
    <row r="39" spans="3:4" ht="12.75">
      <c r="C39" s="223"/>
      <c r="D39" s="223"/>
    </row>
    <row r="40" spans="3:4" ht="12.75">
      <c r="C40" s="223"/>
      <c r="D40" s="223"/>
    </row>
    <row r="41" spans="3:4" ht="12.75">
      <c r="C41" s="223"/>
      <c r="D41" s="223"/>
    </row>
    <row r="42" spans="3:4" ht="12.75">
      <c r="C42" s="223"/>
      <c r="D42" s="223"/>
    </row>
    <row r="43" spans="3:4" ht="12.75">
      <c r="C43" s="223"/>
      <c r="D43" s="223"/>
    </row>
    <row r="44" spans="3:4" ht="12.75">
      <c r="C44" s="223"/>
      <c r="D44" s="223"/>
    </row>
    <row r="45" spans="3:4" ht="12.75">
      <c r="C45" s="223"/>
      <c r="D45" s="223"/>
    </row>
    <row r="46" ht="12.75">
      <c r="D46" s="223"/>
    </row>
    <row r="47" ht="12.75">
      <c r="D47" s="223"/>
    </row>
    <row r="48" ht="12.75">
      <c r="D48" s="223"/>
    </row>
    <row r="49" ht="12.75">
      <c r="D49" s="223"/>
    </row>
    <row r="50" ht="12.75">
      <c r="D50" s="223"/>
    </row>
    <row r="51" ht="12.75">
      <c r="D51" s="223"/>
    </row>
    <row r="52" ht="12.75">
      <c r="D52" s="223"/>
    </row>
    <row r="53" ht="12.75">
      <c r="D53" s="223"/>
    </row>
    <row r="54" ht="12.75">
      <c r="D54" s="223"/>
    </row>
    <row r="55" ht="12.75">
      <c r="D55" s="223"/>
    </row>
    <row r="56" ht="12.75">
      <c r="D56" s="223"/>
    </row>
    <row r="57" ht="12.75">
      <c r="D57" s="223"/>
    </row>
    <row r="58" ht="12.75">
      <c r="D58" s="223"/>
    </row>
    <row r="59" ht="12.75">
      <c r="D59" s="223"/>
    </row>
    <row r="60" ht="12.75">
      <c r="D60" s="223"/>
    </row>
    <row r="61" ht="12.75">
      <c r="D61" s="223"/>
    </row>
    <row r="62" ht="12.75">
      <c r="D62" s="223"/>
    </row>
    <row r="63" ht="12.75">
      <c r="D63" s="223"/>
    </row>
    <row r="64" ht="12.75">
      <c r="D64" s="223"/>
    </row>
    <row r="65" ht="12.75">
      <c r="D65" s="223"/>
    </row>
    <row r="66" ht="12.75">
      <c r="D66" s="223"/>
    </row>
    <row r="67" ht="12.75">
      <c r="D67" s="223"/>
    </row>
    <row r="68" ht="12.75">
      <c r="D68" s="223"/>
    </row>
    <row r="69" ht="12.75">
      <c r="D69" s="223"/>
    </row>
    <row r="70" ht="12.75">
      <c r="D70" s="223"/>
    </row>
    <row r="71" ht="12.75">
      <c r="D71" s="223"/>
    </row>
    <row r="72" ht="12.75">
      <c r="D72" s="223"/>
    </row>
    <row r="73" ht="12.75">
      <c r="D73" s="223"/>
    </row>
  </sheetData>
  <mergeCells count="1">
    <mergeCell ref="D2:D3"/>
  </mergeCells>
  <printOptions gridLines="1" horizontalCentered="1"/>
  <pageMargins left="0.2362204724409449" right="0.2755905511811024" top="0.984251968503937" bottom="0.984251968503937" header="0.5118110236220472" footer="0.7086614173228347"/>
  <pageSetup horizontalDpi="600" verticalDpi="600" orientation="landscape" paperSize="9" r:id="rId1"/>
  <headerFooter alignWithMargins="0">
    <oddHeader>&amp;Lv Kč&amp;C&amp;"Arial CE,tučné\&amp;12Fond rozvoje bydlení  - klasický 
&amp;R&amp;"Arial CE,tučné\&amp;12Část A - příloha č. 5</oddHeader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pane ySplit="1" topLeftCell="BM12" activePane="bottomLeft" state="frozen"/>
      <selection pane="topLeft" activeCell="A1" sqref="A1"/>
      <selection pane="bottomLeft" activeCell="C28" sqref="C28"/>
    </sheetView>
  </sheetViews>
  <sheetFormatPr defaultColWidth="9.00390625" defaultRowHeight="12.75" outlineLevelRow="1"/>
  <cols>
    <col min="1" max="1" width="19.00390625" style="217" customWidth="1"/>
    <col min="2" max="2" width="25.75390625" style="217" customWidth="1"/>
    <col min="3" max="3" width="13.875" style="217" customWidth="1"/>
    <col min="4" max="4" width="45.625" style="217" customWidth="1"/>
    <col min="5" max="5" width="7.125" style="208" hidden="1" customWidth="1"/>
    <col min="6" max="7" width="9.125" style="208" customWidth="1" collapsed="1"/>
    <col min="8" max="11" width="9.125" style="208" customWidth="1"/>
    <col min="12" max="20" width="9.125" style="208" customWidth="1" collapsed="1"/>
    <col min="21" max="16384" width="9.125" style="208" customWidth="1"/>
  </cols>
  <sheetData>
    <row r="1" spans="1:5" s="5" customFormat="1" ht="48" customHeight="1">
      <c r="A1" s="1" t="s">
        <v>645</v>
      </c>
      <c r="B1" s="199" t="s">
        <v>366</v>
      </c>
      <c r="C1" s="200" t="s">
        <v>89</v>
      </c>
      <c r="D1" s="201" t="s">
        <v>88</v>
      </c>
      <c r="E1" s="201"/>
    </row>
    <row r="2" spans="1:4" s="10" customFormat="1" ht="12.75" customHeight="1" hidden="1" outlineLevel="1">
      <c r="A2" s="202"/>
      <c r="B2" s="203" t="s">
        <v>367</v>
      </c>
      <c r="C2" s="204"/>
      <c r="D2" s="346" t="s">
        <v>203</v>
      </c>
    </row>
    <row r="3" spans="1:4" s="10" customFormat="1" ht="12.75" customHeight="1" hidden="1" outlineLevel="1">
      <c r="A3" s="202"/>
      <c r="B3" s="205"/>
      <c r="C3" s="204"/>
      <c r="D3" s="347"/>
    </row>
    <row r="4" spans="1:4" s="10" customFormat="1" ht="12.75" customHeight="1" hidden="1" outlineLevel="1">
      <c r="A4" s="202"/>
      <c r="B4" s="205"/>
      <c r="C4" s="204"/>
      <c r="D4" s="197"/>
    </row>
    <row r="5" spans="1:4" ht="12.75" customHeight="1" collapsed="1">
      <c r="A5" s="206"/>
      <c r="B5" s="207" t="s">
        <v>370</v>
      </c>
      <c r="C5" s="204"/>
      <c r="D5" s="70"/>
    </row>
    <row r="6" spans="1:4" ht="12.75" customHeight="1">
      <c r="A6" s="206"/>
      <c r="B6" s="207"/>
      <c r="C6" s="204"/>
      <c r="D6" s="70"/>
    </row>
    <row r="7" spans="1:4" ht="12.75" customHeight="1" hidden="1" outlineLevel="1">
      <c r="A7" s="206"/>
      <c r="B7" s="209" t="s">
        <v>371</v>
      </c>
      <c r="C7" s="204">
        <v>0</v>
      </c>
      <c r="D7" s="70"/>
    </row>
    <row r="8" spans="1:4" ht="12.75" customHeight="1" hidden="1" outlineLevel="1">
      <c r="A8" s="206"/>
      <c r="B8" s="209" t="s">
        <v>250</v>
      </c>
      <c r="C8" s="204">
        <v>0</v>
      </c>
      <c r="D8" s="70" t="s">
        <v>149</v>
      </c>
    </row>
    <row r="9" spans="1:4" ht="12.75" customHeight="1" collapsed="1">
      <c r="A9" s="206"/>
      <c r="B9" s="209" t="s">
        <v>3</v>
      </c>
      <c r="C9" s="204">
        <v>6157000</v>
      </c>
      <c r="D9" s="70"/>
    </row>
    <row r="10" spans="1:4" ht="12.75" customHeight="1" thickBot="1">
      <c r="A10" s="206"/>
      <c r="B10" s="206"/>
      <c r="C10" s="204"/>
      <c r="D10" s="70"/>
    </row>
    <row r="11" spans="1:4" s="213" customFormat="1" ht="12.75" customHeight="1" thickBot="1">
      <c r="A11" s="234" t="s">
        <v>6</v>
      </c>
      <c r="B11" s="235"/>
      <c r="C11" s="212">
        <f>SUM(C2:C9)</f>
        <v>6157000</v>
      </c>
      <c r="D11" s="211"/>
    </row>
    <row r="12" spans="1:4" ht="12.75" customHeight="1">
      <c r="A12" s="202"/>
      <c r="B12" s="205"/>
      <c r="C12" s="238"/>
      <c r="D12" s="202"/>
    </row>
    <row r="13" spans="1:4" ht="12.75" customHeight="1">
      <c r="A13" s="206"/>
      <c r="B13" s="207" t="s">
        <v>7</v>
      </c>
      <c r="C13" s="218"/>
      <c r="D13" s="204" t="s">
        <v>249</v>
      </c>
    </row>
    <row r="14" spans="1:4" ht="12.75" customHeight="1">
      <c r="A14" s="209" t="s">
        <v>251</v>
      </c>
      <c r="B14" s="207"/>
      <c r="C14" s="218"/>
      <c r="D14" s="204"/>
    </row>
    <row r="15" spans="1:4" ht="12.75" customHeight="1">
      <c r="A15" s="6"/>
      <c r="B15" s="209" t="s">
        <v>143</v>
      </c>
      <c r="C15" s="204">
        <v>5000</v>
      </c>
      <c r="D15" s="219"/>
    </row>
    <row r="16" spans="1:4" ht="12.75" customHeight="1">
      <c r="A16" s="6"/>
      <c r="B16" s="209" t="s">
        <v>642</v>
      </c>
      <c r="C16" s="204">
        <v>1000</v>
      </c>
      <c r="D16" s="219"/>
    </row>
    <row r="17" spans="1:4" ht="12.75" customHeight="1">
      <c r="A17" s="6"/>
      <c r="B17" s="209"/>
      <c r="C17" s="204"/>
      <c r="D17" s="219"/>
    </row>
    <row r="18" spans="1:4" ht="12.75" customHeight="1">
      <c r="A18" s="4" t="s">
        <v>647</v>
      </c>
      <c r="B18" s="209"/>
      <c r="C18" s="237">
        <f>SUM(C15:C17)</f>
        <v>6000</v>
      </c>
      <c r="D18" s="219"/>
    </row>
    <row r="19" spans="1:4" ht="12.75" customHeight="1">
      <c r="A19" s="6"/>
      <c r="B19" s="209"/>
      <c r="C19" s="204"/>
      <c r="D19" s="219"/>
    </row>
    <row r="20" spans="1:4" ht="12.75" customHeight="1">
      <c r="A20" s="229" t="s">
        <v>253</v>
      </c>
      <c r="B20" s="209"/>
      <c r="C20" s="204"/>
      <c r="D20" s="219"/>
    </row>
    <row r="21" spans="1:4" ht="12.75" customHeight="1">
      <c r="A21" s="206"/>
      <c r="B21" s="209" t="s">
        <v>245</v>
      </c>
      <c r="C21" s="204">
        <v>50000</v>
      </c>
      <c r="D21" s="221"/>
    </row>
    <row r="22" spans="1:4" s="232" customFormat="1" ht="12.75" customHeight="1">
      <c r="A22" s="230"/>
      <c r="B22" s="231" t="s">
        <v>289</v>
      </c>
      <c r="C22" s="204">
        <v>6101000</v>
      </c>
      <c r="D22" s="348" t="s">
        <v>204</v>
      </c>
    </row>
    <row r="23" spans="1:4" ht="12.75" customHeight="1">
      <c r="A23" s="206"/>
      <c r="B23" s="209"/>
      <c r="C23" s="204"/>
      <c r="D23" s="349"/>
    </row>
    <row r="24" spans="1:4" ht="12.75" customHeight="1">
      <c r="A24" s="206"/>
      <c r="B24" s="209"/>
      <c r="C24" s="204"/>
      <c r="D24" s="198"/>
    </row>
    <row r="25" spans="1:4" ht="12.75" customHeight="1">
      <c r="A25" s="4" t="s">
        <v>647</v>
      </c>
      <c r="B25" s="209"/>
      <c r="C25" s="237">
        <f>SUM(C21:C24)</f>
        <v>6151000</v>
      </c>
      <c r="D25" s="198"/>
    </row>
    <row r="26" spans="1:4" ht="12.75" customHeight="1">
      <c r="A26" s="206"/>
      <c r="B26" s="209"/>
      <c r="C26" s="204"/>
      <c r="D26" s="198"/>
    </row>
    <row r="27" spans="1:4" ht="12.75" customHeight="1" thickBot="1">
      <c r="A27" s="206"/>
      <c r="B27" s="223"/>
      <c r="C27" s="204"/>
      <c r="D27" s="224"/>
    </row>
    <row r="28" spans="1:4" s="213" customFormat="1" ht="12.75" customHeight="1" thickBot="1">
      <c r="A28" s="234" t="s">
        <v>147</v>
      </c>
      <c r="B28" s="235"/>
      <c r="C28" s="210">
        <f>C18+C25</f>
        <v>6157000</v>
      </c>
      <c r="D28" s="226" t="s">
        <v>148</v>
      </c>
    </row>
    <row r="29" spans="1:4" ht="13.5" hidden="1" outlineLevel="1" thickBot="1">
      <c r="A29" s="241" t="s">
        <v>640</v>
      </c>
      <c r="B29" s="241"/>
      <c r="C29" s="225">
        <v>0</v>
      </c>
      <c r="D29" s="223"/>
    </row>
    <row r="30" spans="1:4" ht="20.25" customHeight="1" collapsed="1">
      <c r="A30" s="240" t="s">
        <v>641</v>
      </c>
      <c r="B30" s="240"/>
      <c r="C30" s="240">
        <f>'Př.5-FRB klasika'!C30+C28</f>
        <v>30885000</v>
      </c>
      <c r="D30" s="223"/>
    </row>
    <row r="31" spans="3:4" ht="12.75">
      <c r="C31" s="223">
        <f>C28-C11</f>
        <v>0</v>
      </c>
      <c r="D31" s="223"/>
    </row>
    <row r="32" spans="3:4" ht="12.75">
      <c r="C32" s="223"/>
      <c r="D32" s="223"/>
    </row>
    <row r="33" spans="3:4" ht="12.75">
      <c r="C33" s="223"/>
      <c r="D33" s="223"/>
    </row>
    <row r="34" spans="3:4" ht="12.75">
      <c r="C34" s="223"/>
      <c r="D34" s="223"/>
    </row>
    <row r="35" spans="3:4" ht="12.75">
      <c r="C35" s="223"/>
      <c r="D35" s="223"/>
    </row>
    <row r="36" spans="3:4" ht="12.75">
      <c r="C36" s="223"/>
      <c r="D36" s="223"/>
    </row>
    <row r="37" ht="12.75">
      <c r="D37" s="223"/>
    </row>
    <row r="38" ht="12.75">
      <c r="D38" s="223"/>
    </row>
    <row r="39" ht="12.75">
      <c r="D39" s="223"/>
    </row>
    <row r="40" ht="12.75">
      <c r="D40" s="223"/>
    </row>
    <row r="41" ht="12.75">
      <c r="D41" s="223"/>
    </row>
    <row r="42" ht="12.75">
      <c r="D42" s="223"/>
    </row>
    <row r="43" ht="12.75">
      <c r="D43" s="223"/>
    </row>
    <row r="44" ht="12.75">
      <c r="D44" s="223"/>
    </row>
    <row r="45" ht="12.75">
      <c r="D45" s="223"/>
    </row>
    <row r="46" ht="12.75">
      <c r="D46" s="223"/>
    </row>
    <row r="47" ht="12.75">
      <c r="D47" s="223"/>
    </row>
    <row r="48" ht="12.75">
      <c r="D48" s="223"/>
    </row>
    <row r="49" ht="12.75">
      <c r="D49" s="223"/>
    </row>
    <row r="50" ht="12.75">
      <c r="D50" s="223"/>
    </row>
    <row r="51" ht="12.75">
      <c r="D51" s="223"/>
    </row>
    <row r="52" ht="12.75">
      <c r="D52" s="223"/>
    </row>
    <row r="53" ht="12.75">
      <c r="D53" s="223"/>
    </row>
    <row r="54" ht="12.75">
      <c r="D54" s="223"/>
    </row>
    <row r="55" ht="12.75">
      <c r="D55" s="223"/>
    </row>
    <row r="56" ht="12.75">
      <c r="D56" s="223"/>
    </row>
    <row r="57" ht="12.75">
      <c r="D57" s="223"/>
    </row>
    <row r="58" ht="12.75">
      <c r="D58" s="223"/>
    </row>
    <row r="59" ht="12.75">
      <c r="D59" s="223"/>
    </row>
    <row r="60" ht="12.75">
      <c r="D60" s="223"/>
    </row>
    <row r="61" ht="12.75">
      <c r="D61" s="223"/>
    </row>
    <row r="62" ht="12.75">
      <c r="D62" s="223"/>
    </row>
    <row r="63" ht="12.75">
      <c r="D63" s="223"/>
    </row>
    <row r="64" ht="12.75">
      <c r="D64" s="223"/>
    </row>
  </sheetData>
  <mergeCells count="2">
    <mergeCell ref="D2:D3"/>
    <mergeCell ref="D22:D23"/>
  </mergeCells>
  <printOptions gridLines="1" horizontalCentered="1"/>
  <pageMargins left="0.1968503937007874" right="0.1968503937007874" top="0.984251968503937" bottom="0.984251968503937" header="0.5118110236220472" footer="0.7086614173228347"/>
  <pageSetup horizontalDpi="600" verticalDpi="600" orientation="landscape" paperSize="9" r:id="rId1"/>
  <headerFooter alignWithMargins="0">
    <oddHeader>&amp;Lv Kč&amp;C&amp;"Arial CE,tučné\&amp;12Fond rozvoje bydlení  - povodňový
&amp;R&amp;"Arial CE,tučné\&amp;12Část A - příloha č. 5</oddHeader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pane xSplit="1" ySplit="1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" sqref="D7"/>
    </sheetView>
  </sheetViews>
  <sheetFormatPr defaultColWidth="9.00390625" defaultRowHeight="12.75" outlineLevelCol="1"/>
  <cols>
    <col min="1" max="1" width="21.75390625" style="3" customWidth="1"/>
    <col min="2" max="2" width="13.25390625" style="3" hidden="1" customWidth="1" outlineLevel="1"/>
    <col min="3" max="3" width="14.00390625" style="177" customWidth="1" collapsed="1"/>
    <col min="4" max="4" width="46.25390625" style="3" customWidth="1"/>
    <col min="5" max="16384" width="9.125" style="3" customWidth="1"/>
  </cols>
  <sheetData>
    <row r="1" spans="1:4" s="180" customFormat="1" ht="53.25" customHeight="1" thickBot="1">
      <c r="A1" s="179" t="s">
        <v>373</v>
      </c>
      <c r="B1" s="179" t="s">
        <v>374</v>
      </c>
      <c r="C1" s="179" t="s">
        <v>90</v>
      </c>
      <c r="D1" s="179" t="s">
        <v>593</v>
      </c>
    </row>
    <row r="2" spans="1:4" ht="40.5" customHeight="1">
      <c r="A2" s="181" t="s">
        <v>375</v>
      </c>
      <c r="B2" s="182" t="s">
        <v>376</v>
      </c>
      <c r="C2" s="193">
        <v>18000000</v>
      </c>
      <c r="D2" s="183"/>
    </row>
    <row r="3" spans="1:4" ht="40.5" customHeight="1">
      <c r="A3" s="184" t="s">
        <v>377</v>
      </c>
      <c r="B3" s="185" t="s">
        <v>378</v>
      </c>
      <c r="C3" s="193">
        <v>76000000</v>
      </c>
      <c r="D3" s="183"/>
    </row>
    <row r="4" spans="1:4" ht="40.5" customHeight="1">
      <c r="A4" s="184" t="s">
        <v>379</v>
      </c>
      <c r="B4" s="185" t="s">
        <v>380</v>
      </c>
      <c r="C4" s="193">
        <v>3500000</v>
      </c>
      <c r="D4" s="186"/>
    </row>
    <row r="5" spans="1:4" ht="40.5" customHeight="1">
      <c r="A5" s="184" t="s">
        <v>381</v>
      </c>
      <c r="B5" s="185" t="s">
        <v>382</v>
      </c>
      <c r="C5" s="193">
        <v>31550000</v>
      </c>
      <c r="D5" s="187" t="s">
        <v>200</v>
      </c>
    </row>
    <row r="6" spans="1:4" ht="40.5" customHeight="1">
      <c r="A6" s="184" t="s">
        <v>383</v>
      </c>
      <c r="B6" s="185" t="s">
        <v>384</v>
      </c>
      <c r="C6" s="193">
        <f>15696000+573000</f>
        <v>16269000</v>
      </c>
      <c r="D6" s="187" t="s">
        <v>141</v>
      </c>
    </row>
    <row r="7" spans="1:4" ht="40.5" customHeight="1">
      <c r="A7" s="184" t="s">
        <v>385</v>
      </c>
      <c r="B7" s="185" t="s">
        <v>386</v>
      </c>
      <c r="C7" s="193">
        <v>2850000</v>
      </c>
      <c r="D7" s="187"/>
    </row>
    <row r="8" spans="1:4" ht="40.5" customHeight="1" thickBot="1">
      <c r="A8" s="184" t="s">
        <v>387</v>
      </c>
      <c r="B8" s="185" t="s">
        <v>388</v>
      </c>
      <c r="C8" s="193">
        <v>0</v>
      </c>
      <c r="D8" s="187" t="s">
        <v>313</v>
      </c>
    </row>
    <row r="9" spans="1:4" ht="40.5" customHeight="1" thickBot="1">
      <c r="A9" s="188" t="s">
        <v>389</v>
      </c>
      <c r="B9" s="189"/>
      <c r="C9" s="194">
        <f>SUM(C2:C8)</f>
        <v>148169000</v>
      </c>
      <c r="D9" s="190"/>
    </row>
    <row r="10" spans="1:5" ht="59.25" customHeight="1">
      <c r="A10" s="191"/>
      <c r="B10" s="191"/>
      <c r="C10" s="195"/>
      <c r="D10" s="192"/>
      <c r="E10" s="1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 gridLines="1" horizontalCentered="1" verticalCentered="1"/>
  <pageMargins left="0.3937007874015748" right="0.3937007874015748" top="1.34" bottom="1.1811023622047245" header="0.7874015748031497" footer="0.7874015748031497"/>
  <pageSetup horizontalDpi="600" verticalDpi="600" orientation="landscape" paperSize="9" scale="95" r:id="rId1"/>
  <headerFooter alignWithMargins="0">
    <oddHeader>&amp;Lv Kč&amp;C&amp;"Arial CE,tučné\&amp;14Sumář příspěvkových organizací v roce 2006
provozní část&amp;R&amp;"Arial CE,tučné\&amp;12Část A - příloha č. 6a&amp;"Arial CE,obyčejné\&amp;10
</oddHeader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xSplit="2" ySplit="1" topLeftCell="C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0" sqref="C40"/>
    </sheetView>
  </sheetViews>
  <sheetFormatPr defaultColWidth="9.00390625" defaultRowHeight="12.75" outlineLevelRow="1" outlineLevelCol="1"/>
  <cols>
    <col min="1" max="1" width="16.125" style="54" customWidth="1"/>
    <col min="2" max="2" width="43.75390625" style="0" customWidth="1"/>
    <col min="3" max="3" width="15.125" style="0" customWidth="1"/>
    <col min="4" max="10" width="9.125" style="0" customWidth="1" outlineLevel="1"/>
  </cols>
  <sheetData>
    <row r="1" spans="1:3" ht="49.5" customHeight="1">
      <c r="A1" s="37" t="s">
        <v>277</v>
      </c>
      <c r="B1" s="37" t="s">
        <v>278</v>
      </c>
      <c r="C1" s="37" t="s">
        <v>93</v>
      </c>
    </row>
    <row r="2" spans="1:3" ht="12.75" customHeight="1">
      <c r="A2" s="38">
        <v>1290</v>
      </c>
      <c r="B2" s="39" t="s">
        <v>279</v>
      </c>
      <c r="C2" s="286">
        <v>2135000</v>
      </c>
    </row>
    <row r="3" spans="1:3" ht="12.75" customHeight="1">
      <c r="A3" s="38">
        <v>1300</v>
      </c>
      <c r="B3" s="39" t="s">
        <v>533</v>
      </c>
      <c r="C3" s="286">
        <v>1011000</v>
      </c>
    </row>
    <row r="4" spans="1:3" ht="12.75" customHeight="1">
      <c r="A4" s="38">
        <v>1310</v>
      </c>
      <c r="B4" s="39" t="s">
        <v>534</v>
      </c>
      <c r="C4" s="286">
        <v>2255000</v>
      </c>
    </row>
    <row r="5" spans="1:3" ht="12.75" customHeight="1">
      <c r="A5" s="38">
        <v>1440</v>
      </c>
      <c r="B5" s="39" t="s">
        <v>535</v>
      </c>
      <c r="C5" s="286">
        <v>3270000</v>
      </c>
    </row>
    <row r="6" spans="1:3" ht="12.75" customHeight="1">
      <c r="A6" s="38">
        <v>1450</v>
      </c>
      <c r="B6" s="39" t="s">
        <v>536</v>
      </c>
      <c r="C6" s="286">
        <v>1089000</v>
      </c>
    </row>
    <row r="7" spans="1:3" ht="12.75" customHeight="1">
      <c r="A7" s="38">
        <v>1460</v>
      </c>
      <c r="B7" s="39" t="s">
        <v>537</v>
      </c>
      <c r="C7" s="286">
        <v>3109000</v>
      </c>
    </row>
    <row r="8" spans="1:3" ht="12.75" customHeight="1">
      <c r="A8" s="38">
        <v>1470</v>
      </c>
      <c r="B8" s="39" t="s">
        <v>538</v>
      </c>
      <c r="C8" s="286">
        <v>2057000</v>
      </c>
    </row>
    <row r="9" spans="1:3" ht="12.75" customHeight="1">
      <c r="A9" s="38">
        <v>1480</v>
      </c>
      <c r="B9" s="39" t="s">
        <v>539</v>
      </c>
      <c r="C9" s="286">
        <v>3019000</v>
      </c>
    </row>
    <row r="10" spans="1:3" ht="12.75" customHeight="1">
      <c r="A10" s="38">
        <v>1490</v>
      </c>
      <c r="B10" s="39" t="s">
        <v>540</v>
      </c>
      <c r="C10" s="286">
        <v>1530000</v>
      </c>
    </row>
    <row r="11" spans="1:3" ht="12.75" customHeight="1">
      <c r="A11" s="38">
        <v>1500</v>
      </c>
      <c r="B11" s="39" t="s">
        <v>541</v>
      </c>
      <c r="C11" s="286">
        <v>1957000</v>
      </c>
    </row>
    <row r="12" spans="1:3" ht="12.75" customHeight="1">
      <c r="A12" s="38">
        <v>1520</v>
      </c>
      <c r="B12" s="39" t="s">
        <v>597</v>
      </c>
      <c r="C12" s="286">
        <v>762000</v>
      </c>
    </row>
    <row r="13" spans="1:3" ht="12.75" customHeight="1">
      <c r="A13" s="38">
        <v>1530</v>
      </c>
      <c r="B13" s="39" t="s">
        <v>598</v>
      </c>
      <c r="C13" s="286">
        <v>2102000</v>
      </c>
    </row>
    <row r="14" spans="1:3" ht="12.75" customHeight="1">
      <c r="A14" s="38">
        <v>1540</v>
      </c>
      <c r="B14" s="39" t="s">
        <v>599</v>
      </c>
      <c r="C14" s="286">
        <v>2111000</v>
      </c>
    </row>
    <row r="15" spans="1:3" ht="12.75" customHeight="1">
      <c r="A15" s="38">
        <v>1550</v>
      </c>
      <c r="B15" s="39" t="s">
        <v>600</v>
      </c>
      <c r="C15" s="286">
        <v>2883000</v>
      </c>
    </row>
    <row r="16" spans="1:3" s="43" customFormat="1" ht="19.5" customHeight="1">
      <c r="A16" s="40" t="s">
        <v>647</v>
      </c>
      <c r="B16" s="41"/>
      <c r="C16" s="42">
        <f>SUM(C2:C15)</f>
        <v>29290000</v>
      </c>
    </row>
    <row r="17" spans="1:3" ht="12.75" customHeight="1">
      <c r="A17" s="38">
        <v>1200</v>
      </c>
      <c r="B17" s="39" t="s">
        <v>601</v>
      </c>
      <c r="C17" s="286">
        <v>4567000</v>
      </c>
    </row>
    <row r="18" spans="1:3" ht="12.75" customHeight="1">
      <c r="A18" s="38">
        <v>1210</v>
      </c>
      <c r="B18" s="39" t="s">
        <v>602</v>
      </c>
      <c r="C18" s="286">
        <v>5848000</v>
      </c>
    </row>
    <row r="19" spans="1:3" ht="12.75" customHeight="1">
      <c r="A19" s="38">
        <v>1220</v>
      </c>
      <c r="B19" s="39" t="s">
        <v>603</v>
      </c>
      <c r="C19" s="286">
        <v>4885000</v>
      </c>
    </row>
    <row r="20" spans="1:3" ht="12.75" customHeight="1">
      <c r="A20" s="38">
        <v>1230</v>
      </c>
      <c r="B20" s="39" t="s">
        <v>604</v>
      </c>
      <c r="C20" s="286">
        <v>8508000</v>
      </c>
    </row>
    <row r="21" spans="1:3" ht="12.75" customHeight="1">
      <c r="A21" s="38">
        <v>1240</v>
      </c>
      <c r="B21" s="39" t="s">
        <v>605</v>
      </c>
      <c r="C21" s="286">
        <v>3664000</v>
      </c>
    </row>
    <row r="22" spans="1:3" ht="12.75" customHeight="1">
      <c r="A22" s="38">
        <v>1250</v>
      </c>
      <c r="B22" s="39" t="s">
        <v>606</v>
      </c>
      <c r="C22" s="286">
        <v>7494000</v>
      </c>
    </row>
    <row r="23" spans="1:3" ht="12.75" customHeight="1">
      <c r="A23" s="38">
        <v>1260</v>
      </c>
      <c r="B23" s="39" t="s">
        <v>607</v>
      </c>
      <c r="C23" s="286">
        <v>4014000</v>
      </c>
    </row>
    <row r="24" spans="1:3" ht="12.75" customHeight="1">
      <c r="A24" s="38">
        <v>1270</v>
      </c>
      <c r="B24" s="39" t="s">
        <v>608</v>
      </c>
      <c r="C24" s="286">
        <v>4163000</v>
      </c>
    </row>
    <row r="25" spans="1:3" ht="12.75" customHeight="1">
      <c r="A25" s="38">
        <v>1280</v>
      </c>
      <c r="B25" s="39" t="s">
        <v>609</v>
      </c>
      <c r="C25" s="286">
        <v>11716000</v>
      </c>
    </row>
    <row r="26" spans="1:3" ht="12.75" customHeight="1">
      <c r="A26" s="38">
        <v>1320</v>
      </c>
      <c r="B26" s="39" t="s">
        <v>610</v>
      </c>
      <c r="C26" s="286">
        <v>6486000</v>
      </c>
    </row>
    <row r="27" spans="1:3" ht="12.75" customHeight="1">
      <c r="A27" s="38">
        <v>1330</v>
      </c>
      <c r="B27" s="39" t="s">
        <v>611</v>
      </c>
      <c r="C27" s="286">
        <v>7302000</v>
      </c>
    </row>
    <row r="28" spans="1:3" ht="12.75" customHeight="1">
      <c r="A28" s="38">
        <v>1340</v>
      </c>
      <c r="B28" s="39" t="s">
        <v>612</v>
      </c>
      <c r="C28" s="286">
        <v>11391000</v>
      </c>
    </row>
    <row r="29" spans="1:3" ht="12.75" customHeight="1">
      <c r="A29" s="38">
        <v>1350</v>
      </c>
      <c r="B29" s="39" t="s">
        <v>613</v>
      </c>
      <c r="C29" s="286">
        <v>3064000</v>
      </c>
    </row>
    <row r="30" spans="1:3" ht="12.75" customHeight="1">
      <c r="A30" s="38">
        <v>1360</v>
      </c>
      <c r="B30" s="39" t="s">
        <v>614</v>
      </c>
      <c r="C30" s="286">
        <v>2062000</v>
      </c>
    </row>
    <row r="31" spans="1:3" ht="12.75" customHeight="1">
      <c r="A31" s="38">
        <v>1370</v>
      </c>
      <c r="B31" s="39" t="s">
        <v>615</v>
      </c>
      <c r="C31" s="286">
        <v>3130000</v>
      </c>
    </row>
    <row r="32" spans="1:3" ht="12.75" customHeight="1">
      <c r="A32" s="38">
        <v>1380</v>
      </c>
      <c r="B32" s="39" t="s">
        <v>616</v>
      </c>
      <c r="C32" s="286">
        <v>3913000</v>
      </c>
    </row>
    <row r="33" spans="1:3" ht="12.75" customHeight="1">
      <c r="A33" s="38">
        <v>1400</v>
      </c>
      <c r="B33" s="39" t="s">
        <v>617</v>
      </c>
      <c r="C33" s="286">
        <v>679000</v>
      </c>
    </row>
    <row r="34" spans="1:3" ht="12.75" customHeight="1">
      <c r="A34" s="38">
        <v>1410</v>
      </c>
      <c r="B34" s="39" t="s">
        <v>618</v>
      </c>
      <c r="C34" s="286">
        <v>4643000</v>
      </c>
    </row>
    <row r="35" spans="1:3" ht="12.75" customHeight="1">
      <c r="A35" s="38">
        <v>1420</v>
      </c>
      <c r="B35" s="39" t="s">
        <v>619</v>
      </c>
      <c r="C35" s="286">
        <v>3499000</v>
      </c>
    </row>
    <row r="36" spans="1:3" ht="12.75" customHeight="1">
      <c r="A36" s="38">
        <v>1570</v>
      </c>
      <c r="B36" s="39" t="s">
        <v>620</v>
      </c>
      <c r="C36" s="286">
        <v>1397000</v>
      </c>
    </row>
    <row r="37" spans="1:3" s="44" customFormat="1" ht="19.5" customHeight="1">
      <c r="A37" s="40" t="s">
        <v>647</v>
      </c>
      <c r="B37" s="41"/>
      <c r="C37" s="42">
        <f>SUM(C17:C36)</f>
        <v>102425000</v>
      </c>
    </row>
    <row r="38" spans="1:3" ht="12.75" customHeight="1" hidden="1" outlineLevel="1">
      <c r="A38" s="297" t="s">
        <v>391</v>
      </c>
      <c r="B38" s="293"/>
      <c r="C38" s="286">
        <v>0</v>
      </c>
    </row>
    <row r="39" spans="1:3" ht="12.75" customHeight="1" hidden="1" outlineLevel="1">
      <c r="A39" s="297" t="s">
        <v>390</v>
      </c>
      <c r="B39" s="293"/>
      <c r="C39" s="286">
        <v>0</v>
      </c>
    </row>
    <row r="40" spans="1:3" s="44" customFormat="1" ht="24.75" customHeight="1" collapsed="1">
      <c r="A40" s="45" t="s">
        <v>621</v>
      </c>
      <c r="B40" s="45"/>
      <c r="C40" s="46">
        <f>C37+C16+C38+C39</f>
        <v>131715000</v>
      </c>
    </row>
    <row r="41" spans="1:2" ht="12.75" customHeight="1">
      <c r="A41" s="47"/>
      <c r="B41" s="48"/>
    </row>
    <row r="42" spans="1:2" ht="12.75" customHeight="1">
      <c r="A42" s="50" t="s">
        <v>622</v>
      </c>
      <c r="B42" s="49"/>
    </row>
    <row r="43" spans="1:2" ht="12.75" customHeight="1">
      <c r="A43" s="51" t="s">
        <v>116</v>
      </c>
      <c r="B43" s="49"/>
    </row>
    <row r="44" spans="1:2" ht="15">
      <c r="A44" s="52" t="s">
        <v>392</v>
      </c>
      <c r="B44" s="53"/>
    </row>
    <row r="45" spans="1:2" ht="15">
      <c r="A45" s="52" t="s">
        <v>393</v>
      </c>
      <c r="B45" s="53"/>
    </row>
  </sheetData>
  <printOptions horizontalCentered="1"/>
  <pageMargins left="0.63" right="0.7874015748031497" top="0.93" bottom="0.69" header="0.4" footer="0.44"/>
  <pageSetup horizontalDpi="600" verticalDpi="600" orientation="portrait" paperSize="9" scale="90" r:id="rId3"/>
  <headerFooter alignWithMargins="0">
    <oddHeader>&amp;Lv Kč&amp;C&amp;"Arial CE,tučné\&amp;12Příspěvkové organizace na úseku školství&amp;R&amp;"Arial CE,tučné\&amp;11Část A - příloha č. 6b</oddHeader>
    <oddFooter>&amp;C10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2006-03-03T10:58:27Z</cp:lastPrinted>
  <dcterms:created xsi:type="dcterms:W3CDTF">2005-02-09T12:30:17Z</dcterms:created>
  <dcterms:modified xsi:type="dcterms:W3CDTF">2005-11-17T16:37:37Z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