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759" activeTab="10"/>
  </bookViews>
  <sheets>
    <sheet name="Soupis příloh" sheetId="1" r:id="rId1"/>
    <sheet name="Př.1-Rekapitulace" sheetId="2" r:id="rId2"/>
    <sheet name="Př.2-PŘÍJMY" sheetId="3" r:id="rId3"/>
    <sheet name="Př.3-Sumář provoz.výdajů" sheetId="4" r:id="rId4"/>
    <sheet name="Př.4-Sumář OVS" sheetId="5" r:id="rId5"/>
    <sheet name="Př.5-úč.fondyFRB povodeň" sheetId="6" r:id="rId6"/>
    <sheet name="Př.5-úč.fondyFRB klasika" sheetId="7" r:id="rId7"/>
    <sheet name="Př.6a-Sumář PO" sheetId="8" r:id="rId8"/>
    <sheet name="Př.6b-PO-škol. zař." sheetId="9" r:id="rId9"/>
    <sheet name="Př.7-příspěvky 2005" sheetId="10" r:id="rId10"/>
    <sheet name="Část C investice" sheetId="11" r:id="rId11"/>
  </sheets>
  <externalReferences>
    <externalReference r:id="rId14"/>
    <externalReference r:id="rId15"/>
  </externalReferences>
  <definedNames>
    <definedName name="_xlnm.Print_Titles" localSheetId="10">'Část C investice'!$1:$1</definedName>
    <definedName name="_xlnm.Print_Titles" localSheetId="2">'Př.2-PŘÍJMY'!$1:$1</definedName>
    <definedName name="_xlnm.Print_Titles" localSheetId="4">'Př.4-Sumář OVS'!$1:$1</definedName>
    <definedName name="_xlnm.Print_Titles" localSheetId="8">'Př.6b-PO-škol. zař.'!$1:$1</definedName>
    <definedName name="_xlnm.Print_Titles" localSheetId="9">'Př.7-příspěvky 2005'!$1:$1</definedName>
    <definedName name="_xlnm.Print_Area" localSheetId="10">'Část C investice'!$A$1:$G$187</definedName>
    <definedName name="_xlnm.Print_Area" localSheetId="1">'Př.1-Rekapitulace'!$A$1:$C$20</definedName>
    <definedName name="_xlnm.Print_Area" localSheetId="2">'Př.2-PŘÍJMY'!$A$1:$D$75</definedName>
    <definedName name="_xlnm.Print_Area" localSheetId="3">'Př.3-Sumář provoz.výdajů'!$A$1:$C$22</definedName>
    <definedName name="_xlnm.Print_Area" localSheetId="4">'Př.4-Sumář OVS'!$A$1:$G$56</definedName>
    <definedName name="_xlnm.Print_Area" localSheetId="6">'Př.5-úč.fondyFRB klasika'!$A$1:$D$21</definedName>
    <definedName name="_xlnm.Print_Area" localSheetId="5">'Př.5-úč.fondyFRB povodeň'!$A$1:$D$20</definedName>
    <definedName name="_xlnm.Print_Area" localSheetId="7">'Př.6a-Sumář PO'!$A$1:$D$9</definedName>
    <definedName name="_xlnm.Print_Area" localSheetId="8">'Př.6b-PO-škol. zař.'!$A$1:$C$46</definedName>
    <definedName name="_xlnm.Print_Area" localSheetId="9">'Př.7-příspěvky 2005'!$A$1:$F$79</definedName>
    <definedName name="Odložené_zahájení" localSheetId="2">#REF!</definedName>
    <definedName name="Odložené_zahájení" localSheetId="4">#REF!</definedName>
    <definedName name="Odložené_zahájení" localSheetId="7">#REF!</definedName>
    <definedName name="Odložené_zahájení">#REF!</definedName>
    <definedName name="Rozestavěné_stavby" localSheetId="2">#REF!</definedName>
    <definedName name="Rozestavěné_stavby" localSheetId="4">#REF!</definedName>
    <definedName name="Rozestavěné_stavby" localSheetId="7">#REF!</definedName>
    <definedName name="Rozestavěné_stavby">#REF!</definedName>
    <definedName name="Soupis98" localSheetId="2">#REF!</definedName>
    <definedName name="Soupis98" localSheetId="4">#REF!</definedName>
    <definedName name="Soupis98" localSheetId="7">#REF!</definedName>
    <definedName name="Soupis98">#REF!</definedName>
    <definedName name="Sumář99_Dotaz_plán99" localSheetId="2">#REF!</definedName>
    <definedName name="Sumář99_Dotaz_plán99" localSheetId="4">#REF!</definedName>
    <definedName name="Sumář99_Dotaz_plán99" localSheetId="7">#REF!</definedName>
    <definedName name="Sumář99_Dotaz_plán99">#REF!</definedName>
    <definedName name="Sumář99_Dotaz98" localSheetId="2">#REF!</definedName>
    <definedName name="Sumář99_Dotaz98" localSheetId="4">#REF!</definedName>
    <definedName name="Sumář99_Dotaz98" localSheetId="7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<sst xmlns="http://schemas.openxmlformats.org/spreadsheetml/2006/main" count="867" uniqueCount="716">
  <si>
    <t>- výdaje účel. fondů (FRB)</t>
  </si>
  <si>
    <t>krátkodobé přijaté půjčky</t>
  </si>
  <si>
    <t>uhrazené splátky krátkodobých přij. půjček</t>
  </si>
  <si>
    <t>správní poplatky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</si>
  <si>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</si>
  <si>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</si>
  <si>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</si>
  <si>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</si>
  <si>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</si>
  <si>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</si>
  <si>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OVVI - CITY CARD - vazba na výdaje, org. 2512</t>
  </si>
  <si>
    <t>příjmy z prodeje zboží</t>
  </si>
  <si>
    <t>odb. soc. služeb a zdravotnictví - příjmy z prodeje tiskopisů receptů</t>
  </si>
  <si>
    <t xml:space="preserve">odbor školství za zpracování mezd pro škol. práv. subjekty </t>
  </si>
  <si>
    <t>péče o veř. zeleň</t>
  </si>
  <si>
    <t>ostatní - areál Chválkovice</t>
  </si>
  <si>
    <t>Celkem odbor životního prostředí</t>
  </si>
  <si>
    <t>41 - odbor majetkoprávní</t>
  </si>
  <si>
    <t>správa, provoz a údržba Arionovy kašny</t>
  </si>
  <si>
    <t>Celkem odbor majetkoprávní</t>
  </si>
  <si>
    <t>Celkem odbor ochrany</t>
  </si>
  <si>
    <t>Celkem objednávky veř. služeb dle odborů</t>
  </si>
  <si>
    <t>TSMO, a. s. celkem</t>
  </si>
  <si>
    <t>IDOS celkem</t>
  </si>
  <si>
    <t>FLORA, a. s. celkem</t>
  </si>
  <si>
    <t>Správa nemovitostí Olomouc, a.s.</t>
  </si>
  <si>
    <t>Kašpárkova říše</t>
  </si>
  <si>
    <t>užití dle rozhodnutí RMO   org. 1</t>
  </si>
  <si>
    <t>Odbor</t>
  </si>
  <si>
    <t>Poznámka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</si>
  <si>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</si>
  <si>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</si>
  <si>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</si>
  <si>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</si>
  <si>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</si>
  <si>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06 - odbor vn. auditu a kontroly</t>
  </si>
  <si>
    <t>07 - odbor dopravy</t>
  </si>
  <si>
    <t>10 - stavební odbor</t>
  </si>
  <si>
    <t>11 - odbor vn. vztahů a informací</t>
  </si>
  <si>
    <t>13 - odbor informatiky</t>
  </si>
  <si>
    <t xml:space="preserve">14 - odbor školství              </t>
  </si>
  <si>
    <t>15 - odbor sociální pomoci</t>
  </si>
  <si>
    <t>19 - odbor správy</t>
  </si>
  <si>
    <t>20 - Městská policie</t>
  </si>
  <si>
    <t>35 - odbor soc. služeb a zdravotnictví</t>
  </si>
  <si>
    <t>40 - odbor životního prostředí</t>
  </si>
  <si>
    <t>41 - majetkoprávní odbor</t>
  </si>
  <si>
    <t>42 - odbor ochrany</t>
  </si>
  <si>
    <t>43 - odbor prodeje domů</t>
  </si>
  <si>
    <t>Odbory celkem</t>
  </si>
  <si>
    <t>aktivní operace řízení likvidity</t>
  </si>
  <si>
    <t>Pol.</t>
  </si>
  <si>
    <t>Organizace</t>
  </si>
  <si>
    <t>Služby</t>
  </si>
  <si>
    <t>05 - ekonomický</t>
  </si>
  <si>
    <t>TSMO, a. s.</t>
  </si>
  <si>
    <t>SNO, a. s.</t>
  </si>
  <si>
    <t>obstarávání správy nemovitostí</t>
  </si>
  <si>
    <t>org. 1670</t>
  </si>
  <si>
    <t>všchny a.s.</t>
  </si>
  <si>
    <t>Dětské dopravní hřiště</t>
  </si>
  <si>
    <t>příspěvky do 5.000,-Kč</t>
  </si>
  <si>
    <t>granty pro mládež</t>
  </si>
  <si>
    <t>Celkem</t>
  </si>
  <si>
    <t xml:space="preserve">účelové státní prostředky určené výhradně na povodňové půjčky            </t>
  </si>
  <si>
    <r>
      <t>6171-</t>
    </r>
    <r>
      <rPr>
        <sz val="8"/>
        <rFont val="Arial CE"/>
        <family val="2"/>
      </rPr>
      <t>činnost místni správy</t>
    </r>
  </si>
  <si>
    <t>prostředky na REZERVĚ jsou určeny na splácení půjčky do SR, tato částka se zvýší o zůstatek fondu k 31. 12. 2004</t>
  </si>
  <si>
    <t xml:space="preserve">SNO, a. s. 17.030 tis. Kč; SMV, a. s. 31.193 tis. Kč; MmOl 72.826 tis. Kč (v tom 260 tis. SLMO);                                         odpisy z přijatého majetku OLTERM &amp; TD, a. s. (dle smlouvy, platné do r. 2019) 500 tis. Kč </t>
  </si>
  <si>
    <t>ve výdajích EO se promítá 50 % odvod do SR, tj. 10 mil. Kč</t>
  </si>
  <si>
    <t>ohlašovna 3 mil. Kč; matrika 1,7 mil. Kč; živnost. odbor 4.148 tis. Kč; odbor soc. pomoci 15 tis. Kč; odbor život. prostředí 340 tis. Kč; odbor agendy řidičů a motor. vozidel 7.097 mil Kč; stavební odbor 1,7 mil. Kč</t>
  </si>
  <si>
    <t>stravné zam. škol 520 tis. Kč; dovoz stravy 620 tis. Kč</t>
  </si>
  <si>
    <t>Libri - Olomouc - město knihy</t>
  </si>
  <si>
    <t>Program prevence kriminality</t>
  </si>
  <si>
    <t>Soupis příloh:</t>
  </si>
  <si>
    <t>Část A</t>
  </si>
  <si>
    <t>Příloha č. 1</t>
  </si>
  <si>
    <t>Rekapitulace rozpočtu</t>
  </si>
  <si>
    <t>str. 1</t>
  </si>
  <si>
    <t xml:space="preserve">Příloha č. 2 </t>
  </si>
  <si>
    <t>Příjmy</t>
  </si>
  <si>
    <t>str. 2 - 3</t>
  </si>
  <si>
    <t>Příloha č. 3</t>
  </si>
  <si>
    <t>Sumář provozních výdajů odborů MmOl</t>
  </si>
  <si>
    <t>str. 4</t>
  </si>
  <si>
    <t>Příloha č. 4</t>
  </si>
  <si>
    <t>Sumář objednávek veřejných služeb u akciových společností</t>
  </si>
  <si>
    <t>str. 5 - 6</t>
  </si>
  <si>
    <t>Příloha č. 5</t>
  </si>
  <si>
    <t>Účelové fondy</t>
  </si>
  <si>
    <t xml:space="preserve">str. 7 - 8 </t>
  </si>
  <si>
    <t>Příloha č. 6 a)</t>
  </si>
  <si>
    <t>Sumář příspěvkových organizací - provozní část rozpočtu</t>
  </si>
  <si>
    <t>str. 9</t>
  </si>
  <si>
    <t>Příloha č. 6 b)</t>
  </si>
  <si>
    <t>Sumář příspěvkových organizací na úseku školství - provozní část rozpočtu</t>
  </si>
  <si>
    <t>str. 10</t>
  </si>
  <si>
    <t xml:space="preserve">Příloha č. 7 </t>
  </si>
  <si>
    <t>Granty, příspěvky a dary - provozní část</t>
  </si>
  <si>
    <t>str. 11 - 13</t>
  </si>
  <si>
    <t>Část C</t>
  </si>
  <si>
    <t>Jmenovité investiční akce</t>
  </si>
  <si>
    <t>str. 1 - 6</t>
  </si>
  <si>
    <t>obnovení revolving. úvěru u KB, a. s.</t>
  </si>
  <si>
    <r>
      <t xml:space="preserve">globální dotace: </t>
    </r>
    <r>
      <rPr>
        <sz val="8"/>
        <rFont val="Arial Narrow"/>
        <family val="2"/>
      </rPr>
      <t>výkon st. správy 80.244 tis. Kč; školství 14.224 tis. Kč; soc. dávky 178.082 tis. Kč; Knihovna města Olomouce 16.269 tis. Kč</t>
    </r>
  </si>
  <si>
    <t>předpoklad st. dotace - přímá vazba na příjmy</t>
  </si>
  <si>
    <t>místní poplatek za provozovaný výherní hrací automat</t>
  </si>
  <si>
    <t>odvod výtěžku z provozování loterií</t>
  </si>
  <si>
    <t>odvod části výtěžku z VHP</t>
  </si>
  <si>
    <t>CELKEM přísp. organizace</t>
  </si>
  <si>
    <t>Org.</t>
  </si>
  <si>
    <t>Školské právní subjekty</t>
  </si>
  <si>
    <t>MŠ Jílová</t>
  </si>
  <si>
    <t>MŠ Škrétova</t>
  </si>
  <si>
    <t>MŠ Helsinská</t>
  </si>
  <si>
    <t>MŠ Kpt. Nálepky</t>
  </si>
  <si>
    <t>MŠ Žižkovo nám.</t>
  </si>
  <si>
    <t>MŠ I. Herrmanna</t>
  </si>
  <si>
    <t>MŠ Čajkovského</t>
  </si>
  <si>
    <t>MŠ Wolkerova</t>
  </si>
  <si>
    <t>MŠ Holice</t>
  </si>
  <si>
    <t>MŠ Dělnická</t>
  </si>
  <si>
    <t>MŠ Lužická</t>
  </si>
  <si>
    <t>MŠ Michalské stromořadí</t>
  </si>
  <si>
    <t>MŠ Mozartova 6</t>
  </si>
  <si>
    <t>MŠ Zeyerova</t>
  </si>
  <si>
    <t>MŠ Rooseveltova</t>
  </si>
  <si>
    <t>ZŠ Heyrovského</t>
  </si>
  <si>
    <t>ZŠ Zeyerova</t>
  </si>
  <si>
    <t>ZŠ Fr. Stupky</t>
  </si>
  <si>
    <t>ZŠ tř. Řezníčkova</t>
  </si>
  <si>
    <t xml:space="preserve">ZŠ Spojenců </t>
  </si>
  <si>
    <t>ZŠ Demlova</t>
  </si>
  <si>
    <t>ZŠ Holice</t>
  </si>
  <si>
    <t>ZŠ Mozartova</t>
  </si>
  <si>
    <t>ZŠ Dr. Nedvěda</t>
  </si>
  <si>
    <t>ZŠ Tererovo nám.</t>
  </si>
  <si>
    <t>ZŠ Rožňavská</t>
  </si>
  <si>
    <t>ZŠ Holečkova</t>
  </si>
  <si>
    <t>ZŠ 8. května</t>
  </si>
  <si>
    <t>příjmy z úroků</t>
  </si>
  <si>
    <t>příjmy z podílu na zisku a dividend</t>
  </si>
  <si>
    <t>přijaté sankční platby</t>
  </si>
  <si>
    <t>org. 30 - živnost. odbor ve správním řízení</t>
  </si>
  <si>
    <t>org. 303 - živnost. odbor - blokové pokuty</t>
  </si>
  <si>
    <t>bez org. - zasílané z Finačního úřadu a další v hotovosti</t>
  </si>
  <si>
    <t>org. 60 - dopravní přestupky ve správním řízení</t>
  </si>
  <si>
    <t>org. 20 - přestupkové odd. doprava - ve správním řízení</t>
  </si>
  <si>
    <t>org. 70 - přestupkové odd. MmOl - ve správním řízení</t>
  </si>
  <si>
    <t>org. 71 - přestupkové odd. MmOl - pořádkové ve správním řízení</t>
  </si>
  <si>
    <t>org. 11 - majetkoprávní odbor</t>
  </si>
  <si>
    <t>org. 42 - odbor ochrany (úsek obrany)</t>
  </si>
  <si>
    <t xml:space="preserve">org. 14 - odbor školství </t>
  </si>
  <si>
    <t xml:space="preserve">org. 8 - odbor agendy řidičů a motor. vozidel   </t>
  </si>
  <si>
    <t>org. 80 - v hotovosti</t>
  </si>
  <si>
    <t>org. 999 - "botičky" dobíhající z minul. let</t>
  </si>
  <si>
    <t>org. 40 - ve správním řízení</t>
  </si>
  <si>
    <t>org. 41 - pořádkové</t>
  </si>
  <si>
    <t>org. 401 - dopravní přestupky</t>
  </si>
  <si>
    <t>přijaté nekapitálové příspěvky a náhrady</t>
  </si>
  <si>
    <t>platby PČR a VP ČR za dopravu pracovníků MHD</t>
  </si>
  <si>
    <t>tržby IDOS od obcí a obchodních center dle smluv</t>
  </si>
  <si>
    <t>např. vratky přeplatků záloh z minulých let (energie)</t>
  </si>
  <si>
    <t>výnosy soudních řízení - vymáhání pokut</t>
  </si>
  <si>
    <t>ostatní nedaňové příjmy j.n.</t>
  </si>
  <si>
    <t>nahodilé příjmy z minulých let - neopakující se platby (vratky sankcí, výkon st. správy pro jiné obce, soc. pohřby apod.)</t>
  </si>
  <si>
    <t>ostatní pokuty (živnostenský odbor, přestupkové odd., majetkoprávní odbor, odbor ochrany, odbor školství)</t>
  </si>
  <si>
    <r>
      <t>SNO, a. s. 48.470 tis. Kč; SMV, a. s. 88.780 tis. Kč; MmOl 207.274 tis. Kč (v tom 740 tis. odvod SLMO)</t>
    </r>
    <r>
      <rPr>
        <i/>
        <sz val="8"/>
        <rFont val="Arial Narrow"/>
        <family val="2"/>
      </rPr>
      <t xml:space="preserve"> </t>
    </r>
  </si>
  <si>
    <t>rezerva ke krytí dopadu změn DPH</t>
  </si>
  <si>
    <t>Rezerva ke krytí dopadu změn DPH</t>
  </si>
  <si>
    <t>v tom účelově určeno na akci MHF "Dvořákova Olomouc" 300 tis. Kč                        a Mezinárodní varhanní festival 200 tis. Kč; předpoklad st. dotace 1.250 tis. Kč</t>
  </si>
  <si>
    <t>přísp. v souvislosti s živel. pohromami a sport. činnosti                             (SH ČMS, Charita, Adra, apod.)</t>
  </si>
  <si>
    <t>ZŠ Droždín</t>
  </si>
  <si>
    <t>ZŠ Nemilany</t>
  </si>
  <si>
    <t>ZŠ Gorkého</t>
  </si>
  <si>
    <t>ZŠ Čajkovského</t>
  </si>
  <si>
    <t>Celkem práv. subjekty</t>
  </si>
  <si>
    <t>Poznámka:</t>
  </si>
  <si>
    <t>Tyto výdaje jsou v rámci odboru sledovány odděleně - nejsou promítnuty v provozních výdajích odboru školství.</t>
  </si>
  <si>
    <t>DLE PLATNÉ ROZPOČTOVÉ SKLADBY</t>
  </si>
  <si>
    <t>VÝDAJE CELKEM</t>
  </si>
  <si>
    <t>z toho tř. 5 - provoz</t>
  </si>
  <si>
    <t>org. 1075; v tom 4 mil. Kč na rekonstrukci Smetanových sadů (jezírko)</t>
  </si>
  <si>
    <r>
      <t xml:space="preserve">org. 1056; v tom 5 mil. Kč na </t>
    </r>
    <r>
      <rPr>
        <b/>
        <sz val="8"/>
        <rFont val="Arial Narrow"/>
        <family val="2"/>
      </rPr>
      <t>obnovu</t>
    </r>
    <r>
      <rPr>
        <sz val="8"/>
        <rFont val="Arial Narrow"/>
        <family val="2"/>
      </rPr>
      <t xml:space="preserve"> veř. zeleně</t>
    </r>
  </si>
  <si>
    <t>dividendy společnosti OLTERM &amp; TD Olomouc, a. s.</t>
  </si>
  <si>
    <t>Celkem tř. 4 - PŘIJATÉ DOTACE</t>
  </si>
  <si>
    <t>PŘÍJMY CELKEM</t>
  </si>
  <si>
    <t>CELKEM obj. veř. služeb dle subjektů</t>
  </si>
  <si>
    <t>3314-5331-1180</t>
  </si>
  <si>
    <t>Hřbitovy města Olomouce</t>
  </si>
  <si>
    <t>3632-5331-1650</t>
  </si>
  <si>
    <t>Správa lesů města Olomouce</t>
  </si>
  <si>
    <t>1031-5331-1780</t>
  </si>
  <si>
    <t>příspěvek na rezervě k rozdělení dle požadavku komise pro prev. kriminality a bezpečnost</t>
  </si>
  <si>
    <t>Divadelní FLORA 2005</t>
  </si>
  <si>
    <t>předpoklad st. dotace 2.800 tis.</t>
  </si>
  <si>
    <t>předpoklad st. dotace 3.269 tis.</t>
  </si>
  <si>
    <t>3311-5331-1160</t>
  </si>
  <si>
    <t>Moravská filharmonie</t>
  </si>
  <si>
    <t>3312-5331-1170</t>
  </si>
  <si>
    <t>Knihovna města Olomouce</t>
  </si>
  <si>
    <t>podzemní parkoviště</t>
  </si>
  <si>
    <t>org. 1056: opravy komunikací</t>
  </si>
  <si>
    <t>výběr parkovného</t>
  </si>
  <si>
    <t>smluvní jízdné</t>
  </si>
  <si>
    <t>org. 267</t>
  </si>
  <si>
    <t>opravy komunikací</t>
  </si>
  <si>
    <t>org. 1056 -  713 tis. veř. WC; 36 tis. provoz věžních hodin Černovír</t>
  </si>
  <si>
    <t>Výstaviště Flora Olomouc, a. s.</t>
  </si>
  <si>
    <t>provozování fontány a pítek v přednádražním prostoru</t>
  </si>
  <si>
    <r>
      <t>8124-</t>
    </r>
    <r>
      <rPr>
        <sz val="8"/>
        <rFont val="Arial CE"/>
        <family val="2"/>
      </rPr>
      <t>uhraz. splátky dlohodob. úvěrů</t>
    </r>
  </si>
  <si>
    <t>druhá část splátky MMR ČR (o tuto částku jsou nižší zdroje fondu)</t>
  </si>
  <si>
    <t>příjmy</t>
  </si>
  <si>
    <r>
      <t>2460-</t>
    </r>
    <r>
      <rPr>
        <sz val="8"/>
        <rFont val="Arial CE"/>
        <family val="2"/>
      </rPr>
      <t>splátky půjček od obyvatelstva</t>
    </r>
  </si>
  <si>
    <t>zdroje FRB celkem</t>
  </si>
  <si>
    <t>výdaje</t>
  </si>
  <si>
    <r>
      <t>dle návrhu správce fondu schvaluje ZmO</t>
    </r>
    <r>
      <rPr>
        <sz val="8"/>
        <rFont val="Arial CE"/>
        <family val="2"/>
      </rPr>
      <t xml:space="preserve"> (dle vyhl. 13/2003)</t>
    </r>
  </si>
  <si>
    <r>
      <t>5169-</t>
    </r>
    <r>
      <rPr>
        <sz val="8"/>
        <rFont val="Arial CE"/>
        <family val="2"/>
      </rPr>
      <t>nákup služeb j.n.</t>
    </r>
  </si>
  <si>
    <r>
      <t>3619</t>
    </r>
    <r>
      <rPr>
        <sz val="8"/>
        <rFont val="Arial CE"/>
        <family val="2"/>
      </rPr>
      <t>-programy rozvoje</t>
    </r>
  </si>
  <si>
    <t>bydlení a byt. hosp. j. n.</t>
  </si>
  <si>
    <r>
      <t>5660-</t>
    </r>
    <r>
      <rPr>
        <sz val="8"/>
        <rFont val="Arial CE"/>
        <family val="2"/>
      </rPr>
      <t xml:space="preserve">neinv. půjčky obyv. </t>
    </r>
  </si>
  <si>
    <t>tato částka se zvýší o zůstatek na účtu fondu k 31. 12. 2004</t>
  </si>
  <si>
    <t>výdaje FRB celkem</t>
  </si>
  <si>
    <t>nevyčerpané prostředky jsou převoditelné do dalších let</t>
  </si>
  <si>
    <r>
      <t xml:space="preserve">1) </t>
    </r>
    <r>
      <rPr>
        <sz val="10"/>
        <rFont val="Arial Narrow"/>
        <family val="2"/>
      </rPr>
      <t xml:space="preserve">MŠ: částka neobsahuje 966 tis. na odpisy, 1.960 tis. na odstr. hyg. závad, 2.551 tis. na ter. ventily </t>
    </r>
  </si>
  <si>
    <r>
      <t xml:space="preserve">2) </t>
    </r>
    <r>
      <rPr>
        <sz val="10"/>
        <rFont val="Arial Narrow"/>
        <family val="2"/>
      </rPr>
      <t xml:space="preserve">ZŠ: částka neobsahuje 6.163 tis. na odpisy, 9.916 tis. na odstr. hyg. závad, 8.466 tis. na ter. ventily  </t>
    </r>
  </si>
  <si>
    <t>příjmy z úhrad dobývacího prostoru</t>
  </si>
  <si>
    <t xml:space="preserve">splátky půjčených prostř. od podnik. subjektů </t>
  </si>
  <si>
    <t xml:space="preserve">Olomoucká kina (4 x 62,5 tis. Kč) </t>
  </si>
  <si>
    <t>splátky půjčených prostředků od obyvatelstva</t>
  </si>
  <si>
    <t>splátka paní Kapustové</t>
  </si>
  <si>
    <t>Celkem tř. 2 - NEDAŇOVÉ PŘÍJMY</t>
  </si>
  <si>
    <t>ZŠ Hálkova</t>
  </si>
  <si>
    <t>ZŠ Svatoplukova</t>
  </si>
  <si>
    <t>ZŠ Sv. Kopeček</t>
  </si>
  <si>
    <t>ZŠ Petřkova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</si>
  <si>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</si>
  <si>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</si>
  <si>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</si>
  <si>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</si>
  <si>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příjmů práv. osob za obce</t>
  </si>
  <si>
    <t>daň z přidané hodnoty</t>
  </si>
  <si>
    <t>daň z nemovitostí</t>
  </si>
  <si>
    <t>daně celkem</t>
  </si>
  <si>
    <t>poplatky za znečišťování ovzduší</t>
  </si>
  <si>
    <t xml:space="preserve">příjem prostřednictvím SR </t>
  </si>
  <si>
    <t>odvody za odnětí půdy ze ZPF</t>
  </si>
  <si>
    <t>jednorázový, neopakující se příjem</t>
  </si>
  <si>
    <t>poplatek za likvidaci komunálního odpadu</t>
  </si>
  <si>
    <t>poplatek ze psů</t>
  </si>
  <si>
    <t>poplatek za lázeňský nebo rekreační pobyt</t>
  </si>
  <si>
    <t>poplatek  za užívání veřejného prostranství</t>
  </si>
  <si>
    <t>MmOl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</si>
  <si>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</si>
  <si>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</si>
  <si>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</si>
  <si>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</si>
  <si>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org.1056: vodní plochy 204 tis., vodočty a zařízení CO 25 tis., odvodňovací koryto Povelská ul. 26 tis., povodňová mříž Nemilany 14 tis., údržba přečerpávací stanice v Chomoutově 91 tis., čištění související dešťové kanalizace 90 tis</t>
  </si>
  <si>
    <t>z toho pol. 8115 - změna stavu krátkodobých prostředků na bank. účtech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</si>
  <si>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</si>
  <si>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</si>
  <si>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neobsahuje částku na školy s právní subjektivitou</t>
  </si>
  <si>
    <t>oblast soc. dávek (kryty st. rozpočtem) - vazba na globální dotaci v příjmech</t>
  </si>
  <si>
    <t>08 - odbor agendy řidičů a mot. vozidel</t>
  </si>
  <si>
    <t>Poznámka - vztahuje se k r. 2005</t>
  </si>
  <si>
    <t>Název organizace</t>
  </si>
  <si>
    <t>ZOO Olomouc</t>
  </si>
  <si>
    <t>3741-5331-1077</t>
  </si>
  <si>
    <t>Moravské divadlo</t>
  </si>
  <si>
    <t>3311-5331-1150</t>
  </si>
  <si>
    <t>Divadlo hudby</t>
  </si>
  <si>
    <t>Městská policie</t>
  </si>
  <si>
    <t>životní prostředí</t>
  </si>
  <si>
    <t xml:space="preserve">org. 50 - stavební odbor - ve správním řízení </t>
  </si>
  <si>
    <t>Celkem tř. 3 - KAPITÁLOVÉ PŔÍJMY</t>
  </si>
  <si>
    <t>neinv. dot. přij. v rámci souhr. dotač. vztahu</t>
  </si>
  <si>
    <t>neinvestiční dotace od obcí</t>
  </si>
  <si>
    <t>školství, platby obcí za cizí žáky</t>
  </si>
  <si>
    <t>převod z vlastní hospodářské činnosti</t>
  </si>
  <si>
    <t>převody z ostatních vlastních fondů (depozit)</t>
  </si>
  <si>
    <t>školné MŠ</t>
  </si>
  <si>
    <t>příjmy z prodeje akcií</t>
  </si>
  <si>
    <t>oživení centra</t>
  </si>
  <si>
    <t>TV Morava</t>
  </si>
  <si>
    <t>ZIPP Communication</t>
  </si>
  <si>
    <t>Účel</t>
  </si>
  <si>
    <t>03-odbor koncepce a rozvoje</t>
  </si>
  <si>
    <t>členské přísp. v odbor. asociacích a spol. pro prac. vysílané zaměst.</t>
  </si>
  <si>
    <t>05-odbor ekonomický</t>
  </si>
  <si>
    <t>Liga na ochranu zvířat</t>
  </si>
  <si>
    <t>07-odbor dopravy</t>
  </si>
  <si>
    <t>čl. příspěvek Sdružení správců komunikací</t>
  </si>
  <si>
    <t>kulturní příspěvky</t>
  </si>
  <si>
    <t>Olomoucké kulturní léto</t>
  </si>
  <si>
    <t>Benefice</t>
  </si>
  <si>
    <t>Dějiny města</t>
  </si>
  <si>
    <t>AFO</t>
  </si>
  <si>
    <t>Festival duchovní hudby</t>
  </si>
  <si>
    <t>Poezie bez hranic</t>
  </si>
  <si>
    <t>Žerotín</t>
  </si>
  <si>
    <t>Svátky písní</t>
  </si>
  <si>
    <t>maršál Radecký</t>
  </si>
  <si>
    <t>Konfederace politických vězňů</t>
  </si>
  <si>
    <t>podpora sportu a tělovýchovy</t>
  </si>
  <si>
    <t>Sokolská župa - Běh Terry Foxe</t>
  </si>
  <si>
    <t>nespecifikované akce dle rozhodnutí RmO</t>
  </si>
  <si>
    <t>čl. příspěvek SAD</t>
  </si>
  <si>
    <t>příspěvky v oblasti tvorby a ochrany živ. prostředí</t>
  </si>
  <si>
    <t xml:space="preserve">22 mil. Kč ČS, a. s.; 13,8 mil. Kč KB, a. s.; 17.762,9 tis. Kč MF ČR                       (16.890 tis. Kč ČOV a 872,9 tis. Kč kanal. Holice); 11.765 tis. Kč SMV, a. s.; 1.388 tis. Kč SFŽP (rekult. skl. Grygov); 7,3 mil. Kč MMR ČR (FRB) </t>
  </si>
  <si>
    <t>Regionální fond pro přípravu projektů</t>
  </si>
  <si>
    <t>cyklotrasy (1,- Kč na obyv.)</t>
  </si>
  <si>
    <t xml:space="preserve">SOSM (4,- Kč na obyv.) </t>
  </si>
  <si>
    <t>přísp. města na obnovu památek v rámci st. dot. z Programu regenerace MPR a MPZ</t>
  </si>
  <si>
    <t>stipendium SmOl pro posluchače UP Ol.</t>
  </si>
  <si>
    <t>čl. příspěvek ve Sdružení obcí vodovod Pomoraví</t>
  </si>
  <si>
    <t>11-odbor vn. vztahů a inf.</t>
  </si>
  <si>
    <t>publikační činnost</t>
  </si>
  <si>
    <t>festival Jeden svět</t>
  </si>
  <si>
    <t>KČT - údržba turist. tras</t>
  </si>
  <si>
    <t>oživení Sv. Kopečku</t>
  </si>
  <si>
    <t>vydávání bullet. INFO OC</t>
  </si>
  <si>
    <t>Sdružení azyl. domů - roční poplatek</t>
  </si>
  <si>
    <t>Celkem provozní příspěvky a dotace</t>
  </si>
  <si>
    <t>dle smlouvy s OLTERM &amp; TD Olomouc, a. s. (5.100 tis. hlavní smlouva a 2.900 tis. plavání batolat)</t>
  </si>
  <si>
    <t>dle rozhodnutí RMO</t>
  </si>
  <si>
    <t>- odbory</t>
  </si>
  <si>
    <t>- příspěvkové organizace</t>
  </si>
  <si>
    <t>- příspěvkové organizace - škol. subj.</t>
  </si>
  <si>
    <t>- objednávky veř. služeb u a. s.</t>
  </si>
  <si>
    <t>z toho tř. 6 - investice</t>
  </si>
  <si>
    <t>- investice MmOl</t>
  </si>
  <si>
    <t>- investice hrazené z odvodů SNO, a. s.</t>
  </si>
  <si>
    <t>- investice hrazené z odvodů SMV, a. s.</t>
  </si>
  <si>
    <t>uhrazené splátky dlouhodobých přij. půjček</t>
  </si>
  <si>
    <t>splátka revolvingového úvěru u KB, a. s.</t>
  </si>
  <si>
    <t>přebytek hospodaření</t>
  </si>
  <si>
    <r>
      <t>5901-</t>
    </r>
    <r>
      <rPr>
        <sz val="8"/>
        <rFont val="Arial CE"/>
        <family val="2"/>
      </rPr>
      <t>nespecifikované rezervy</t>
    </r>
  </si>
  <si>
    <t>FRB klasický 23.491 tis. Kč; FRB povodňový 7.527 tis. Kč</t>
  </si>
  <si>
    <t>užití dle rozhodnutí RMO</t>
  </si>
  <si>
    <t>Celkem FRB</t>
  </si>
  <si>
    <t>předpoklad st. dotace 3.500 tis.; v HČ zahrnut nájem ve výši 1 mil. Kč + DPH</t>
  </si>
  <si>
    <t xml:space="preserve">Svaz měst a obcí - čl. příspěvky </t>
  </si>
  <si>
    <t>Sdružení historických sídel - čl. příspěvek</t>
  </si>
  <si>
    <t>České dědictví UNESCO - čl. příspěvek</t>
  </si>
  <si>
    <t>Olterm TD &amp; a. s. - správa a provoz Plaveckého stadionu</t>
  </si>
  <si>
    <t>příspěvky v oblasti zdravotnictví                                       (dle návrhu zdravotní komise)</t>
  </si>
  <si>
    <t>příspěvky nest. subjektům v soc. oblasti                                 (dle návrhu soc. komise)</t>
  </si>
  <si>
    <t>Asociace turistických a inf. center - čl. příspěvek</t>
  </si>
  <si>
    <r>
      <t>5163-</t>
    </r>
    <r>
      <rPr>
        <sz val="8"/>
        <rFont val="Arial CE"/>
        <family val="2"/>
      </rPr>
      <t>sl. peněžních ústavů</t>
    </r>
  </si>
  <si>
    <t>Číslo pol.</t>
  </si>
  <si>
    <t>Název položky</t>
  </si>
  <si>
    <t>prodej portfolia SmOl</t>
  </si>
  <si>
    <t xml:space="preserve">Položka </t>
  </si>
  <si>
    <t>Celkem ekonomický odbor</t>
  </si>
  <si>
    <t>org. 1056</t>
  </si>
  <si>
    <t>skládka materiálu</t>
  </si>
  <si>
    <t>zastup. dle mandát. sml.</t>
  </si>
  <si>
    <t>DPMO, a. s.</t>
  </si>
  <si>
    <t>dopravní obslužnost</t>
  </si>
  <si>
    <t>Connex, a. s.</t>
  </si>
  <si>
    <t>ostatní</t>
  </si>
  <si>
    <t>dotace tisku jízd. řádů</t>
  </si>
  <si>
    <t>veřejné osvětlení</t>
  </si>
  <si>
    <t>Celkem odbor dopravy</t>
  </si>
  <si>
    <t>11 - odb. vn. vztahů a informací</t>
  </si>
  <si>
    <t>udržování a opravy inform. systému v přednádražním prostoru</t>
  </si>
  <si>
    <t>Celkem odbor vn. vztahů a inf.</t>
  </si>
  <si>
    <t>14 - odbor školství</t>
  </si>
  <si>
    <t>kontrola tech. stavu a údržba veř. hřišť</t>
  </si>
  <si>
    <t>Celkem odbor školství</t>
  </si>
  <si>
    <t>udržování  mobiliáře v přednádražním prostoru</t>
  </si>
  <si>
    <t>údržba veř. WC, věž. hodiny Černovír</t>
  </si>
  <si>
    <t>Celkem odbor správy</t>
  </si>
  <si>
    <t>Výstaviště FLORA, a. s.</t>
  </si>
  <si>
    <t>čistota města vč. státních komunikací</t>
  </si>
  <si>
    <t>org. 10561</t>
  </si>
  <si>
    <t>svoz TKO od občanů</t>
  </si>
  <si>
    <t>vodní plochy, povodňová mříž zatrubnění Nemilanky, odvodňovací koryto v Povel. ul., vodočty a zař. CO, přečerp. stanice v Chomoutově, dešť. kanalizace</t>
  </si>
  <si>
    <t xml:space="preserve">Schválený rozpočet 2005 </t>
  </si>
  <si>
    <t xml:space="preserve">Poznámka </t>
  </si>
  <si>
    <t>Schválený rozpočet 2005</t>
  </si>
  <si>
    <t>§, položky, org.</t>
  </si>
  <si>
    <t>Částka v tis. Kč</t>
  </si>
  <si>
    <t>HCO - provoz Zimního stadionu</t>
  </si>
  <si>
    <t>vyhlášení nejlepších sportovců</t>
  </si>
  <si>
    <r>
      <t>5161-</t>
    </r>
    <r>
      <rPr>
        <sz val="8"/>
        <rFont val="Arial CE"/>
        <family val="2"/>
      </rPr>
      <t>služby pošt</t>
    </r>
  </si>
  <si>
    <t>Paragraf</t>
  </si>
  <si>
    <t>Položka</t>
  </si>
  <si>
    <r>
      <t>6171</t>
    </r>
    <r>
      <rPr>
        <sz val="8"/>
        <rFont val="Arial CE"/>
        <family val="2"/>
      </rPr>
      <t>-činnost místní správy</t>
    </r>
  </si>
  <si>
    <t>údržba a provozování památek</t>
  </si>
  <si>
    <t>org. 1056 - 24 tis. Kč Památník za sobodu a demokracii, 222 tis. Kč Michalské schody</t>
  </si>
  <si>
    <t>smluvní vztah; v tom 50 mil. Kč ISPA</t>
  </si>
  <si>
    <t>Olterm a.s. - opravy PSO</t>
  </si>
  <si>
    <t>org.</t>
  </si>
  <si>
    <t>§</t>
  </si>
  <si>
    <t>pol.</t>
  </si>
  <si>
    <t>název stavby</t>
  </si>
  <si>
    <t>schválený rozpočet 2005 v tis. Kč</t>
  </si>
  <si>
    <t>poznámka</t>
  </si>
  <si>
    <t>I.</t>
  </si>
  <si>
    <t xml:space="preserve">Stavební investice </t>
  </si>
  <si>
    <t>Andělská - plynofikace</t>
  </si>
  <si>
    <t>0973</t>
  </si>
  <si>
    <t>Balbínova, Hejčín - byt. výstavba</t>
  </si>
  <si>
    <t>0994</t>
  </si>
  <si>
    <t>0635</t>
  </si>
  <si>
    <t>Andělská ul. - rekonstrukce komunikace</t>
  </si>
  <si>
    <t>4396</t>
  </si>
  <si>
    <t>Andělská ul. - propojení přes areál Lotos</t>
  </si>
  <si>
    <t>4382</t>
  </si>
  <si>
    <t>Adamovka - zkapacitnění koryta</t>
  </si>
  <si>
    <t>4334</t>
  </si>
  <si>
    <t>Aquapark Olomouc</t>
  </si>
  <si>
    <t>4384</t>
  </si>
  <si>
    <t>Arbesova ul. - odvodnění pozemku</t>
  </si>
  <si>
    <t>0735</t>
  </si>
  <si>
    <t>Bezbariérové úpravy komunikací</t>
  </si>
  <si>
    <t>4393</t>
  </si>
  <si>
    <t>Bezručovy sady  - dětské hřiště</t>
  </si>
  <si>
    <t>0749</t>
  </si>
  <si>
    <t>Cyklostezky</t>
  </si>
  <si>
    <t>4186</t>
  </si>
  <si>
    <t>Čechovy sady - dětské hřiště</t>
  </si>
  <si>
    <t>4371</t>
  </si>
  <si>
    <t>Čechovy sady - stavební úpravy sociálního zařízení</t>
  </si>
  <si>
    <t>4190</t>
  </si>
  <si>
    <t>Černovír - rekolaudace a dobudování kanalizace</t>
  </si>
  <si>
    <t>4366</t>
  </si>
  <si>
    <t>Holečkova ul. 7 - rozšíř. kapac. Domova pro ženy a matky s dětmi</t>
  </si>
  <si>
    <t>0870</t>
  </si>
  <si>
    <t>Holice - Šlechtitelů - průmyslová zóna</t>
  </si>
  <si>
    <t>4261</t>
  </si>
  <si>
    <t>Horní lán - průchod</t>
  </si>
  <si>
    <t>0959</t>
  </si>
  <si>
    <t>Hynaisova ul. 10 - rekonstrukce objektu</t>
  </si>
  <si>
    <t>4255</t>
  </si>
  <si>
    <t>Chodníky</t>
  </si>
  <si>
    <t>1020</t>
  </si>
  <si>
    <t>Chomoutov - hasičská zbrojnice</t>
  </si>
  <si>
    <t>4390</t>
  </si>
  <si>
    <t>Informační a orientační systém</t>
  </si>
  <si>
    <t>4194</t>
  </si>
  <si>
    <t>Jeremenkova ul. - přednádražní prostor IV. etapa</t>
  </si>
  <si>
    <t>4394</t>
  </si>
  <si>
    <t>Jižní, Zolova ul.  - rekonstrukce komunikace</t>
  </si>
  <si>
    <t>4389</t>
  </si>
  <si>
    <t>Kanalizace - rekonstrukce odlehčovací komory OK3A</t>
  </si>
  <si>
    <t>1063</t>
  </si>
  <si>
    <t>Kohezní fond EU - rekonstrukce kanalizační sítě II</t>
  </si>
  <si>
    <t>0636</t>
  </si>
  <si>
    <t xml:space="preserve">Koželužská ul. - rekonstrukce komunikace </t>
  </si>
  <si>
    <t>0936</t>
  </si>
  <si>
    <t>Lávka Smetanovy sady - Flóra Olomouc, a. s.</t>
  </si>
  <si>
    <t>1045</t>
  </si>
  <si>
    <t>Máchalova ul. - rekonstrukce komunikace</t>
  </si>
  <si>
    <t>0863</t>
  </si>
  <si>
    <t>Malá parkoviště</t>
  </si>
  <si>
    <t>4260</t>
  </si>
  <si>
    <t>MDO - rek. budovy tř. Svobody 33 - část C</t>
  </si>
  <si>
    <t>4233</t>
  </si>
  <si>
    <t>Mošnerova ul. - rekonstrukce komunikace</t>
  </si>
  <si>
    <t>4391</t>
  </si>
  <si>
    <t>Navýšení statické dopravy v centru (parkoviště)</t>
  </si>
  <si>
    <t>4216</t>
  </si>
  <si>
    <t>Náves Svobody  - rekonstrukce  komunikace - III. stavba</t>
  </si>
  <si>
    <t>4324</t>
  </si>
  <si>
    <t>Neředín - propojovací komunikace rondel - lokalita Na Vršku</t>
  </si>
  <si>
    <t>4340</t>
  </si>
  <si>
    <t>Nerudova ul. - rekonstrukce komunikace</t>
  </si>
  <si>
    <t>0893</t>
  </si>
  <si>
    <t>Odlehčovací komora OK 2B</t>
  </si>
  <si>
    <t>4392</t>
  </si>
  <si>
    <t>Ochrana stokové sítě proti povodním - I. etapa</t>
  </si>
  <si>
    <t>4192</t>
  </si>
  <si>
    <t>Olomouc, Bělidla - prop. komun. v trase Severního spoje</t>
  </si>
  <si>
    <t>4318</t>
  </si>
  <si>
    <t>Olomouc - předkremační prostor</t>
  </si>
  <si>
    <t>0152</t>
  </si>
  <si>
    <t xml:space="preserve">Park Malého prince - IV. etapa </t>
  </si>
  <si>
    <t>4226</t>
  </si>
  <si>
    <t>Plavecký bazén - rekonstrukce střechy bazénu</t>
  </si>
  <si>
    <t>4397</t>
  </si>
  <si>
    <t>Plavecký bazén - parkoviště</t>
  </si>
  <si>
    <t>4319</t>
  </si>
  <si>
    <t>Požárníků ul. - kanalizace</t>
  </si>
  <si>
    <t>4387</t>
  </si>
  <si>
    <t>Projekty EU - příprava</t>
  </si>
  <si>
    <t>4176</t>
  </si>
  <si>
    <t>Prokopa Holého - areál bývalých kasáren - komunikace</t>
  </si>
  <si>
    <t>1064</t>
  </si>
  <si>
    <t>Průchodní ul. - rekonstrukce  komunikace vč. inženýrských sítí</t>
  </si>
  <si>
    <t>4188</t>
  </si>
  <si>
    <t>Přáslavická svodnice - přeložka</t>
  </si>
  <si>
    <t>4187</t>
  </si>
  <si>
    <t>Přerovská, Rolsberská  ul. - rekonstrukce vodovodního řadu H</t>
  </si>
  <si>
    <t>0562</t>
  </si>
  <si>
    <t>Radíkov - kanalizace</t>
  </si>
  <si>
    <t>0978</t>
  </si>
  <si>
    <t>Rekonstrukce a dobudování stokové sítě města  - ISPA I</t>
  </si>
  <si>
    <t>4326</t>
  </si>
  <si>
    <t>Rozvoj MHD Olomouc</t>
  </si>
  <si>
    <t>4327</t>
  </si>
  <si>
    <t>Rozvoj informačních a komunikačních technologií</t>
  </si>
  <si>
    <t>1143</t>
  </si>
  <si>
    <t>Sluňákov  - středisko ekologické výchovy</t>
  </si>
  <si>
    <t>4344</t>
  </si>
  <si>
    <t>Speciální škola Svatoplukova - odstranění vlhkosti</t>
  </si>
  <si>
    <t>4197</t>
  </si>
  <si>
    <t>Starodružiníků  ul. - rekonstrukce komunikace</t>
  </si>
  <si>
    <t>4199</t>
  </si>
  <si>
    <t>Šantova ul. - vodní kanál</t>
  </si>
  <si>
    <t>0946</t>
  </si>
  <si>
    <t>Štítného ul. - most nad drahou ČD</t>
  </si>
  <si>
    <t>4245</t>
  </si>
  <si>
    <t>Štítného ul. - rekonstrukce komunikace</t>
  </si>
  <si>
    <t>1058</t>
  </si>
  <si>
    <t>Úzké díly - regenerace panelového sídliště - RC 1, RC 6</t>
  </si>
  <si>
    <t>4363</t>
  </si>
  <si>
    <t>Úzké díly - regenerace panelového sídliště - RC 11</t>
  </si>
  <si>
    <t>4198</t>
  </si>
  <si>
    <t>Velkomoravská - lávka pro pěší</t>
  </si>
  <si>
    <t>0865</t>
  </si>
  <si>
    <t>Veřejné osvětlení + SSZ</t>
  </si>
  <si>
    <t>1003</t>
  </si>
  <si>
    <t>Výstavba přednádražního uzlu - ČD III. etapa</t>
  </si>
  <si>
    <t>0633</t>
  </si>
  <si>
    <t>Wanklova - rekonstrukce komunikace</t>
  </si>
  <si>
    <t>4236</t>
  </si>
  <si>
    <t>Zimní stadion - rekonstrukce plochy, technologie</t>
  </si>
  <si>
    <t>4283</t>
  </si>
  <si>
    <t>ZŠ Heyrovského - rekonstrukce ŠJ</t>
  </si>
  <si>
    <t>0573</t>
  </si>
  <si>
    <t>ZŠ Holečkova - hřiště</t>
  </si>
  <si>
    <t>4342</t>
  </si>
  <si>
    <t>ZŠ Holečkova - odstranění poruch konstr. systému</t>
  </si>
  <si>
    <t>4193</t>
  </si>
  <si>
    <t>ZŠ Holice - výstavba hřiště</t>
  </si>
  <si>
    <t>4400</t>
  </si>
  <si>
    <t>ZŠ Mozartova - rekonstrukce výdejny stravy</t>
  </si>
  <si>
    <t>4191</t>
  </si>
  <si>
    <t>ZŠ Nedvědova - rekonstrukce  bazénu</t>
  </si>
  <si>
    <t>4205</t>
  </si>
  <si>
    <t>ZŠ Řezníčkova - rekonstrukce ŠJ</t>
  </si>
  <si>
    <t>4343</t>
  </si>
  <si>
    <t>ZŠ Rožňavská - hřiště - umělý trávník</t>
  </si>
  <si>
    <t>4386</t>
  </si>
  <si>
    <t>ZŠ Stupkova  - rekonstrukce ŠJ</t>
  </si>
  <si>
    <t>4385</t>
  </si>
  <si>
    <t>ZŠ Terera - rekonstrukce ŠJ</t>
  </si>
  <si>
    <t>Mezisoučet</t>
  </si>
  <si>
    <t>II.</t>
  </si>
  <si>
    <t>Nestavební investice</t>
  </si>
  <si>
    <t>Hynaisova ul. - rekonstrukce objektu - komunikační technika</t>
  </si>
  <si>
    <t>realizuje odbor informatiky</t>
  </si>
  <si>
    <t>Hynaisova ul. - rekonstrukce objektu - interiér</t>
  </si>
  <si>
    <t>realizuje odbor investic</t>
  </si>
  <si>
    <t>4402</t>
  </si>
  <si>
    <t>Hynaisova ul. -  2ks kopírka</t>
  </si>
  <si>
    <t>realizuje stavební odbor</t>
  </si>
  <si>
    <t>4401</t>
  </si>
  <si>
    <t>Holice Příkopy - kanalizace - vodovod</t>
  </si>
  <si>
    <t>dílčí splátka (1/8) za odkup infrastruktury - real. majetkoprávní odbor</t>
  </si>
  <si>
    <t>0975</t>
  </si>
  <si>
    <t>Kanalizační sběrač A II</t>
  </si>
  <si>
    <t>1111</t>
  </si>
  <si>
    <t>Pořízení informační a výpočetní techniky</t>
  </si>
  <si>
    <t>4398</t>
  </si>
  <si>
    <t xml:space="preserve">Výkupy pozemků </t>
  </si>
  <si>
    <t>0753</t>
  </si>
  <si>
    <t>Výkupy pozemků</t>
  </si>
  <si>
    <t>realizuje majetkoprávní odbor</t>
  </si>
  <si>
    <t>III.</t>
  </si>
  <si>
    <t>Příspěvky a platby města jiným subjektům</t>
  </si>
  <si>
    <t>Aquapark - příspěvek na vybudování infrastruktury</t>
  </si>
  <si>
    <t>realizuje odbor majetkoprávní                                                          a odbor koncepce a rozvoje</t>
  </si>
  <si>
    <t xml:space="preserve">odbor soc. služeb a zdravotnictví </t>
  </si>
  <si>
    <t>DPMO, a. s. - výstavba přednádražního uzlu ČD - III. etapa</t>
  </si>
  <si>
    <t>4403</t>
  </si>
  <si>
    <t>Holická ul. - most U plynárny</t>
  </si>
  <si>
    <t>realizuje odbor koncepce a rozvoje</t>
  </si>
  <si>
    <t>4331</t>
  </si>
  <si>
    <t>Kasárna Neředín - vybudování trafostanice</t>
  </si>
  <si>
    <t>4406</t>
  </si>
  <si>
    <t>Moravská filharmonie Olomouc - hudební nástroje</t>
  </si>
  <si>
    <t>realizuje ekonomický odbor</t>
  </si>
  <si>
    <t>4404</t>
  </si>
  <si>
    <t>Plavecký stadion - rekonstrukce technologie úpravy vody</t>
  </si>
  <si>
    <t>relizuje odbor školství</t>
  </si>
  <si>
    <t>4405</t>
  </si>
  <si>
    <t>Plavecký stadion - rekonstrukce tobogánové věže</t>
  </si>
  <si>
    <t>0953</t>
  </si>
  <si>
    <t>SK Sigma Olomouc, a. s. - kapitálový vstup</t>
  </si>
  <si>
    <t>realizuje odbor školství</t>
  </si>
  <si>
    <t>0059</t>
  </si>
  <si>
    <t>Vodovod Pomoraví - členský inv. podíl svazku obcí</t>
  </si>
  <si>
    <t>IV.</t>
  </si>
  <si>
    <t>Investice SMV, a. s. z nájemného</t>
  </si>
  <si>
    <t>4253</t>
  </si>
  <si>
    <t>Bořivojova ul.  - rek. OK 5CIV a shybky</t>
  </si>
  <si>
    <t>0995</t>
  </si>
  <si>
    <t>ČOV Olomouc</t>
  </si>
  <si>
    <t>0983</t>
  </si>
  <si>
    <t>ČOV Lošov</t>
  </si>
  <si>
    <t>4423</t>
  </si>
  <si>
    <t>Kanalizace v ul. Štolbová</t>
  </si>
  <si>
    <t xml:space="preserve">Odlehčovací komora OK 2 B </t>
  </si>
  <si>
    <t>0395</t>
  </si>
  <si>
    <t>Projektová dokumentace</t>
  </si>
  <si>
    <t>0809</t>
  </si>
  <si>
    <t>Realizace měřitelných okrsků dle zpracované studie</t>
  </si>
  <si>
    <t>4421</t>
  </si>
  <si>
    <t>Rek. armaturní šachty na DN 700 - ul. Hodolanská - Jiráskova</t>
  </si>
  <si>
    <t>4427</t>
  </si>
  <si>
    <t>Rek. připojení na stoku  DVI - Dr. M. Horákové č. 31, 33, 35</t>
  </si>
  <si>
    <t>4426</t>
  </si>
  <si>
    <t>Rekonstrukce odlehč. komor na stokové síti</t>
  </si>
  <si>
    <t>4422</t>
  </si>
  <si>
    <t>Rekonstrukce veřejných částí kanalizačních přípojek</t>
  </si>
  <si>
    <t>4415</t>
  </si>
  <si>
    <t>Rekonstrukce olověných vodovodních přípojek objektů v majetku města Olomouce</t>
  </si>
  <si>
    <t>4244</t>
  </si>
  <si>
    <t>Rekonstrukce stoky Ck Husova ul. - tř. 17. Listopadu</t>
  </si>
  <si>
    <t>4428</t>
  </si>
  <si>
    <t>Rekonstrukce stoky BXd - ul. Opletalova</t>
  </si>
  <si>
    <t>4424</t>
  </si>
  <si>
    <t>Rekonstrukce stoky BVc - ul. Nerudova</t>
  </si>
  <si>
    <t>4425</t>
  </si>
  <si>
    <t>Rekonstrukce stok BVa - ul. Aksamitova</t>
  </si>
  <si>
    <t>4416</t>
  </si>
  <si>
    <t>Rekonstrukce vod. řadu - ul. U stavu</t>
  </si>
  <si>
    <t>4417</t>
  </si>
  <si>
    <t>Rekonstrukce vod. řadu - ul. Nerudova</t>
  </si>
  <si>
    <t>4418</t>
  </si>
  <si>
    <t>Rekonstrukce vod. řadu - ul. Aksamitova</t>
  </si>
  <si>
    <t>4239</t>
  </si>
  <si>
    <t>Rekonstrukce vod. řadu - ul. Synkova - Řezáčova</t>
  </si>
  <si>
    <t>4419</t>
  </si>
  <si>
    <t>Rekonstrukce vod. řadu - ul. Na Letné</t>
  </si>
  <si>
    <t>4420</t>
  </si>
  <si>
    <t>Rekonstrukce uzávěrů na hlavních vod. řadech DN 500</t>
  </si>
  <si>
    <t>0610</t>
  </si>
  <si>
    <t>Zaměření stokové sítě pro GIS</t>
  </si>
  <si>
    <t>0606</t>
  </si>
  <si>
    <t>Zaměření vodovodů pro GIS</t>
  </si>
  <si>
    <t>V.</t>
  </si>
  <si>
    <t>Ostatní nákup dlouhodobého nehmotného majetku - odbor koncepce a rozvoje</t>
  </si>
  <si>
    <t>4293</t>
  </si>
  <si>
    <t>Aktualizace cenové mapy</t>
  </si>
  <si>
    <t>4432</t>
  </si>
  <si>
    <t>Aktualizace ploch zeleně z hlediska ÚPnSÚ</t>
  </si>
  <si>
    <t>4296</t>
  </si>
  <si>
    <t>Aktualizace strategického plánu</t>
  </si>
  <si>
    <t>Kasárna Neředín</t>
  </si>
  <si>
    <t>4431</t>
  </si>
  <si>
    <t>Model dopravy města Olomouce</t>
  </si>
  <si>
    <t>4289</t>
  </si>
  <si>
    <t>Opatření dle generelu dopravy</t>
  </si>
  <si>
    <t>4298</t>
  </si>
  <si>
    <t>Pořízení změn regeneračního plánu MPR</t>
  </si>
  <si>
    <t>4285</t>
  </si>
  <si>
    <t>Pořízení změn ÚPnSÚ</t>
  </si>
  <si>
    <t>4287</t>
  </si>
  <si>
    <t>Pořízení změny RP Povel Čtvrtky</t>
  </si>
  <si>
    <t>4292</t>
  </si>
  <si>
    <t>Rozvojové materiály pro bydlení</t>
  </si>
  <si>
    <t>4430</t>
  </si>
  <si>
    <t>Studie hřiště Bezručovy Sady</t>
  </si>
  <si>
    <t>4300</t>
  </si>
  <si>
    <t>Studie  - Plavecký stadion</t>
  </si>
  <si>
    <t>4294</t>
  </si>
  <si>
    <t>Studie proveditelnosti</t>
  </si>
  <si>
    <t>4374</t>
  </si>
  <si>
    <t>Studie rekonstrukce Zimního stadionu</t>
  </si>
  <si>
    <t>4290</t>
  </si>
  <si>
    <t>Studie silniční sítě</t>
  </si>
  <si>
    <t>4286</t>
  </si>
  <si>
    <t>Územně plánovací podklady</t>
  </si>
  <si>
    <t>4325</t>
  </si>
  <si>
    <t>Výstaviště Flora</t>
  </si>
  <si>
    <t>VI.</t>
  </si>
  <si>
    <t>Investice SNO, a. s. z nájemného</t>
  </si>
  <si>
    <t>4410</t>
  </si>
  <si>
    <t>Horní nám. 12 - rekonstrukce objektu</t>
  </si>
  <si>
    <t>600</t>
  </si>
  <si>
    <t>využití dvorního traktu</t>
  </si>
  <si>
    <t>realizuje SNO, a. s.</t>
  </si>
  <si>
    <t>4414</t>
  </si>
  <si>
    <t>Jižní ul. - odstranění vad a nedodělků</t>
  </si>
  <si>
    <t>2000</t>
  </si>
  <si>
    <t>rekonstrukce bytového fondu</t>
  </si>
  <si>
    <t>4408</t>
  </si>
  <si>
    <t xml:space="preserve">Přichystalova ul. - 62, 64, 66, 68  </t>
  </si>
  <si>
    <t>7500</t>
  </si>
  <si>
    <t>4411</t>
  </si>
  <si>
    <t>Purkyňova ul. 3 - modernizace bytů</t>
  </si>
  <si>
    <t>200</t>
  </si>
  <si>
    <t>4407</t>
  </si>
  <si>
    <t>Slovenská ul. 5 (Žerotín) - fasáda</t>
  </si>
  <si>
    <t>4220</t>
  </si>
  <si>
    <t>4413</t>
  </si>
  <si>
    <t>Tř. Kosmonautů 12, 14, 16, 18, 20</t>
  </si>
  <si>
    <t>380</t>
  </si>
  <si>
    <t>4412</t>
  </si>
  <si>
    <t>Tř. Svobody 41 - rekonstrukce ubytovny divadla</t>
  </si>
  <si>
    <t>400</t>
  </si>
  <si>
    <t>realizuje SNO, a.s.</t>
  </si>
  <si>
    <t>4409</t>
  </si>
  <si>
    <t>U Letiště 2, 4, 6, 8, 10</t>
  </si>
  <si>
    <t>zateplení objektů</t>
  </si>
  <si>
    <t>REKAPITULACE</t>
  </si>
  <si>
    <t>celkem - I., II., III., V.</t>
  </si>
  <si>
    <t>celkem - IV.</t>
  </si>
  <si>
    <t>celkem - VI.</t>
  </si>
  <si>
    <t xml:space="preserve">Schválené investiční akce celkem </t>
  </si>
  <si>
    <r>
      <t>Investice</t>
    </r>
    <r>
      <rPr>
        <b/>
        <sz val="10"/>
        <rFont val="Arial"/>
        <family val="2"/>
      </rPr>
      <t xml:space="preserve"> MmOl</t>
    </r>
    <r>
      <rPr>
        <sz val="10"/>
        <rFont val="Arial"/>
        <family val="0"/>
      </rPr>
      <t xml:space="preserve"> celkem</t>
    </r>
  </si>
  <si>
    <r>
      <t xml:space="preserve">Investice </t>
    </r>
    <r>
      <rPr>
        <b/>
        <sz val="10"/>
        <rFont val="Arial"/>
        <family val="2"/>
      </rPr>
      <t>SMV, a. s.</t>
    </r>
    <r>
      <rPr>
        <sz val="10"/>
        <rFont val="Arial"/>
        <family val="0"/>
      </rPr>
      <t xml:space="preserve"> z nájemného</t>
    </r>
  </si>
  <si>
    <r>
      <t xml:space="preserve">Investice </t>
    </r>
    <r>
      <rPr>
        <b/>
        <sz val="10"/>
        <rFont val="Arial"/>
        <family val="2"/>
      </rPr>
      <t>SNO, a. s.</t>
    </r>
    <r>
      <rPr>
        <sz val="10"/>
        <rFont val="Arial"/>
        <family val="0"/>
      </rPr>
      <t xml:space="preserve"> z nájemného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</si>
</sst>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_K_č"/>
    <numFmt numFmtId="166" formatCode="#\ ###\ ###\ ###"/>
    <numFmt numFmtId="167" formatCode="#,##0.0"/>
    <numFmt numFmtId="168" formatCode="d/m\."/>
    <numFmt numFmtId="169" formatCode="#,##0_ ;[Red]\-#,##0\ "/>
    <numFmt numFmtId="170" formatCode="#,##0.000"/>
    <numFmt numFmtId="171" formatCode="#,##0\ &quot;Kč&quot;"/>
    <numFmt numFmtId="172" formatCode="#,##0.00_ ;\-#,##0.00\ "/>
    <numFmt numFmtId="173" formatCode="#,##0_ ;\-#,##0\ "/>
    <numFmt numFmtId="174" formatCode="_-* #,##0.0\ _K_č_-;\-* #,##0.0\ _K_č_-;_-* &quot;-&quot;??\ _K_č_-;_-@_-"/>
    <numFmt numFmtId="175" formatCode="_-* #,##0\ _K_č_-;\-* #,##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0\9\7\3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b/>
      <sz val="8"/>
      <name val="Arial CE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7"/>
      <name val="Arial Narrow"/>
      <family val="2"/>
    </font>
    <font>
      <b/>
      <sz val="8"/>
      <color indexed="10"/>
      <name val="Arial Narrow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sz val="8"/>
      <color indexed="14"/>
      <name val="Arial CE"/>
      <family val="2"/>
    </font>
    <font>
      <sz val="1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"/>
      <family val="0"/>
    </font>
    <font>
      <vertAlign val="superscript"/>
      <sz val="10"/>
      <name val="Arial Narrow"/>
      <family val="2"/>
    </font>
    <font>
      <sz val="8"/>
      <color indexed="14"/>
      <name val="Arial Narrow"/>
      <family val="2"/>
    </font>
    <font>
      <b/>
      <sz val="8"/>
      <color indexed="14"/>
      <name val="Arial Narrow"/>
      <family val="2"/>
    </font>
    <font>
      <b/>
      <sz val="8"/>
      <color indexed="12"/>
      <name val="Arial Narrow"/>
      <family val="2"/>
    </font>
    <font>
      <sz val="8"/>
      <color indexed="8"/>
      <name val="Arial CE"/>
      <family val="2"/>
    </font>
    <font>
      <b/>
      <i/>
      <sz val="9"/>
      <name val="Arial CE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14" fillId="4" borderId="25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6" fillId="4" borderId="3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29" xfId="0" applyFont="1" applyBorder="1" applyAlignment="1">
      <alignment vertical="center" wrapText="1"/>
    </xf>
    <xf numFmtId="0" fontId="18" fillId="2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3" fontId="1" fillId="3" borderId="41" xfId="0" applyNumberFormat="1" applyFont="1" applyFill="1" applyBorder="1" applyAlignment="1">
      <alignment/>
    </xf>
    <xf numFmtId="49" fontId="6" fillId="0" borderId="4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6" fillId="0" borderId="4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49" fontId="20" fillId="0" borderId="3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9" fillId="0" borderId="44" xfId="0" applyNumberFormat="1" applyFont="1" applyBorder="1" applyAlignment="1">
      <alignment vertical="center" wrapText="1"/>
    </xf>
    <xf numFmtId="43" fontId="9" fillId="0" borderId="2" xfId="16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1" fillId="3" borderId="4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12" fillId="4" borderId="4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2" borderId="48" xfId="0" applyNumberFormat="1" applyFont="1" applyFill="1" applyBorder="1" applyAlignment="1">
      <alignment vertical="center"/>
    </xf>
    <xf numFmtId="3" fontId="12" fillId="4" borderId="32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12" fillId="2" borderId="3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25" fillId="0" borderId="0" xfId="0" applyFont="1" applyBorder="1" applyAlignment="1">
      <alignment horizontal="left"/>
    </xf>
    <xf numFmtId="3" fontId="7" fillId="0" borderId="4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20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left"/>
    </xf>
    <xf numFmtId="3" fontId="6" fillId="0" borderId="21" xfId="0" applyNumberFormat="1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6" fillId="0" borderId="20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6" borderId="29" xfId="0" applyFont="1" applyFill="1" applyBorder="1" applyAlignment="1">
      <alignment vertical="center"/>
    </xf>
    <xf numFmtId="3" fontId="10" fillId="6" borderId="52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27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 wrapText="1"/>
    </xf>
    <xf numFmtId="14" fontId="29" fillId="2" borderId="3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22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30" fillId="4" borderId="52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30" fillId="0" borderId="0" xfId="0" applyNumberFormat="1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50" xfId="0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 shrinkToFit="1"/>
    </xf>
    <xf numFmtId="3" fontId="6" fillId="0" borderId="0" xfId="0" applyNumberFormat="1" applyFont="1" applyBorder="1" applyAlignment="1">
      <alignment horizontal="left" vertical="top" shrinkToFit="1"/>
    </xf>
    <xf numFmtId="3" fontId="30" fillId="4" borderId="52" xfId="0" applyNumberFormat="1" applyFont="1" applyFill="1" applyBorder="1" applyAlignment="1">
      <alignment vertical="center" wrapText="1"/>
    </xf>
    <xf numFmtId="3" fontId="19" fillId="0" borderId="52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vertical="top" shrinkToFit="1"/>
    </xf>
    <xf numFmtId="3" fontId="2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0" xfId="0" applyFont="1" applyAlignment="1">
      <alignment horizontal="center"/>
    </xf>
    <xf numFmtId="3" fontId="9" fillId="0" borderId="2" xfId="22" applyNumberFormat="1" applyFont="1" applyBorder="1" applyAlignment="1">
      <alignment vertical="center"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0" fontId="9" fillId="0" borderId="2" xfId="0" applyFont="1" applyFill="1" applyBorder="1" applyAlignment="1">
      <alignment vertical="center" wrapText="1"/>
    </xf>
    <xf numFmtId="3" fontId="30" fillId="4" borderId="29" xfId="0" applyNumberFormat="1" applyFont="1" applyFill="1" applyBorder="1" applyAlignment="1">
      <alignment vertical="center"/>
    </xf>
    <xf numFmtId="3" fontId="0" fillId="4" borderId="38" xfId="0" applyNumberFormat="1" applyFill="1" applyBorder="1" applyAlignment="1">
      <alignment vertical="center"/>
    </xf>
    <xf numFmtId="3" fontId="30" fillId="4" borderId="38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 vertical="center"/>
    </xf>
    <xf numFmtId="3" fontId="6" fillId="0" borderId="20" xfId="0" applyNumberFormat="1" applyFont="1" applyBorder="1" applyAlignment="1">
      <alignment horizontal="left"/>
    </xf>
    <xf numFmtId="3" fontId="22" fillId="0" borderId="20" xfId="0" applyNumberFormat="1" applyFont="1" applyBorder="1" applyAlignment="1">
      <alignment horizontal="left"/>
    </xf>
    <xf numFmtId="0" fontId="11" fillId="2" borderId="54" xfId="0" applyFont="1" applyFill="1" applyBorder="1" applyAlignment="1">
      <alignment vertical="center" wrapText="1"/>
    </xf>
    <xf numFmtId="0" fontId="12" fillId="5" borderId="45" xfId="0" applyFont="1" applyFill="1" applyBorder="1" applyAlignment="1">
      <alignment vertical="center"/>
    </xf>
    <xf numFmtId="0" fontId="12" fillId="5" borderId="36" xfId="0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49" fontId="1" fillId="6" borderId="55" xfId="0" applyNumberFormat="1" applyFont="1" applyFill="1" applyBorder="1" applyAlignment="1">
      <alignment vertical="center" wrapText="1"/>
    </xf>
    <xf numFmtId="3" fontId="1" fillId="6" borderId="56" xfId="0" applyNumberFormat="1" applyFont="1" applyFill="1" applyBorder="1" applyAlignment="1">
      <alignment/>
    </xf>
    <xf numFmtId="0" fontId="19" fillId="2" borderId="57" xfId="0" applyFont="1" applyFill="1" applyBorder="1" applyAlignment="1">
      <alignment vertical="center"/>
    </xf>
    <xf numFmtId="49" fontId="19" fillId="2" borderId="58" xfId="0" applyNumberFormat="1" applyFont="1" applyFill="1" applyBorder="1" applyAlignment="1">
      <alignment vertical="center"/>
    </xf>
    <xf numFmtId="0" fontId="18" fillId="2" borderId="5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/>
    </xf>
    <xf numFmtId="3" fontId="19" fillId="2" borderId="59" xfId="0" applyNumberFormat="1" applyFont="1" applyFill="1" applyBorder="1" applyAlignment="1">
      <alignment/>
    </xf>
    <xf numFmtId="3" fontId="19" fillId="2" borderId="6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vertical="center"/>
    </xf>
    <xf numFmtId="0" fontId="21" fillId="0" borderId="61" xfId="0" applyFont="1" applyBorder="1" applyAlignment="1">
      <alignment/>
    </xf>
    <xf numFmtId="0" fontId="21" fillId="0" borderId="0" xfId="0" applyFont="1" applyBorder="1" applyAlignment="1">
      <alignment/>
    </xf>
    <xf numFmtId="3" fontId="9" fillId="0" borderId="52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3" fontId="10" fillId="0" borderId="52" xfId="0" applyNumberFormat="1" applyFont="1" applyFill="1" applyBorder="1" applyAlignment="1">
      <alignment vertical="center"/>
    </xf>
    <xf numFmtId="4" fontId="10" fillId="0" borderId="52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49" fontId="18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11" fillId="3" borderId="44" xfId="0" applyNumberFormat="1" applyFont="1" applyFill="1" applyBorder="1" applyAlignment="1">
      <alignment horizontal="right" vertical="center"/>
    </xf>
    <xf numFmtId="3" fontId="22" fillId="3" borderId="62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6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6" fillId="0" borderId="53" xfId="0" applyNumberFormat="1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3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3" fontId="6" fillId="0" borderId="20" xfId="0" applyNumberFormat="1" applyFont="1" applyBorder="1" applyAlignment="1">
      <alignment horizontal="left" vertical="center"/>
    </xf>
    <xf numFmtId="0" fontId="33" fillId="6" borderId="1" xfId="21" applyFont="1" applyFill="1" applyBorder="1" applyAlignment="1">
      <alignment horizontal="center" vertical="center"/>
      <protection/>
    </xf>
    <xf numFmtId="3" fontId="34" fillId="6" borderId="1" xfId="21" applyNumberFormat="1" applyFont="1" applyFill="1" applyBorder="1" applyAlignment="1">
      <alignment horizontal="center" vertical="center" wrapText="1"/>
      <protection/>
    </xf>
    <xf numFmtId="3" fontId="33" fillId="6" borderId="1" xfId="21" applyNumberFormat="1" applyFont="1" applyFill="1" applyBorder="1" applyAlignment="1">
      <alignment horizontal="center" vertical="center" wrapText="1"/>
      <protection/>
    </xf>
    <xf numFmtId="0" fontId="24" fillId="6" borderId="0" xfId="21" applyFill="1">
      <alignment/>
      <protection/>
    </xf>
    <xf numFmtId="0" fontId="24" fillId="0" borderId="0" xfId="21">
      <alignment/>
      <protection/>
    </xf>
    <xf numFmtId="0" fontId="24" fillId="0" borderId="0" xfId="21" applyFill="1" applyBorder="1" applyAlignment="1">
      <alignment vertical="top" wrapText="1"/>
      <protection/>
    </xf>
    <xf numFmtId="3" fontId="24" fillId="0" borderId="0" xfId="21" applyNumberFormat="1" applyFill="1" applyBorder="1" applyAlignment="1">
      <alignment vertical="top"/>
      <protection/>
    </xf>
    <xf numFmtId="0" fontId="24" fillId="0" borderId="0" xfId="21" applyFill="1">
      <alignment/>
      <protection/>
    </xf>
    <xf numFmtId="0" fontId="33" fillId="0" borderId="0" xfId="21" applyFont="1" applyAlignment="1">
      <alignment horizontal="center" vertical="center"/>
      <protection/>
    </xf>
    <xf numFmtId="0" fontId="33" fillId="0" borderId="0" xfId="21" applyFont="1" applyFill="1" applyBorder="1" applyAlignment="1">
      <alignment vertical="top" wrapText="1"/>
      <protection/>
    </xf>
    <xf numFmtId="49" fontId="24" fillId="0" borderId="1" xfId="21" applyNumberFormat="1" applyBorder="1">
      <alignment/>
      <protection/>
    </xf>
    <xf numFmtId="0" fontId="24" fillId="0" borderId="1" xfId="21" applyBorder="1">
      <alignment/>
      <protection/>
    </xf>
    <xf numFmtId="0" fontId="24" fillId="0" borderId="45" xfId="21" applyBorder="1">
      <alignment/>
      <protection/>
    </xf>
    <xf numFmtId="0" fontId="24" fillId="0" borderId="45" xfId="21" applyBorder="1" applyAlignment="1">
      <alignment horizontal="center" vertical="center"/>
      <protection/>
    </xf>
    <xf numFmtId="0" fontId="24" fillId="0" borderId="1" xfId="21" applyFill="1" applyBorder="1" applyAlignment="1">
      <alignment vertical="top" wrapText="1"/>
      <protection/>
    </xf>
    <xf numFmtId="3" fontId="24" fillId="0" borderId="1" xfId="21" applyNumberFormat="1" applyFill="1" applyBorder="1" applyAlignment="1">
      <alignment vertical="top"/>
      <protection/>
    </xf>
    <xf numFmtId="0" fontId="24" fillId="0" borderId="0" xfId="21" applyFill="1" applyBorder="1">
      <alignment/>
      <protection/>
    </xf>
    <xf numFmtId="49" fontId="24" fillId="0" borderId="1" xfId="21" applyNumberFormat="1" applyBorder="1" applyAlignment="1">
      <alignment vertical="center"/>
      <protection/>
    </xf>
    <xf numFmtId="0" fontId="24" fillId="0" borderId="1" xfId="21" applyBorder="1" applyAlignment="1">
      <alignment vertical="center"/>
      <protection/>
    </xf>
    <xf numFmtId="0" fontId="24" fillId="0" borderId="45" xfId="21" applyBorder="1" applyAlignment="1">
      <alignment vertical="center"/>
      <protection/>
    </xf>
    <xf numFmtId="0" fontId="24" fillId="0" borderId="1" xfId="21" applyNumberFormat="1" applyFont="1" applyFill="1" applyBorder="1" applyAlignment="1">
      <alignment vertical="center" wrapText="1"/>
      <protection/>
    </xf>
    <xf numFmtId="0" fontId="24" fillId="0" borderId="1" xfId="21" applyNumberFormat="1" applyFont="1" applyFill="1" applyBorder="1" applyAlignment="1">
      <alignment vertical="center"/>
      <protection/>
    </xf>
    <xf numFmtId="0" fontId="24" fillId="5" borderId="1" xfId="21" applyFill="1" applyBorder="1" applyAlignment="1">
      <alignment vertical="top" wrapText="1"/>
      <protection/>
    </xf>
    <xf numFmtId="0" fontId="24" fillId="5" borderId="1" xfId="21" applyFill="1" applyBorder="1" applyAlignment="1">
      <alignment horizontal="left" vertical="center" wrapText="1"/>
      <protection/>
    </xf>
    <xf numFmtId="49" fontId="24" fillId="0" borderId="1" xfId="21" applyNumberFormat="1" applyFont="1" applyBorder="1" applyAlignment="1">
      <alignment horizontal="center"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4" fillId="0" borderId="45" xfId="21" applyFont="1" applyBorder="1" applyAlignment="1">
      <alignment horizontal="center" vertical="center"/>
      <protection/>
    </xf>
    <xf numFmtId="0" fontId="24" fillId="0" borderId="1" xfId="21" applyFont="1" applyFill="1" applyBorder="1" applyAlignment="1">
      <alignment vertical="center" wrapText="1"/>
      <protection/>
    </xf>
    <xf numFmtId="3" fontId="24" fillId="0" borderId="1" xfId="21" applyNumberFormat="1" applyFont="1" applyFill="1" applyBorder="1" applyAlignment="1">
      <alignment horizontal="right" vertical="center"/>
      <protection/>
    </xf>
    <xf numFmtId="0" fontId="24" fillId="0" borderId="0" xfId="21" applyFont="1" applyFill="1">
      <alignment/>
      <protection/>
    </xf>
    <xf numFmtId="0" fontId="24" fillId="0" borderId="0" xfId="21" applyFont="1">
      <alignment/>
      <protection/>
    </xf>
    <xf numFmtId="0" fontId="24" fillId="0" borderId="0" xfId="21" applyFont="1" applyFill="1" applyBorder="1">
      <alignment/>
      <protection/>
    </xf>
    <xf numFmtId="0" fontId="24" fillId="0" borderId="23" xfId="21" applyFont="1" applyBorder="1" applyAlignment="1">
      <alignment horizontal="center" vertical="center"/>
      <protection/>
    </xf>
    <xf numFmtId="0" fontId="24" fillId="0" borderId="16" xfId="21" applyFont="1" applyFill="1" applyBorder="1" applyAlignment="1">
      <alignment vertical="center" wrapText="1"/>
      <protection/>
    </xf>
    <xf numFmtId="3" fontId="24" fillId="0" borderId="16" xfId="21" applyNumberFormat="1" applyFont="1" applyFill="1" applyBorder="1" applyAlignment="1">
      <alignment horizontal="right" vertical="center"/>
      <protection/>
    </xf>
    <xf numFmtId="0" fontId="35" fillId="7" borderId="1" xfId="21" applyFont="1" applyFill="1" applyBorder="1" applyAlignment="1">
      <alignment vertical="center" wrapText="1"/>
      <protection/>
    </xf>
    <xf numFmtId="0" fontId="24" fillId="0" borderId="1" xfId="21" applyFont="1" applyFill="1" applyBorder="1">
      <alignment/>
      <protection/>
    </xf>
    <xf numFmtId="0" fontId="24" fillId="0" borderId="1" xfId="21" applyFont="1" applyBorder="1">
      <alignment/>
      <protection/>
    </xf>
    <xf numFmtId="0" fontId="24" fillId="0" borderId="0" xfId="21" applyFont="1" applyBorder="1">
      <alignment/>
      <protection/>
    </xf>
    <xf numFmtId="0" fontId="24" fillId="0" borderId="16" xfId="21" applyFont="1" applyBorder="1" applyAlignment="1">
      <alignment horizontal="center" vertical="center"/>
      <protection/>
    </xf>
    <xf numFmtId="0" fontId="35" fillId="0" borderId="1" xfId="21" applyFont="1" applyFill="1" applyBorder="1" applyAlignment="1">
      <alignment vertical="center" wrapText="1"/>
      <protection/>
    </xf>
    <xf numFmtId="0" fontId="24" fillId="7" borderId="1" xfId="21" applyFont="1" applyFill="1" applyBorder="1" applyAlignment="1">
      <alignment vertical="center" wrapText="1"/>
      <protection/>
    </xf>
    <xf numFmtId="0" fontId="35" fillId="0" borderId="1" xfId="21" applyFont="1" applyFill="1" applyBorder="1">
      <alignment/>
      <protection/>
    </xf>
    <xf numFmtId="0" fontId="35" fillId="0" borderId="1" xfId="21" applyFont="1" applyBorder="1" applyAlignment="1">
      <alignment horizontal="center" vertical="center"/>
      <protection/>
    </xf>
    <xf numFmtId="0" fontId="35" fillId="0" borderId="45" xfId="21" applyFont="1" applyBorder="1" applyAlignment="1">
      <alignment horizontal="center" vertical="center"/>
      <protection/>
    </xf>
    <xf numFmtId="3" fontId="24" fillId="0" borderId="1" xfId="21" applyNumberFormat="1" applyFont="1" applyFill="1" applyBorder="1" applyAlignment="1">
      <alignment horizontal="right" vertical="center" wrapText="1"/>
      <protection/>
    </xf>
    <xf numFmtId="0" fontId="35" fillId="0" borderId="1" xfId="21" applyFont="1" applyBorder="1">
      <alignment/>
      <protection/>
    </xf>
    <xf numFmtId="0" fontId="35" fillId="0" borderId="0" xfId="21" applyFont="1" applyFill="1" applyBorder="1">
      <alignment/>
      <protection/>
    </xf>
    <xf numFmtId="0" fontId="35" fillId="0" borderId="0" xfId="21" applyFont="1" applyBorder="1">
      <alignment/>
      <protection/>
    </xf>
    <xf numFmtId="0" fontId="24" fillId="0" borderId="1" xfId="21" applyFont="1" applyFill="1" applyBorder="1" applyAlignment="1">
      <alignment vertical="center"/>
      <protection/>
    </xf>
    <xf numFmtId="0" fontId="24" fillId="0" borderId="1" xfId="21" applyFont="1" applyBorder="1" applyAlignment="1">
      <alignment vertical="center"/>
      <protection/>
    </xf>
    <xf numFmtId="0" fontId="24" fillId="0" borderId="45" xfId="21" applyFont="1" applyBorder="1" applyAlignment="1">
      <alignment vertical="center"/>
      <protection/>
    </xf>
    <xf numFmtId="3" fontId="24" fillId="0" borderId="1" xfId="21" applyNumberFormat="1" applyFont="1" applyFill="1" applyBorder="1" applyAlignment="1">
      <alignment vertical="center"/>
      <protection/>
    </xf>
    <xf numFmtId="0" fontId="24" fillId="0" borderId="45" xfId="21" applyFont="1" applyBorder="1">
      <alignment/>
      <protection/>
    </xf>
    <xf numFmtId="0" fontId="24" fillId="0" borderId="1" xfId="21" applyFont="1" applyFill="1" applyBorder="1" applyAlignment="1">
      <alignment vertical="top" wrapText="1"/>
      <protection/>
    </xf>
    <xf numFmtId="3" fontId="24" fillId="0" borderId="1" xfId="21" applyNumberFormat="1" applyFont="1" applyFill="1" applyBorder="1" applyAlignment="1">
      <alignment vertical="top"/>
      <protection/>
    </xf>
    <xf numFmtId="0" fontId="24" fillId="0" borderId="1" xfId="21" applyFont="1" applyFill="1" applyBorder="1" applyAlignment="1">
      <alignment horizontal="left" vertical="center" wrapText="1"/>
      <protection/>
    </xf>
    <xf numFmtId="0" fontId="24" fillId="5" borderId="1" xfId="21" applyFont="1" applyFill="1" applyBorder="1" applyAlignment="1">
      <alignment horizontal="left" vertical="center" wrapText="1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Border="1">
      <alignment/>
      <protection/>
    </xf>
    <xf numFmtId="0" fontId="24" fillId="0" borderId="23" xfId="21" applyFont="1" applyBorder="1">
      <alignment/>
      <protection/>
    </xf>
    <xf numFmtId="3" fontId="24" fillId="0" borderId="16" xfId="21" applyNumberFormat="1" applyFont="1" applyFill="1" applyBorder="1" applyAlignment="1">
      <alignment vertical="top"/>
      <protection/>
    </xf>
    <xf numFmtId="0" fontId="24" fillId="0" borderId="16" xfId="21" applyFont="1" applyFill="1" applyBorder="1" applyAlignment="1">
      <alignment vertical="top" wrapText="1"/>
      <protection/>
    </xf>
    <xf numFmtId="0" fontId="24" fillId="0" borderId="16" xfId="21" applyFont="1" applyFill="1" applyBorder="1">
      <alignment/>
      <protection/>
    </xf>
    <xf numFmtId="49" fontId="24" fillId="0" borderId="7" xfId="21" applyNumberFormat="1" applyFont="1" applyBorder="1" applyAlignment="1">
      <alignment horizontal="center" vertical="center"/>
      <protection/>
    </xf>
    <xf numFmtId="0" fontId="24" fillId="0" borderId="20" xfId="21" applyFont="1" applyBorder="1">
      <alignment/>
      <protection/>
    </xf>
    <xf numFmtId="0" fontId="24" fillId="0" borderId="21" xfId="21" applyFont="1" applyBorder="1">
      <alignment/>
      <protection/>
    </xf>
    <xf numFmtId="0" fontId="24" fillId="0" borderId="21" xfId="21" applyFont="1" applyBorder="1" applyAlignment="1">
      <alignment horizontal="center" vertical="center"/>
      <protection/>
    </xf>
    <xf numFmtId="0" fontId="24" fillId="0" borderId="66" xfId="21" applyFont="1" applyFill="1" applyBorder="1" applyAlignment="1">
      <alignment vertical="top" wrapText="1"/>
      <protection/>
    </xf>
    <xf numFmtId="3" fontId="24" fillId="0" borderId="66" xfId="21" applyNumberFormat="1" applyFont="1" applyFill="1" applyBorder="1" applyAlignment="1">
      <alignment vertical="top"/>
      <protection/>
    </xf>
    <xf numFmtId="0" fontId="24" fillId="0" borderId="66" xfId="21" applyFont="1" applyFill="1" applyBorder="1">
      <alignment/>
      <protection/>
    </xf>
    <xf numFmtId="0" fontId="24" fillId="0" borderId="66" xfId="21" applyFont="1" applyBorder="1">
      <alignment/>
      <protection/>
    </xf>
    <xf numFmtId="0" fontId="33" fillId="0" borderId="67" xfId="21" applyFont="1" applyBorder="1" applyAlignment="1">
      <alignment horizontal="center" vertical="center"/>
      <protection/>
    </xf>
    <xf numFmtId="0" fontId="33" fillId="0" borderId="67" xfId="21" applyFont="1" applyBorder="1">
      <alignment/>
      <protection/>
    </xf>
    <xf numFmtId="0" fontId="33" fillId="0" borderId="68" xfId="21" applyFont="1" applyBorder="1">
      <alignment/>
      <protection/>
    </xf>
    <xf numFmtId="0" fontId="33" fillId="0" borderId="69" xfId="21" applyFont="1" applyFill="1" applyBorder="1" applyAlignment="1">
      <alignment horizontal="center" vertical="top"/>
      <protection/>
    </xf>
    <xf numFmtId="3" fontId="33" fillId="0" borderId="68" xfId="21" applyNumberFormat="1" applyFont="1" applyFill="1" applyBorder="1" applyAlignment="1">
      <alignment vertical="top"/>
      <protection/>
    </xf>
    <xf numFmtId="0" fontId="33" fillId="0" borderId="68" xfId="21" applyFont="1" applyFill="1" applyBorder="1" applyAlignment="1">
      <alignment vertical="top" wrapText="1"/>
      <protection/>
    </xf>
    <xf numFmtId="0" fontId="33" fillId="0" borderId="68" xfId="21" applyFont="1" applyFill="1" applyBorder="1">
      <alignment/>
      <protection/>
    </xf>
    <xf numFmtId="0" fontId="24" fillId="0" borderId="0" xfId="21" applyFont="1" applyFill="1" applyBorder="1" applyAlignment="1">
      <alignment horizontal="center" vertical="top" wrapText="1"/>
      <protection/>
    </xf>
    <xf numFmtId="3" fontId="24" fillId="0" borderId="0" xfId="21" applyNumberFormat="1" applyFont="1" applyFill="1" applyBorder="1" applyAlignment="1">
      <alignment vertical="top"/>
      <protection/>
    </xf>
    <xf numFmtId="0" fontId="24" fillId="0" borderId="0" xfId="21" applyFont="1" applyFill="1" applyBorder="1" applyAlignment="1">
      <alignment vertical="top" wrapText="1"/>
      <protection/>
    </xf>
    <xf numFmtId="0" fontId="33" fillId="0" borderId="0" xfId="21" applyFont="1" applyFill="1" applyAlignment="1">
      <alignment vertical="top"/>
      <protection/>
    </xf>
    <xf numFmtId="0" fontId="24" fillId="0" borderId="0" xfId="21" applyFill="1" applyAlignment="1">
      <alignment vertical="top" wrapText="1"/>
      <protection/>
    </xf>
    <xf numFmtId="49" fontId="24" fillId="0" borderId="1" xfId="21" applyNumberFormat="1" applyFill="1" applyBorder="1" applyAlignment="1">
      <alignment horizontal="center" vertical="center"/>
      <protection/>
    </xf>
    <xf numFmtId="0" fontId="24" fillId="0" borderId="1" xfId="21" applyBorder="1" applyAlignment="1">
      <alignment horizontal="center" vertical="center"/>
      <protection/>
    </xf>
    <xf numFmtId="3" fontId="24" fillId="0" borderId="45" xfId="21" applyNumberFormat="1" applyFill="1" applyBorder="1" applyAlignment="1">
      <alignment vertical="top"/>
      <protection/>
    </xf>
    <xf numFmtId="49" fontId="24" fillId="0" borderId="1" xfId="21" applyNumberFormat="1" applyFont="1" applyFill="1" applyBorder="1" applyAlignment="1">
      <alignment horizontal="center" vertical="center"/>
      <protection/>
    </xf>
    <xf numFmtId="3" fontId="24" fillId="0" borderId="45" xfId="21" applyNumberFormat="1" applyFont="1" applyFill="1" applyBorder="1" applyAlignment="1">
      <alignment vertical="top"/>
      <protection/>
    </xf>
    <xf numFmtId="3" fontId="24" fillId="0" borderId="45" xfId="21" applyNumberFormat="1" applyFont="1" applyFill="1" applyBorder="1" applyAlignment="1">
      <alignment vertical="center"/>
      <protection/>
    </xf>
    <xf numFmtId="0" fontId="36" fillId="0" borderId="1" xfId="21" applyFont="1" applyFill="1" applyBorder="1" applyAlignment="1">
      <alignment vertical="top" wrapText="1"/>
      <protection/>
    </xf>
    <xf numFmtId="0" fontId="24" fillId="0" borderId="1" xfId="21" applyFill="1" applyBorder="1" applyAlignment="1">
      <alignment horizontal="center" vertical="center"/>
      <protection/>
    </xf>
    <xf numFmtId="49" fontId="24" fillId="0" borderId="16" xfId="21" applyNumberFormat="1" applyFill="1" applyBorder="1" applyAlignment="1">
      <alignment horizontal="center" vertical="center"/>
      <protection/>
    </xf>
    <xf numFmtId="0" fontId="24" fillId="0" borderId="16" xfId="21" applyBorder="1" applyAlignment="1">
      <alignment horizontal="center" vertical="center"/>
      <protection/>
    </xf>
    <xf numFmtId="0" fontId="24" fillId="0" borderId="16" xfId="21" applyFill="1" applyBorder="1" applyAlignment="1">
      <alignment vertical="top" wrapText="1"/>
      <protection/>
    </xf>
    <xf numFmtId="0" fontId="24" fillId="0" borderId="1" xfId="21" applyFill="1" applyBorder="1">
      <alignment/>
      <protection/>
    </xf>
    <xf numFmtId="49" fontId="24" fillId="0" borderId="70" xfId="21" applyNumberFormat="1" applyFill="1" applyBorder="1" applyAlignment="1">
      <alignment vertical="center"/>
      <protection/>
    </xf>
    <xf numFmtId="0" fontId="24" fillId="0" borderId="70" xfId="21" applyBorder="1" applyAlignment="1">
      <alignment vertical="center"/>
      <protection/>
    </xf>
    <xf numFmtId="0" fontId="24" fillId="0" borderId="68" xfId="21" applyBorder="1">
      <alignment/>
      <protection/>
    </xf>
    <xf numFmtId="0" fontId="24" fillId="0" borderId="67" xfId="21" applyBorder="1">
      <alignment/>
      <protection/>
    </xf>
    <xf numFmtId="0" fontId="24" fillId="0" borderId="68" xfId="21" applyFill="1" applyBorder="1" applyAlignment="1">
      <alignment vertical="top" wrapText="1"/>
      <protection/>
    </xf>
    <xf numFmtId="0" fontId="24" fillId="0" borderId="68" xfId="21" applyFill="1" applyBorder="1">
      <alignment/>
      <protection/>
    </xf>
    <xf numFmtId="0" fontId="24" fillId="0" borderId="1" xfId="21" applyFill="1" applyBorder="1" applyAlignment="1">
      <alignment vertical="center" wrapText="1"/>
      <protection/>
    </xf>
    <xf numFmtId="3" fontId="24" fillId="0" borderId="1" xfId="21" applyNumberFormat="1" applyFill="1" applyBorder="1" applyAlignment="1">
      <alignment horizontal="right" vertical="center"/>
      <protection/>
    </xf>
    <xf numFmtId="0" fontId="36" fillId="0" borderId="1" xfId="21" applyFont="1" applyFill="1" applyBorder="1" applyAlignment="1">
      <alignment vertical="center" wrapText="1"/>
      <protection/>
    </xf>
    <xf numFmtId="49" fontId="24" fillId="0" borderId="7" xfId="21" applyNumberFormat="1" applyFont="1" applyFill="1" applyBorder="1" applyAlignment="1">
      <alignment horizontal="center" vertical="center"/>
      <protection/>
    </xf>
    <xf numFmtId="0" fontId="24" fillId="0" borderId="7" xfId="21" applyFont="1" applyBorder="1" applyAlignment="1">
      <alignment horizontal="center" vertical="center"/>
      <protection/>
    </xf>
    <xf numFmtId="0" fontId="24" fillId="0" borderId="7" xfId="21" applyFont="1" applyFill="1" applyBorder="1" applyAlignment="1">
      <alignment vertical="center" wrapText="1"/>
      <protection/>
    </xf>
    <xf numFmtId="3" fontId="24" fillId="0" borderId="7" xfId="21" applyNumberFormat="1" applyFont="1" applyFill="1" applyBorder="1" applyAlignment="1">
      <alignment horizontal="right" vertical="center"/>
      <protection/>
    </xf>
    <xf numFmtId="0" fontId="24" fillId="0" borderId="7" xfId="21" applyFont="1" applyFill="1" applyBorder="1">
      <alignment/>
      <protection/>
    </xf>
    <xf numFmtId="0" fontId="24" fillId="7" borderId="1" xfId="21" applyFill="1" applyBorder="1" applyAlignment="1">
      <alignment horizontal="center" vertical="center"/>
      <protection/>
    </xf>
    <xf numFmtId="0" fontId="24" fillId="8" borderId="0" xfId="21" applyFill="1">
      <alignment/>
      <protection/>
    </xf>
    <xf numFmtId="0" fontId="24" fillId="7" borderId="16" xfId="21" applyFill="1" applyBorder="1" applyAlignment="1">
      <alignment horizontal="center" vertical="center"/>
      <protection/>
    </xf>
    <xf numFmtId="0" fontId="24" fillId="0" borderId="16" xfId="21" applyFill="1" applyBorder="1" applyAlignment="1">
      <alignment vertical="center" wrapText="1"/>
      <protection/>
    </xf>
    <xf numFmtId="3" fontId="24" fillId="0" borderId="16" xfId="21" applyNumberFormat="1" applyFill="1" applyBorder="1" applyAlignment="1">
      <alignment horizontal="right" vertical="center"/>
      <protection/>
    </xf>
    <xf numFmtId="0" fontId="24" fillId="0" borderId="0" xfId="21" applyBorder="1">
      <alignment/>
      <protection/>
    </xf>
    <xf numFmtId="49" fontId="24" fillId="0" borderId="16" xfId="21" applyNumberFormat="1" applyFill="1" applyBorder="1" applyAlignment="1">
      <alignment horizontal="center" vertical="top"/>
      <protection/>
    </xf>
    <xf numFmtId="0" fontId="24" fillId="0" borderId="70" xfId="21" applyBorder="1">
      <alignment/>
      <protection/>
    </xf>
    <xf numFmtId="0" fontId="24" fillId="0" borderId="70" xfId="21" applyBorder="1" applyAlignment="1">
      <alignment horizontal="center" vertical="center"/>
      <protection/>
    </xf>
    <xf numFmtId="0" fontId="24" fillId="0" borderId="70" xfId="21" applyFill="1" applyBorder="1" applyAlignment="1">
      <alignment vertical="top" wrapText="1"/>
      <protection/>
    </xf>
    <xf numFmtId="3" fontId="24" fillId="0" borderId="70" xfId="21" applyNumberFormat="1" applyFill="1" applyBorder="1" applyAlignment="1">
      <alignment horizontal="right" vertical="center"/>
      <protection/>
    </xf>
    <xf numFmtId="0" fontId="24" fillId="0" borderId="70" xfId="21" applyFill="1" applyBorder="1">
      <alignment/>
      <protection/>
    </xf>
    <xf numFmtId="3" fontId="33" fillId="0" borderId="68" xfId="21" applyNumberFormat="1" applyFont="1" applyFill="1" applyBorder="1" applyAlignment="1">
      <alignment horizontal="right" vertical="center"/>
      <protection/>
    </xf>
    <xf numFmtId="0" fontId="24" fillId="0" borderId="69" xfId="21" applyFill="1" applyBorder="1" applyAlignment="1">
      <alignment vertical="top" wrapText="1"/>
      <protection/>
    </xf>
    <xf numFmtId="49" fontId="24" fillId="0" borderId="1" xfId="21" applyNumberFormat="1" applyFill="1" applyBorder="1" applyAlignment="1">
      <alignment horizontal="center" vertical="top"/>
      <protection/>
    </xf>
    <xf numFmtId="0" fontId="24" fillId="0" borderId="1" xfId="21" applyFill="1" applyBorder="1" applyAlignment="1">
      <alignment vertical="top"/>
      <protection/>
    </xf>
    <xf numFmtId="0" fontId="24" fillId="0" borderId="16" xfId="21" applyBorder="1">
      <alignment/>
      <protection/>
    </xf>
    <xf numFmtId="0" fontId="24" fillId="0" borderId="67" xfId="21" applyBorder="1" applyAlignment="1">
      <alignment vertical="center"/>
      <protection/>
    </xf>
    <xf numFmtId="0" fontId="24" fillId="0" borderId="68" xfId="21" applyBorder="1" applyAlignment="1">
      <alignment vertical="center"/>
      <protection/>
    </xf>
    <xf numFmtId="0" fontId="33" fillId="0" borderId="69" xfId="21" applyFont="1" applyFill="1" applyBorder="1" applyAlignment="1">
      <alignment horizontal="center" vertical="center"/>
      <protection/>
    </xf>
    <xf numFmtId="3" fontId="33" fillId="0" borderId="68" xfId="21" applyNumberFormat="1" applyFont="1" applyFill="1" applyBorder="1" applyAlignment="1">
      <alignment vertical="center"/>
      <protection/>
    </xf>
    <xf numFmtId="0" fontId="24" fillId="0" borderId="68" xfId="21" applyFill="1" applyBorder="1" applyAlignment="1">
      <alignment vertical="center"/>
      <protection/>
    </xf>
    <xf numFmtId="49" fontId="24" fillId="0" borderId="1" xfId="21" applyNumberFormat="1" applyFont="1" applyFill="1" applyBorder="1" applyAlignment="1">
      <alignment horizontal="right" vertical="center"/>
      <protection/>
    </xf>
    <xf numFmtId="3" fontId="24" fillId="0" borderId="16" xfId="21" applyNumberFormat="1" applyFont="1" applyFill="1" applyBorder="1" applyAlignment="1">
      <alignment vertical="center"/>
      <protection/>
    </xf>
    <xf numFmtId="49" fontId="24" fillId="0" borderId="1" xfId="21" applyNumberFormat="1" applyFont="1" applyFill="1" applyBorder="1" applyAlignment="1">
      <alignment horizontal="center" vertical="top"/>
      <protection/>
    </xf>
    <xf numFmtId="0" fontId="24" fillId="0" borderId="0" xfId="21" applyFont="1" applyFill="1" applyBorder="1" applyAlignment="1">
      <alignment vertical="center" wrapText="1"/>
      <protection/>
    </xf>
    <xf numFmtId="0" fontId="33" fillId="0" borderId="61" xfId="21" applyFont="1" applyFill="1" applyBorder="1" applyAlignment="1">
      <alignment vertical="center"/>
      <protection/>
    </xf>
    <xf numFmtId="0" fontId="24" fillId="0" borderId="61" xfId="21" applyBorder="1" applyAlignment="1">
      <alignment vertical="top"/>
      <protection/>
    </xf>
    <xf numFmtId="0" fontId="24" fillId="0" borderId="1" xfId="21" applyFill="1" applyBorder="1" applyAlignment="1">
      <alignment horizontal="left" vertical="center"/>
      <protection/>
    </xf>
    <xf numFmtId="3" fontId="24" fillId="0" borderId="1" xfId="21" applyNumberFormat="1" applyFill="1" applyBorder="1" applyAlignment="1">
      <alignment vertical="center" wrapText="1"/>
      <protection/>
    </xf>
    <xf numFmtId="3" fontId="33" fillId="0" borderId="1" xfId="21" applyNumberFormat="1" applyFont="1" applyFill="1" applyBorder="1" applyAlignment="1">
      <alignment vertical="top"/>
      <protection/>
    </xf>
    <xf numFmtId="0" fontId="24" fillId="0" borderId="29" xfId="21" applyBorder="1" applyAlignment="1">
      <alignment horizontal="center" vertical="center"/>
      <protection/>
    </xf>
    <xf numFmtId="0" fontId="24" fillId="0" borderId="28" xfId="21" applyBorder="1" applyAlignment="1">
      <alignment horizontal="center" vertical="center"/>
      <protection/>
    </xf>
    <xf numFmtId="0" fontId="33" fillId="0" borderId="38" xfId="21" applyFont="1" applyBorder="1" applyAlignment="1">
      <alignment horizontal="left" vertical="center"/>
      <protection/>
    </xf>
    <xf numFmtId="3" fontId="33" fillId="0" borderId="52" xfId="21" applyNumberFormat="1" applyFont="1" applyBorder="1" applyAlignment="1">
      <alignment vertical="center" wrapText="1"/>
      <protection/>
    </xf>
    <xf numFmtId="0" fontId="24" fillId="0" borderId="52" xfId="21" applyBorder="1">
      <alignment/>
      <protection/>
    </xf>
    <xf numFmtId="0" fontId="24" fillId="7" borderId="0" xfId="21" applyFont="1" applyFill="1" applyBorder="1" applyAlignment="1">
      <alignment horizontal="center" vertical="center"/>
      <protection/>
    </xf>
    <xf numFmtId="3" fontId="37" fillId="7" borderId="0" xfId="21" applyNumberFormat="1" applyFont="1" applyFill="1" applyBorder="1" applyAlignment="1">
      <alignment horizontal="center" vertical="center" wrapText="1"/>
      <protection/>
    </xf>
    <xf numFmtId="3" fontId="24" fillId="7" borderId="0" xfId="21" applyNumberFormat="1" applyFont="1" applyFill="1" applyBorder="1" applyAlignment="1">
      <alignment horizontal="center" vertical="center" wrapText="1"/>
      <protection/>
    </xf>
    <xf numFmtId="0" fontId="24" fillId="0" borderId="0" xfId="21" applyFont="1" applyFill="1" applyAlignment="1">
      <alignment vertical="top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1" xfId="20"/>
    <cellStyle name="normální_INV 2005-kniha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rpe\DOKUME~1\2005\ROZPOE~1\SCHVLE~1\Schv&#225;len&#253;%20rozpo&#269;et%202005%20po%20glob.d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Př.1-Rekapitulace"/>
      <sheetName val="Př.2-PŘÍJMY"/>
      <sheetName val="Př.3-Sumář provoz.výdajů"/>
      <sheetName val="Př.4-Sumář OVS"/>
      <sheetName val="Př.5-úč.fondyFRB povodeň"/>
      <sheetName val="Př.5-úč.fondyFRB klasika"/>
      <sheetName val="Př.6a-Sumář PO"/>
      <sheetName val="Př.6b-PO-škol. zař."/>
      <sheetName val="Př.7-příspěvky 2005"/>
      <sheetName val="Část B -1-KP"/>
      <sheetName val="2-OI"/>
      <sheetName val="3-OKR"/>
      <sheetName val="4-ŽVO"/>
      <sheetName val="5-EO"/>
      <sheetName val="6-OVAK"/>
      <sheetName val="7-OD"/>
      <sheetName val="8-OAŘMV"/>
      <sheetName val="10-STO"/>
      <sheetName val="11-OVVI"/>
      <sheetName val="13-OINF"/>
      <sheetName val="14-OŠ"/>
      <sheetName val="15-soc. zdrav."/>
      <sheetName val="19"/>
      <sheetName val="20"/>
      <sheetName val="35-OSSZ"/>
      <sheetName val="40-OŽP"/>
      <sheetName val="41-majetkoprávní"/>
      <sheetName val="42-ochrany "/>
      <sheetName val="43-prodej domů"/>
    </sheetNames>
    <sheetDataSet>
      <sheetData sheetId="10">
        <row r="71">
          <cell r="C71">
            <v>8298</v>
          </cell>
        </row>
      </sheetData>
      <sheetData sheetId="11">
        <row r="55">
          <cell r="C55">
            <v>14455</v>
          </cell>
        </row>
      </sheetData>
      <sheetData sheetId="12">
        <row r="75">
          <cell r="C75">
            <v>4700</v>
          </cell>
        </row>
      </sheetData>
      <sheetData sheetId="13">
        <row r="14">
          <cell r="C14">
            <v>100</v>
          </cell>
        </row>
      </sheetData>
      <sheetData sheetId="14">
        <row r="54">
          <cell r="C54">
            <v>58123</v>
          </cell>
        </row>
      </sheetData>
      <sheetData sheetId="15">
        <row r="13">
          <cell r="C13">
            <v>30</v>
          </cell>
        </row>
      </sheetData>
      <sheetData sheetId="16">
        <row r="74">
          <cell r="C74">
            <v>22808</v>
          </cell>
        </row>
      </sheetData>
      <sheetData sheetId="17">
        <row r="18">
          <cell r="C18">
            <v>1240</v>
          </cell>
        </row>
      </sheetData>
      <sheetData sheetId="18">
        <row r="21">
          <cell r="C21">
            <v>430</v>
          </cell>
        </row>
      </sheetData>
      <sheetData sheetId="19">
        <row r="274">
          <cell r="C274">
            <v>25058</v>
          </cell>
        </row>
      </sheetData>
      <sheetData sheetId="20">
        <row r="34">
          <cell r="C34">
            <v>20000</v>
          </cell>
        </row>
      </sheetData>
      <sheetData sheetId="21">
        <row r="339">
          <cell r="C339">
            <v>24703</v>
          </cell>
        </row>
      </sheetData>
      <sheetData sheetId="22">
        <row r="93">
          <cell r="C93">
            <v>179762</v>
          </cell>
        </row>
      </sheetData>
      <sheetData sheetId="23">
        <row r="98">
          <cell r="C98">
            <v>256970</v>
          </cell>
        </row>
      </sheetData>
      <sheetData sheetId="24">
        <row r="58">
          <cell r="C58">
            <v>40646</v>
          </cell>
        </row>
      </sheetData>
      <sheetData sheetId="25">
        <row r="202">
          <cell r="C202">
            <v>16041</v>
          </cell>
        </row>
      </sheetData>
      <sheetData sheetId="26">
        <row r="118">
          <cell r="C118">
            <v>13511</v>
          </cell>
        </row>
      </sheetData>
      <sheetData sheetId="27">
        <row r="58">
          <cell r="C58">
            <v>24246</v>
          </cell>
        </row>
      </sheetData>
      <sheetData sheetId="28">
        <row r="123">
          <cell r="C123">
            <v>3052</v>
          </cell>
        </row>
      </sheetData>
      <sheetData sheetId="29">
        <row r="14">
          <cell r="C14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25">
      <selection activeCell="C35" sqref="C35"/>
    </sheetView>
  </sheetViews>
  <sheetFormatPr defaultColWidth="9.00390625" defaultRowHeight="12.75"/>
  <cols>
    <col min="1" max="1" width="7.125" style="294" customWidth="1"/>
    <col min="2" max="2" width="14.375" style="294" customWidth="1"/>
    <col min="3" max="3" width="59.25390625" style="294" customWidth="1"/>
    <col min="4" max="16384" width="9.125" style="294" customWidth="1"/>
  </cols>
  <sheetData>
    <row r="1" ht="15.75">
      <c r="A1" s="293"/>
    </row>
    <row r="2" spans="1:3" ht="15.75">
      <c r="A2" s="304" t="s">
        <v>73</v>
      </c>
      <c r="B2" s="304"/>
      <c r="C2" s="304"/>
    </row>
    <row r="3" ht="32.25" customHeight="1">
      <c r="A3" s="293"/>
    </row>
    <row r="5" spans="1:3" ht="15.75">
      <c r="A5" s="295" t="s">
        <v>74</v>
      </c>
      <c r="B5" s="294" t="s">
        <v>75</v>
      </c>
      <c r="C5" s="294" t="s">
        <v>76</v>
      </c>
    </row>
    <row r="6" spans="1:3" ht="15.75">
      <c r="A6" s="295"/>
      <c r="B6" s="296"/>
      <c r="C6" s="296" t="s">
        <v>77</v>
      </c>
    </row>
    <row r="7" ht="15.75">
      <c r="A7" s="295"/>
    </row>
    <row r="8" spans="1:3" ht="15.75">
      <c r="A8" s="295"/>
      <c r="B8" s="294" t="s">
        <v>78</v>
      </c>
      <c r="C8" s="294" t="s">
        <v>79</v>
      </c>
    </row>
    <row r="9" spans="1:3" ht="15.75">
      <c r="A9" s="295"/>
      <c r="B9" s="296"/>
      <c r="C9" s="296" t="s">
        <v>80</v>
      </c>
    </row>
    <row r="10" ht="15.75">
      <c r="A10" s="295"/>
    </row>
    <row r="11" spans="1:3" ht="15.75">
      <c r="A11" s="295"/>
      <c r="B11" s="294" t="s">
        <v>81</v>
      </c>
      <c r="C11" s="294" t="s">
        <v>82</v>
      </c>
    </row>
    <row r="12" spans="1:3" ht="15.75">
      <c r="A12" s="295"/>
      <c r="B12" s="296"/>
      <c r="C12" s="296" t="s">
        <v>83</v>
      </c>
    </row>
    <row r="13" ht="15.75">
      <c r="A13" s="295"/>
    </row>
    <row r="14" spans="1:3" ht="15.75">
      <c r="A14" s="295"/>
      <c r="B14" s="294" t="s">
        <v>84</v>
      </c>
      <c r="C14" s="294" t="s">
        <v>85</v>
      </c>
    </row>
    <row r="15" spans="1:3" ht="15.75">
      <c r="A15" s="295"/>
      <c r="B15" s="296"/>
      <c r="C15" s="296" t="s">
        <v>86</v>
      </c>
    </row>
    <row r="16" ht="15.75">
      <c r="A16" s="295"/>
    </row>
    <row r="17" spans="1:3" ht="15.75">
      <c r="A17" s="295"/>
      <c r="B17" s="294" t="s">
        <v>87</v>
      </c>
      <c r="C17" s="294" t="s">
        <v>88</v>
      </c>
    </row>
    <row r="18" spans="1:3" ht="15.75">
      <c r="A18" s="295"/>
      <c r="B18" s="296"/>
      <c r="C18" s="296" t="s">
        <v>89</v>
      </c>
    </row>
    <row r="19" ht="15.75">
      <c r="A19" s="295"/>
    </row>
    <row r="20" spans="1:3" ht="15.75">
      <c r="A20" s="295"/>
      <c r="B20" s="294" t="s">
        <v>90</v>
      </c>
      <c r="C20" s="294" t="s">
        <v>91</v>
      </c>
    </row>
    <row r="21" spans="1:3" ht="15.75">
      <c r="A21" s="295"/>
      <c r="B21" s="296"/>
      <c r="C21" s="296" t="s">
        <v>92</v>
      </c>
    </row>
    <row r="22" ht="15.75">
      <c r="A22" s="295"/>
    </row>
    <row r="23" spans="1:3" ht="15.75">
      <c r="A23" s="295"/>
      <c r="B23" s="294" t="s">
        <v>93</v>
      </c>
      <c r="C23" s="294" t="s">
        <v>94</v>
      </c>
    </row>
    <row r="24" spans="1:3" ht="15.75">
      <c r="A24" s="295"/>
      <c r="B24" s="296"/>
      <c r="C24" s="296" t="s">
        <v>95</v>
      </c>
    </row>
    <row r="25" ht="15.75">
      <c r="A25" s="295"/>
    </row>
    <row r="26" spans="1:3" ht="15.75">
      <c r="A26" s="295"/>
      <c r="B26" s="294" t="s">
        <v>96</v>
      </c>
      <c r="C26" s="294" t="s">
        <v>97</v>
      </c>
    </row>
    <row r="27" spans="2:3" ht="15.75">
      <c r="B27" s="296"/>
      <c r="C27" s="296" t="s">
        <v>98</v>
      </c>
    </row>
    <row r="28" spans="2:3" ht="15.75">
      <c r="B28" s="297"/>
      <c r="C28" s="297"/>
    </row>
    <row r="31" spans="1:3" ht="15.75">
      <c r="A31" s="295" t="s">
        <v>99</v>
      </c>
      <c r="C31" s="294" t="s">
        <v>100</v>
      </c>
    </row>
    <row r="32" spans="2:3" ht="15.75">
      <c r="B32" s="296"/>
      <c r="C32" s="296" t="s">
        <v>101</v>
      </c>
    </row>
  </sheetData>
  <mergeCells count="1">
    <mergeCell ref="A2:C2"/>
  </mergeCells>
  <printOptions/>
  <pageMargins left="0.7874015748031497" right="0.3937007874015748" top="2.37" bottom="0.984251968503937" header="0.5118110236220472" footer="0.5118110236220472"/>
  <pageSetup horizontalDpi="300" verticalDpi="300" orientation="portrait" paperSize="9" r:id="rId1"/>
  <headerFooter alignWithMargins="0">
    <oddHeader>&amp;C&amp;"Arial CE,tučné\&amp;16Schválený rozpočet
STATUTÁRNÍHO MĚSTA OLOMOUCE
na rok 2005
včetně globální dotace 
(schváleno ZMO dne 22.02.2005)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B1">
      <pane ySplit="1" topLeftCell="BM6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8.75390625" style="175" customWidth="1"/>
    <col min="2" max="3" width="8.75390625" style="265" customWidth="1"/>
    <col min="4" max="4" width="38.625" style="173" customWidth="1"/>
    <col min="5" max="5" width="13.75390625" style="269" customWidth="1"/>
    <col min="6" max="6" width="37.375" style="280" customWidth="1"/>
    <col min="7" max="16384" width="9.125" style="173" customWidth="1"/>
  </cols>
  <sheetData>
    <row r="1" spans="1:7" s="172" customFormat="1" ht="49.5" customHeight="1">
      <c r="A1" s="193" t="s">
        <v>28</v>
      </c>
      <c r="B1" s="193" t="s">
        <v>385</v>
      </c>
      <c r="C1" s="193" t="s">
        <v>386</v>
      </c>
      <c r="D1" s="193" t="s">
        <v>284</v>
      </c>
      <c r="E1" s="193" t="s">
        <v>381</v>
      </c>
      <c r="F1" s="193" t="s">
        <v>29</v>
      </c>
      <c r="G1" s="272"/>
    </row>
    <row r="2" spans="1:6" s="182" customFormat="1" ht="13.5" customHeight="1">
      <c r="A2" s="342" t="s">
        <v>285</v>
      </c>
      <c r="B2" s="260">
        <v>6171</v>
      </c>
      <c r="C2" s="260">
        <v>5229</v>
      </c>
      <c r="D2" s="342" t="s">
        <v>286</v>
      </c>
      <c r="E2" s="190">
        <v>3</v>
      </c>
      <c r="F2" s="270"/>
    </row>
    <row r="3" spans="1:6" s="182" customFormat="1" ht="13.5" customHeight="1">
      <c r="A3" s="342"/>
      <c r="B3" s="260"/>
      <c r="C3" s="260"/>
      <c r="D3" s="342"/>
      <c r="E3" s="180"/>
      <c r="F3" s="270"/>
    </row>
    <row r="4" spans="1:6" s="182" customFormat="1" ht="13.5" customHeight="1">
      <c r="A4" s="186"/>
      <c r="B4" s="181">
        <v>3635</v>
      </c>
      <c r="C4" s="181">
        <v>5221</v>
      </c>
      <c r="D4" s="186" t="s">
        <v>308</v>
      </c>
      <c r="E4" s="190">
        <v>250</v>
      </c>
      <c r="F4" s="270"/>
    </row>
    <row r="5" spans="1:6" s="182" customFormat="1" ht="13.5" customHeight="1">
      <c r="A5" s="186"/>
      <c r="B5" s="181">
        <v>3635</v>
      </c>
      <c r="C5" s="181">
        <v>5221</v>
      </c>
      <c r="D5" s="186" t="s">
        <v>309</v>
      </c>
      <c r="E5" s="190">
        <v>103</v>
      </c>
      <c r="F5" s="270"/>
    </row>
    <row r="6" spans="1:6" s="182" customFormat="1" ht="13.5" customHeight="1">
      <c r="A6" s="186"/>
      <c r="B6" s="181">
        <v>3635</v>
      </c>
      <c r="C6" s="181">
        <v>5329</v>
      </c>
      <c r="D6" s="186" t="s">
        <v>310</v>
      </c>
      <c r="E6" s="190">
        <v>410</v>
      </c>
      <c r="F6" s="270"/>
    </row>
    <row r="7" spans="1:6" s="182" customFormat="1" ht="13.5" customHeight="1">
      <c r="A7" s="186"/>
      <c r="B7" s="181">
        <v>3322</v>
      </c>
      <c r="C7" s="181">
        <v>5212</v>
      </c>
      <c r="D7" s="342" t="s">
        <v>311</v>
      </c>
      <c r="E7" s="190">
        <v>200</v>
      </c>
      <c r="F7" s="270"/>
    </row>
    <row r="8" spans="1:6" s="182" customFormat="1" ht="13.5" customHeight="1">
      <c r="A8" s="186"/>
      <c r="B8" s="181">
        <v>3322</v>
      </c>
      <c r="C8" s="181">
        <v>5213</v>
      </c>
      <c r="D8" s="343"/>
      <c r="E8" s="190">
        <v>150</v>
      </c>
      <c r="F8" s="270"/>
    </row>
    <row r="9" spans="1:6" s="182" customFormat="1" ht="13.5" customHeight="1">
      <c r="A9" s="186"/>
      <c r="B9" s="181">
        <v>3322</v>
      </c>
      <c r="C9" s="181">
        <v>5223</v>
      </c>
      <c r="D9" s="343"/>
      <c r="E9" s="190">
        <v>300</v>
      </c>
      <c r="F9" s="270"/>
    </row>
    <row r="10" spans="1:6" s="182" customFormat="1" ht="13.5" customHeight="1">
      <c r="A10" s="186"/>
      <c r="B10" s="181">
        <v>3322</v>
      </c>
      <c r="C10" s="181">
        <v>5225</v>
      </c>
      <c r="D10" s="343"/>
      <c r="E10" s="190">
        <v>50</v>
      </c>
      <c r="F10" s="270"/>
    </row>
    <row r="11" spans="1:6" s="183" customFormat="1" ht="13.5" customHeight="1">
      <c r="A11" s="187" t="s">
        <v>63</v>
      </c>
      <c r="B11" s="261"/>
      <c r="C11" s="261"/>
      <c r="D11" s="187"/>
      <c r="E11" s="266">
        <f>SUM(E2:E10)</f>
        <v>1466</v>
      </c>
      <c r="F11" s="273"/>
    </row>
    <row r="12" spans="1:6" s="182" customFormat="1" ht="13.5" customHeight="1">
      <c r="A12" s="186"/>
      <c r="B12" s="181"/>
      <c r="C12" s="181"/>
      <c r="D12" s="186"/>
      <c r="E12" s="190"/>
      <c r="F12" s="270"/>
    </row>
    <row r="13" spans="1:6" s="182" customFormat="1" ht="13.5" customHeight="1">
      <c r="A13" s="186" t="s">
        <v>287</v>
      </c>
      <c r="B13" s="181">
        <v>6171</v>
      </c>
      <c r="C13" s="181">
        <v>5229</v>
      </c>
      <c r="D13" s="186" t="s">
        <v>340</v>
      </c>
      <c r="E13" s="180">
        <v>167</v>
      </c>
      <c r="F13" s="270"/>
    </row>
    <row r="14" spans="1:6" s="182" customFormat="1" ht="13.5" customHeight="1">
      <c r="A14" s="186"/>
      <c r="B14" s="181">
        <v>6171</v>
      </c>
      <c r="C14" s="181">
        <v>5229</v>
      </c>
      <c r="D14" s="186" t="s">
        <v>341</v>
      </c>
      <c r="E14" s="180">
        <v>103</v>
      </c>
      <c r="F14" s="270"/>
    </row>
    <row r="15" spans="1:6" s="182" customFormat="1" ht="13.5" customHeight="1">
      <c r="A15" s="186"/>
      <c r="B15" s="181">
        <v>6171</v>
      </c>
      <c r="C15" s="181">
        <v>5229</v>
      </c>
      <c r="D15" s="186" t="s">
        <v>342</v>
      </c>
      <c r="E15" s="180">
        <v>100</v>
      </c>
      <c r="F15" s="270"/>
    </row>
    <row r="16" spans="1:6" s="182" customFormat="1" ht="13.5" customHeight="1">
      <c r="A16" s="186"/>
      <c r="B16" s="181">
        <v>3419</v>
      </c>
      <c r="C16" s="181">
        <v>5213</v>
      </c>
      <c r="D16" s="342" t="s">
        <v>343</v>
      </c>
      <c r="E16" s="180">
        <v>8000</v>
      </c>
      <c r="F16" s="338" t="s">
        <v>322</v>
      </c>
    </row>
    <row r="17" spans="1:6" s="182" customFormat="1" ht="13.5" customHeight="1">
      <c r="A17" s="186"/>
      <c r="B17" s="181"/>
      <c r="C17" s="181"/>
      <c r="D17" s="342"/>
      <c r="E17" s="180"/>
      <c r="F17" s="338"/>
    </row>
    <row r="18" spans="1:6" s="182" customFormat="1" ht="13.5" customHeight="1">
      <c r="A18" s="186"/>
      <c r="B18" s="181">
        <v>6409</v>
      </c>
      <c r="C18" s="181">
        <v>5329</v>
      </c>
      <c r="D18" s="186" t="s">
        <v>313</v>
      </c>
      <c r="E18" s="180">
        <v>114</v>
      </c>
      <c r="F18" s="270"/>
    </row>
    <row r="19" spans="1:6" s="183" customFormat="1" ht="13.5" customHeight="1">
      <c r="A19" s="187" t="s">
        <v>63</v>
      </c>
      <c r="B19" s="261"/>
      <c r="C19" s="261"/>
      <c r="D19" s="187"/>
      <c r="E19" s="266">
        <f>SUM(E13:E18)</f>
        <v>8484</v>
      </c>
      <c r="F19" s="273"/>
    </row>
    <row r="20" spans="1:6" s="182" customFormat="1" ht="13.5" customHeight="1">
      <c r="A20" s="186"/>
      <c r="B20" s="181"/>
      <c r="C20" s="181"/>
      <c r="D20" s="186"/>
      <c r="E20" s="190"/>
      <c r="F20" s="270"/>
    </row>
    <row r="21" spans="1:6" s="182" customFormat="1" ht="13.5" customHeight="1">
      <c r="A21" s="186" t="s">
        <v>289</v>
      </c>
      <c r="B21" s="181">
        <v>2219</v>
      </c>
      <c r="C21" s="181">
        <v>5229</v>
      </c>
      <c r="D21" s="186" t="s">
        <v>290</v>
      </c>
      <c r="E21" s="190">
        <v>30</v>
      </c>
      <c r="F21" s="270"/>
    </row>
    <row r="22" spans="1:6" s="183" customFormat="1" ht="13.5" customHeight="1">
      <c r="A22" s="187" t="s">
        <v>63</v>
      </c>
      <c r="B22" s="261"/>
      <c r="C22" s="261"/>
      <c r="D22" s="187"/>
      <c r="E22" s="266">
        <f>SUM(E21)</f>
        <v>30</v>
      </c>
      <c r="F22" s="273"/>
    </row>
    <row r="23" spans="1:6" s="182" customFormat="1" ht="13.5" customHeight="1">
      <c r="A23" s="186"/>
      <c r="B23" s="181"/>
      <c r="C23" s="181"/>
      <c r="D23" s="186"/>
      <c r="E23" s="190"/>
      <c r="F23" s="270"/>
    </row>
    <row r="24" spans="1:6" s="184" customFormat="1" ht="13.5" customHeight="1">
      <c r="A24" s="270" t="s">
        <v>314</v>
      </c>
      <c r="B24" s="262">
        <v>2140</v>
      </c>
      <c r="C24" s="262">
        <v>5229</v>
      </c>
      <c r="D24" s="186" t="s">
        <v>346</v>
      </c>
      <c r="E24" s="171">
        <v>4</v>
      </c>
      <c r="F24" s="274"/>
    </row>
    <row r="25" spans="1:6" s="184" customFormat="1" ht="13.5" customHeight="1">
      <c r="A25" s="188"/>
      <c r="B25" s="156">
        <v>3319</v>
      </c>
      <c r="C25" s="156">
        <v>5212</v>
      </c>
      <c r="D25" s="188" t="s">
        <v>292</v>
      </c>
      <c r="E25" s="171">
        <v>450</v>
      </c>
      <c r="F25" s="274"/>
    </row>
    <row r="26" spans="1:6" s="184" customFormat="1" ht="13.5" customHeight="1">
      <c r="A26" s="188"/>
      <c r="B26" s="156">
        <v>3319</v>
      </c>
      <c r="C26" s="156">
        <v>5212</v>
      </c>
      <c r="D26" s="188" t="s">
        <v>293</v>
      </c>
      <c r="E26" s="171">
        <v>100</v>
      </c>
      <c r="F26" s="274"/>
    </row>
    <row r="27" spans="1:6" s="184" customFormat="1" ht="13.5" customHeight="1">
      <c r="A27" s="188"/>
      <c r="B27" s="156">
        <v>3319</v>
      </c>
      <c r="C27" s="156">
        <v>5212</v>
      </c>
      <c r="D27" s="188" t="s">
        <v>296</v>
      </c>
      <c r="E27" s="171">
        <v>460</v>
      </c>
      <c r="F27" s="274"/>
    </row>
    <row r="28" spans="1:6" s="184" customFormat="1" ht="13.5" customHeight="1">
      <c r="A28" s="188"/>
      <c r="B28" s="156">
        <v>3319</v>
      </c>
      <c r="C28" s="156">
        <v>5212</v>
      </c>
      <c r="D28" s="188" t="s">
        <v>297</v>
      </c>
      <c r="E28" s="171">
        <v>80</v>
      </c>
      <c r="F28" s="274"/>
    </row>
    <row r="29" spans="1:6" s="184" customFormat="1" ht="13.5" customHeight="1">
      <c r="A29" s="188"/>
      <c r="B29" s="156">
        <v>3319</v>
      </c>
      <c r="C29" s="156">
        <v>5212</v>
      </c>
      <c r="D29" s="188" t="s">
        <v>300</v>
      </c>
      <c r="E29" s="171">
        <v>300</v>
      </c>
      <c r="F29" s="274"/>
    </row>
    <row r="30" spans="1:6" s="184" customFormat="1" ht="13.5" customHeight="1">
      <c r="A30" s="188"/>
      <c r="B30" s="156">
        <v>3319</v>
      </c>
      <c r="C30" s="156">
        <v>5213</v>
      </c>
      <c r="D30" s="188" t="s">
        <v>71</v>
      </c>
      <c r="E30" s="171">
        <v>200</v>
      </c>
      <c r="F30" s="274"/>
    </row>
    <row r="31" spans="1:6" s="184" customFormat="1" ht="13.5" customHeight="1">
      <c r="A31" s="188"/>
      <c r="B31" s="156">
        <v>3319</v>
      </c>
      <c r="C31" s="156">
        <v>5219</v>
      </c>
      <c r="D31" s="188" t="s">
        <v>26</v>
      </c>
      <c r="E31" s="171">
        <v>240</v>
      </c>
      <c r="F31" s="274"/>
    </row>
    <row r="32" spans="1:6" s="184" customFormat="1" ht="13.5" customHeight="1">
      <c r="A32" s="188"/>
      <c r="B32" s="156">
        <v>3319</v>
      </c>
      <c r="C32" s="156">
        <v>5221</v>
      </c>
      <c r="D32" s="188" t="s">
        <v>281</v>
      </c>
      <c r="E32" s="171">
        <v>300</v>
      </c>
      <c r="F32" s="274" t="s">
        <v>323</v>
      </c>
    </row>
    <row r="33" spans="1:6" s="184" customFormat="1" ht="13.5" customHeight="1">
      <c r="A33" s="188"/>
      <c r="B33" s="156">
        <v>3319</v>
      </c>
      <c r="C33" s="156">
        <v>5221</v>
      </c>
      <c r="D33" s="188" t="s">
        <v>318</v>
      </c>
      <c r="E33" s="171">
        <v>100</v>
      </c>
      <c r="F33" s="270"/>
    </row>
    <row r="34" spans="1:6" s="184" customFormat="1" ht="13.5" customHeight="1">
      <c r="A34" s="188"/>
      <c r="B34" s="156">
        <v>3319</v>
      </c>
      <c r="C34" s="156">
        <v>5221</v>
      </c>
      <c r="D34" s="188" t="s">
        <v>291</v>
      </c>
      <c r="E34" s="171">
        <v>1500</v>
      </c>
      <c r="F34" s="274" t="s">
        <v>323</v>
      </c>
    </row>
    <row r="35" spans="1:6" s="184" customFormat="1" ht="13.5" customHeight="1">
      <c r="A35" s="188"/>
      <c r="B35" s="156">
        <v>3319</v>
      </c>
      <c r="C35" s="156">
        <v>5221</v>
      </c>
      <c r="D35" s="188" t="s">
        <v>315</v>
      </c>
      <c r="E35" s="171">
        <v>250</v>
      </c>
      <c r="F35" s="274"/>
    </row>
    <row r="36" spans="1:6" s="184" customFormat="1" ht="13.5" customHeight="1">
      <c r="A36" s="188"/>
      <c r="B36" s="156">
        <v>3319</v>
      </c>
      <c r="C36" s="156">
        <v>5222</v>
      </c>
      <c r="D36" s="188" t="s">
        <v>299</v>
      </c>
      <c r="E36" s="171">
        <v>500</v>
      </c>
      <c r="F36" s="274"/>
    </row>
    <row r="37" spans="1:6" s="184" customFormat="1" ht="13.5" customHeight="1">
      <c r="A37" s="188"/>
      <c r="B37" s="156">
        <v>3319</v>
      </c>
      <c r="C37" s="156">
        <v>5222</v>
      </c>
      <c r="D37" s="188" t="s">
        <v>301</v>
      </c>
      <c r="E37" s="171">
        <v>25</v>
      </c>
      <c r="F37" s="274"/>
    </row>
    <row r="38" spans="1:6" s="184" customFormat="1" ht="13.5" customHeight="1">
      <c r="A38" s="188"/>
      <c r="B38" s="156">
        <v>3319</v>
      </c>
      <c r="C38" s="156">
        <v>5229</v>
      </c>
      <c r="D38" s="188" t="s">
        <v>298</v>
      </c>
      <c r="E38" s="171">
        <v>200</v>
      </c>
      <c r="F38" s="274"/>
    </row>
    <row r="39" spans="1:6" s="184" customFormat="1" ht="13.5" customHeight="1">
      <c r="A39" s="188"/>
      <c r="B39" s="156">
        <v>3319</v>
      </c>
      <c r="C39" s="156">
        <v>5229</v>
      </c>
      <c r="D39" s="186" t="s">
        <v>316</v>
      </c>
      <c r="E39" s="171">
        <v>80</v>
      </c>
      <c r="F39" s="274"/>
    </row>
    <row r="40" spans="1:6" s="184" customFormat="1" ht="13.5" customHeight="1">
      <c r="A40" s="188"/>
      <c r="B40" s="156">
        <v>3319</v>
      </c>
      <c r="C40" s="156">
        <v>5229</v>
      </c>
      <c r="D40" s="186" t="s">
        <v>317</v>
      </c>
      <c r="E40" s="171">
        <v>30</v>
      </c>
      <c r="F40" s="270"/>
    </row>
    <row r="41" spans="1:6" s="184" customFormat="1" ht="13.5" customHeight="1">
      <c r="A41" s="188"/>
      <c r="B41" s="156">
        <v>3319</v>
      </c>
      <c r="C41" s="156">
        <v>5331</v>
      </c>
      <c r="D41" s="186" t="s">
        <v>193</v>
      </c>
      <c r="E41" s="171">
        <v>100</v>
      </c>
      <c r="F41" s="270"/>
    </row>
    <row r="42" spans="1:6" s="184" customFormat="1" ht="13.5" customHeight="1">
      <c r="A42" s="188"/>
      <c r="B42" s="156">
        <v>3319</v>
      </c>
      <c r="C42" s="156">
        <v>5332</v>
      </c>
      <c r="D42" s="188" t="s">
        <v>294</v>
      </c>
      <c r="E42" s="171">
        <v>375</v>
      </c>
      <c r="F42" s="275"/>
    </row>
    <row r="43" spans="1:6" s="184" customFormat="1" ht="13.5" customHeight="1">
      <c r="A43" s="188"/>
      <c r="B43" s="156">
        <v>3319</v>
      </c>
      <c r="C43" s="156">
        <v>5332</v>
      </c>
      <c r="D43" s="186" t="s">
        <v>295</v>
      </c>
      <c r="E43" s="171">
        <v>150</v>
      </c>
      <c r="F43" s="274"/>
    </row>
    <row r="44" spans="1:6" s="184" customFormat="1" ht="13.5" customHeight="1">
      <c r="A44" s="188"/>
      <c r="B44" s="156">
        <v>3341</v>
      </c>
      <c r="C44" s="156">
        <v>5213</v>
      </c>
      <c r="D44" s="188" t="s">
        <v>282</v>
      </c>
      <c r="E44" s="171">
        <v>1600</v>
      </c>
      <c r="F44" s="274"/>
    </row>
    <row r="45" spans="1:6" s="184" customFormat="1" ht="13.5" customHeight="1">
      <c r="A45" s="188"/>
      <c r="B45" s="156">
        <v>3341</v>
      </c>
      <c r="C45" s="156">
        <v>5213</v>
      </c>
      <c r="D45" s="188" t="s">
        <v>283</v>
      </c>
      <c r="E45" s="171">
        <v>1250</v>
      </c>
      <c r="F45" s="274"/>
    </row>
    <row r="46" spans="1:6" s="183" customFormat="1" ht="13.5" customHeight="1">
      <c r="A46" s="187" t="s">
        <v>63</v>
      </c>
      <c r="B46" s="261"/>
      <c r="C46" s="261"/>
      <c r="D46" s="187"/>
      <c r="E46" s="266">
        <f>SUM(E24:E45)</f>
        <v>8294</v>
      </c>
      <c r="F46" s="273"/>
    </row>
    <row r="47" spans="1:6" s="184" customFormat="1" ht="13.5" customHeight="1">
      <c r="A47" s="188"/>
      <c r="B47" s="156"/>
      <c r="C47" s="156"/>
      <c r="D47" s="188"/>
      <c r="E47" s="171"/>
      <c r="F47" s="276"/>
    </row>
    <row r="48" spans="1:6" s="184" customFormat="1" ht="13.5" customHeight="1">
      <c r="A48" s="176" t="s">
        <v>40</v>
      </c>
      <c r="B48" s="156">
        <v>2219</v>
      </c>
      <c r="C48" s="156">
        <v>5229</v>
      </c>
      <c r="D48" s="188" t="s">
        <v>60</v>
      </c>
      <c r="E48" s="171">
        <v>100</v>
      </c>
      <c r="F48" s="276"/>
    </row>
    <row r="49" spans="1:6" s="184" customFormat="1" ht="13.5" customHeight="1">
      <c r="A49" s="188"/>
      <c r="B49" s="156">
        <v>3299</v>
      </c>
      <c r="C49" s="156">
        <v>5332</v>
      </c>
      <c r="D49" s="186" t="s">
        <v>312</v>
      </c>
      <c r="E49" s="171">
        <v>250</v>
      </c>
      <c r="F49" s="276"/>
    </row>
    <row r="50" spans="1:6" s="184" customFormat="1" ht="13.5" customHeight="1">
      <c r="A50" s="188"/>
      <c r="B50" s="156">
        <v>3419</v>
      </c>
      <c r="C50" s="156">
        <v>5221</v>
      </c>
      <c r="D50" s="188" t="s">
        <v>61</v>
      </c>
      <c r="E50" s="171">
        <v>700</v>
      </c>
      <c r="F50" s="276" t="s">
        <v>323</v>
      </c>
    </row>
    <row r="51" spans="1:6" s="184" customFormat="1" ht="13.5" customHeight="1">
      <c r="A51" s="188"/>
      <c r="B51" s="156">
        <v>3419</v>
      </c>
      <c r="C51" s="156">
        <v>5213</v>
      </c>
      <c r="D51" s="188" t="s">
        <v>382</v>
      </c>
      <c r="E51" s="171">
        <v>8000</v>
      </c>
      <c r="F51" s="276"/>
    </row>
    <row r="52" spans="1:6" s="184" customFormat="1" ht="13.5" customHeight="1">
      <c r="A52" s="188"/>
      <c r="B52" s="156">
        <v>3419</v>
      </c>
      <c r="C52" s="156">
        <v>5229</v>
      </c>
      <c r="D52" s="188" t="s">
        <v>302</v>
      </c>
      <c r="E52" s="171">
        <v>5500</v>
      </c>
      <c r="F52" s="276" t="s">
        <v>323</v>
      </c>
    </row>
    <row r="53" spans="1:6" s="184" customFormat="1" ht="13.5" customHeight="1">
      <c r="A53" s="188"/>
      <c r="B53" s="156">
        <v>3419</v>
      </c>
      <c r="C53" s="156">
        <v>5229</v>
      </c>
      <c r="D53" s="188" t="s">
        <v>304</v>
      </c>
      <c r="E53" s="171">
        <v>1000</v>
      </c>
      <c r="F53" s="276" t="s">
        <v>323</v>
      </c>
    </row>
    <row r="54" spans="1:6" s="184" customFormat="1" ht="13.5" customHeight="1">
      <c r="A54" s="188"/>
      <c r="B54" s="156">
        <v>3419</v>
      </c>
      <c r="C54" s="156">
        <v>5213</v>
      </c>
      <c r="D54" s="188" t="s">
        <v>391</v>
      </c>
      <c r="E54" s="171">
        <v>1500</v>
      </c>
      <c r="F54" s="277"/>
    </row>
    <row r="55" spans="1:6" s="184" customFormat="1" ht="13.5" customHeight="1">
      <c r="A55" s="188"/>
      <c r="B55" s="156">
        <v>3419</v>
      </c>
      <c r="C55" s="156">
        <v>5229</v>
      </c>
      <c r="D55" s="188" t="s">
        <v>383</v>
      </c>
      <c r="E55" s="171">
        <v>60</v>
      </c>
      <c r="F55" s="276"/>
    </row>
    <row r="56" spans="1:6" s="184" customFormat="1" ht="13.5" customHeight="1">
      <c r="A56" s="188"/>
      <c r="B56" s="156">
        <v>3419</v>
      </c>
      <c r="C56" s="156">
        <v>5229</v>
      </c>
      <c r="D56" s="188" t="s">
        <v>303</v>
      </c>
      <c r="E56" s="171">
        <v>40</v>
      </c>
      <c r="F56" s="276"/>
    </row>
    <row r="57" spans="1:6" s="184" customFormat="1" ht="13.5" customHeight="1">
      <c r="A57" s="188"/>
      <c r="B57" s="156">
        <v>3421</v>
      </c>
      <c r="C57" s="156">
        <v>5213</v>
      </c>
      <c r="D57" s="188" t="s">
        <v>319</v>
      </c>
      <c r="E57" s="171">
        <v>90</v>
      </c>
      <c r="F57" s="276"/>
    </row>
    <row r="58" spans="1:6" s="184" customFormat="1" ht="13.5" customHeight="1">
      <c r="A58" s="188"/>
      <c r="B58" s="156">
        <v>3421</v>
      </c>
      <c r="C58" s="156">
        <v>5221</v>
      </c>
      <c r="D58" s="188" t="s">
        <v>62</v>
      </c>
      <c r="E58" s="171">
        <v>800</v>
      </c>
      <c r="F58" s="276" t="s">
        <v>323</v>
      </c>
    </row>
    <row r="59" spans="1:6" s="183" customFormat="1" ht="13.5" customHeight="1">
      <c r="A59" s="187" t="s">
        <v>63</v>
      </c>
      <c r="B59" s="261"/>
      <c r="C59" s="261"/>
      <c r="D59" s="187"/>
      <c r="E59" s="266">
        <f>SUM(E48:E58)</f>
        <v>18040</v>
      </c>
      <c r="F59" s="273"/>
    </row>
    <row r="60" spans="1:6" s="184" customFormat="1" ht="13.5" customHeight="1">
      <c r="A60" s="188"/>
      <c r="B60" s="156"/>
      <c r="C60" s="156"/>
      <c r="D60" s="188"/>
      <c r="E60" s="171"/>
      <c r="F60" s="276"/>
    </row>
    <row r="61" spans="1:6" s="184" customFormat="1" ht="13.5" customHeight="1">
      <c r="A61" s="340" t="s">
        <v>44</v>
      </c>
      <c r="B61" s="156">
        <v>3549</v>
      </c>
      <c r="C61" s="156">
        <v>5221</v>
      </c>
      <c r="D61" s="339" t="s">
        <v>344</v>
      </c>
      <c r="E61" s="171">
        <v>3000</v>
      </c>
      <c r="F61" s="276" t="s">
        <v>323</v>
      </c>
    </row>
    <row r="62" spans="1:6" s="184" customFormat="1" ht="13.5" customHeight="1">
      <c r="A62" s="341"/>
      <c r="B62" s="156"/>
      <c r="C62" s="156"/>
      <c r="D62" s="339"/>
      <c r="E62" s="171"/>
      <c r="F62" s="276"/>
    </row>
    <row r="63" spans="1:6" s="184" customFormat="1" ht="13.5" customHeight="1">
      <c r="A63" s="188"/>
      <c r="B63" s="156">
        <v>4319</v>
      </c>
      <c r="C63" s="156">
        <v>5221</v>
      </c>
      <c r="D63" s="339" t="s">
        <v>345</v>
      </c>
      <c r="E63" s="171">
        <v>5500</v>
      </c>
      <c r="F63" s="276" t="s">
        <v>323</v>
      </c>
    </row>
    <row r="64" spans="1:6" s="184" customFormat="1" ht="13.5" customHeight="1">
      <c r="A64" s="188"/>
      <c r="B64" s="156"/>
      <c r="C64" s="156"/>
      <c r="D64" s="339"/>
      <c r="E64" s="171"/>
      <c r="F64" s="276"/>
    </row>
    <row r="65" spans="1:6" s="184" customFormat="1" ht="13.5" customHeight="1">
      <c r="A65" s="188"/>
      <c r="B65" s="156">
        <v>4333</v>
      </c>
      <c r="C65" s="156">
        <v>5229</v>
      </c>
      <c r="D65" s="188" t="s">
        <v>320</v>
      </c>
      <c r="E65" s="171">
        <v>1</v>
      </c>
      <c r="F65" s="276"/>
    </row>
    <row r="66" spans="1:6" s="184" customFormat="1" ht="13.5" customHeight="1">
      <c r="A66" s="188"/>
      <c r="B66" s="156">
        <v>4341</v>
      </c>
      <c r="C66" s="156">
        <v>5229</v>
      </c>
      <c r="D66" s="188" t="s">
        <v>305</v>
      </c>
      <c r="E66" s="171">
        <v>6</v>
      </c>
      <c r="F66" s="276"/>
    </row>
    <row r="67" spans="1:6" s="184" customFormat="1" ht="13.5" customHeight="1">
      <c r="A67" s="188"/>
      <c r="B67" s="156">
        <v>5399</v>
      </c>
      <c r="C67" s="156">
        <v>5901</v>
      </c>
      <c r="D67" s="188" t="s">
        <v>72</v>
      </c>
      <c r="E67" s="171">
        <v>1500</v>
      </c>
      <c r="F67" s="337" t="s">
        <v>192</v>
      </c>
    </row>
    <row r="68" spans="1:6" s="184" customFormat="1" ht="13.5" customHeight="1">
      <c r="A68" s="188"/>
      <c r="B68" s="156"/>
      <c r="C68" s="156"/>
      <c r="D68" s="188"/>
      <c r="E68" s="171"/>
      <c r="F68" s="337"/>
    </row>
    <row r="69" spans="1:6" s="183" customFormat="1" ht="13.5" customHeight="1">
      <c r="A69" s="187" t="s">
        <v>63</v>
      </c>
      <c r="B69" s="261"/>
      <c r="C69" s="261"/>
      <c r="D69" s="187"/>
      <c r="E69" s="266">
        <f>SUM(E61:E67)</f>
        <v>10007</v>
      </c>
      <c r="F69" s="273"/>
    </row>
    <row r="70" spans="1:7" s="185" customFormat="1" ht="13.5" customHeight="1">
      <c r="A70" s="340" t="s">
        <v>45</v>
      </c>
      <c r="B70" s="156">
        <v>3799</v>
      </c>
      <c r="C70" s="156">
        <v>5222</v>
      </c>
      <c r="D70" s="344" t="s">
        <v>306</v>
      </c>
      <c r="E70" s="180">
        <v>200</v>
      </c>
      <c r="F70" s="276" t="s">
        <v>323</v>
      </c>
      <c r="G70" s="271"/>
    </row>
    <row r="71" spans="1:6" s="271" customFormat="1" ht="13.5" customHeight="1">
      <c r="A71" s="340"/>
      <c r="B71" s="156">
        <v>3799</v>
      </c>
      <c r="C71" s="156">
        <v>5229</v>
      </c>
      <c r="D71" s="344"/>
      <c r="E71" s="180">
        <v>200</v>
      </c>
      <c r="F71" s="179"/>
    </row>
    <row r="72" spans="1:6" s="184" customFormat="1" ht="13.5" customHeight="1">
      <c r="A72" s="195"/>
      <c r="B72" s="156">
        <v>3741</v>
      </c>
      <c r="C72" s="156">
        <v>5221</v>
      </c>
      <c r="D72" s="179" t="s">
        <v>288</v>
      </c>
      <c r="E72" s="171">
        <v>800</v>
      </c>
      <c r="F72" s="276"/>
    </row>
    <row r="73" spans="1:6" s="183" customFormat="1" ht="13.5" customHeight="1">
      <c r="A73" s="187" t="s">
        <v>63</v>
      </c>
      <c r="B73" s="261"/>
      <c r="C73" s="261"/>
      <c r="D73" s="187"/>
      <c r="E73" s="266">
        <f>SUM(E70:E72)</f>
        <v>1200</v>
      </c>
      <c r="F73" s="273"/>
    </row>
    <row r="74" spans="1:6" s="184" customFormat="1" ht="13.5" customHeight="1">
      <c r="A74" s="188"/>
      <c r="B74" s="156"/>
      <c r="C74" s="156"/>
      <c r="D74" s="188"/>
      <c r="E74" s="171"/>
      <c r="F74" s="276"/>
    </row>
    <row r="75" spans="1:7" s="185" customFormat="1" ht="13.5" customHeight="1">
      <c r="A75" s="176" t="s">
        <v>47</v>
      </c>
      <c r="B75" s="156">
        <v>5299</v>
      </c>
      <c r="C75" s="156">
        <v>5229</v>
      </c>
      <c r="D75" s="340" t="s">
        <v>170</v>
      </c>
      <c r="E75" s="180">
        <v>5</v>
      </c>
      <c r="F75" s="276" t="s">
        <v>323</v>
      </c>
      <c r="G75" s="271"/>
    </row>
    <row r="76" spans="1:7" s="185" customFormat="1" ht="13.5" customHeight="1">
      <c r="A76" s="176"/>
      <c r="B76" s="177"/>
      <c r="C76" s="177"/>
      <c r="D76" s="341"/>
      <c r="E76" s="180"/>
      <c r="F76" s="179"/>
      <c r="G76" s="271"/>
    </row>
    <row r="77" spans="1:6" s="183" customFormat="1" ht="13.5" customHeight="1">
      <c r="A77" s="187" t="s">
        <v>63</v>
      </c>
      <c r="B77" s="261"/>
      <c r="C77" s="261"/>
      <c r="D77" s="187"/>
      <c r="E77" s="266">
        <f>SUM(E75:E76)</f>
        <v>5</v>
      </c>
      <c r="F77" s="273"/>
    </row>
    <row r="78" spans="1:6" s="184" customFormat="1" ht="13.5" customHeight="1">
      <c r="A78" s="156"/>
      <c r="B78" s="156"/>
      <c r="C78" s="156"/>
      <c r="D78" s="156"/>
      <c r="E78" s="171"/>
      <c r="F78" s="276"/>
    </row>
    <row r="79" spans="1:6" s="174" customFormat="1" ht="26.25" customHeight="1">
      <c r="A79" s="191" t="s">
        <v>321</v>
      </c>
      <c r="B79" s="263"/>
      <c r="C79" s="263"/>
      <c r="D79" s="192"/>
      <c r="E79" s="267">
        <f>E11+E19+E22+E46+E59+E69+E73+E77</f>
        <v>47526</v>
      </c>
      <c r="F79" s="278"/>
    </row>
    <row r="80" spans="1:6" ht="12">
      <c r="A80" s="178"/>
      <c r="B80" s="252"/>
      <c r="C80" s="252"/>
      <c r="D80" s="170"/>
      <c r="E80" s="268"/>
      <c r="F80" s="279"/>
    </row>
    <row r="86" spans="1:3" ht="12">
      <c r="A86" s="194"/>
      <c r="B86" s="264"/>
      <c r="C86" s="264"/>
    </row>
  </sheetData>
  <mergeCells count="12">
    <mergeCell ref="D75:D76"/>
    <mergeCell ref="D2:D3"/>
    <mergeCell ref="D7:D10"/>
    <mergeCell ref="A70:A71"/>
    <mergeCell ref="D70:D71"/>
    <mergeCell ref="A61:A62"/>
    <mergeCell ref="D16:D17"/>
    <mergeCell ref="A2:A3"/>
    <mergeCell ref="F67:F68"/>
    <mergeCell ref="F16:F17"/>
    <mergeCell ref="D61:D62"/>
    <mergeCell ref="D63:D64"/>
  </mergeCells>
  <printOptions gridLines="1" horizontalCentered="1"/>
  <pageMargins left="0.5905511811023623" right="0.5905511811023623" top="0.84" bottom="0.96" header="0.5118110236220472" footer="0.5118110236220472"/>
  <pageSetup horizontalDpi="600" verticalDpi="600" orientation="landscape" paperSize="9" scale="90" r:id="rId1"/>
  <headerFooter alignWithMargins="0">
    <oddHeader>&amp;Lv tis. Kč&amp;C&amp;"Arial CE,tučné\&amp;12Granty, příspěvky a dary v roce 2005 - provozní část&amp;R&amp;"Arial CE,tučné\Část A - příloha č. 7</oddHeader>
    <oddFooter>&amp;C&amp;P+10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pane xSplit="5" ySplit="2" topLeftCell="F17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91" sqref="D191"/>
    </sheetView>
  </sheetViews>
  <sheetFormatPr defaultColWidth="9.00390625" defaultRowHeight="12.75" outlineLevelCol="2"/>
  <cols>
    <col min="1" max="3" width="6.75390625" style="349" customWidth="1" outlineLevel="2"/>
    <col min="4" max="4" width="6.75390625" style="349" customWidth="1" outlineLevel="1"/>
    <col min="5" max="5" width="55.75390625" style="349" customWidth="1"/>
    <col min="6" max="6" width="12.75390625" style="349" customWidth="1"/>
    <col min="7" max="7" width="38.875" style="349" customWidth="1"/>
    <col min="8" max="16384" width="9.125" style="349" customWidth="1"/>
  </cols>
  <sheetData>
    <row r="1" spans="1:7" s="348" customFormat="1" ht="51.75" customHeight="1">
      <c r="A1" s="345" t="s">
        <v>392</v>
      </c>
      <c r="B1" s="345" t="s">
        <v>393</v>
      </c>
      <c r="C1" s="345" t="s">
        <v>394</v>
      </c>
      <c r="D1" s="345"/>
      <c r="E1" s="346" t="s">
        <v>395</v>
      </c>
      <c r="F1" s="347" t="s">
        <v>396</v>
      </c>
      <c r="G1" s="347" t="s">
        <v>397</v>
      </c>
    </row>
    <row r="2" spans="5:14" ht="2.25" customHeight="1">
      <c r="E2" s="350"/>
      <c r="F2" s="351"/>
      <c r="G2" s="350"/>
      <c r="H2" s="352"/>
      <c r="I2" s="352"/>
      <c r="J2" s="352"/>
      <c r="K2" s="352"/>
      <c r="L2" s="352"/>
      <c r="M2" s="352"/>
      <c r="N2" s="352"/>
    </row>
    <row r="3" spans="4:14" ht="16.5" customHeight="1">
      <c r="D3" s="353" t="s">
        <v>398</v>
      </c>
      <c r="E3" s="354" t="s">
        <v>399</v>
      </c>
      <c r="F3" s="351"/>
      <c r="G3" s="350"/>
      <c r="H3" s="352"/>
      <c r="I3" s="352"/>
      <c r="J3" s="352"/>
      <c r="K3" s="352"/>
      <c r="L3" s="352"/>
      <c r="M3" s="352"/>
      <c r="N3" s="352"/>
    </row>
    <row r="4" spans="1:14" ht="15" customHeight="1" hidden="1">
      <c r="A4" s="355" t="e">
        <f>#REF!</f>
        <v>#REF!</v>
      </c>
      <c r="B4" s="356">
        <v>3633</v>
      </c>
      <c r="C4" s="357">
        <v>6121</v>
      </c>
      <c r="D4" s="358">
        <v>1</v>
      </c>
      <c r="E4" s="359" t="s">
        <v>400</v>
      </c>
      <c r="F4" s="360"/>
      <c r="G4" s="359"/>
      <c r="H4" s="361"/>
      <c r="I4" s="361"/>
      <c r="J4" s="361"/>
      <c r="K4" s="361"/>
      <c r="L4" s="361"/>
      <c r="M4" s="361"/>
      <c r="N4" s="352"/>
    </row>
    <row r="5" spans="1:14" ht="15" customHeight="1" hidden="1">
      <c r="A5" s="355" t="s">
        <v>401</v>
      </c>
      <c r="B5" s="356">
        <v>3633</v>
      </c>
      <c r="C5" s="357">
        <v>6126</v>
      </c>
      <c r="D5" s="358">
        <v>2</v>
      </c>
      <c r="E5" s="359" t="s">
        <v>400</v>
      </c>
      <c r="F5" s="360"/>
      <c r="G5" s="359"/>
      <c r="H5" s="361"/>
      <c r="I5" s="361"/>
      <c r="J5" s="361"/>
      <c r="K5" s="361"/>
      <c r="L5" s="361"/>
      <c r="M5" s="361"/>
      <c r="N5" s="352"/>
    </row>
    <row r="6" spans="1:14" ht="15" customHeight="1" hidden="1">
      <c r="A6" s="362" t="e">
        <f>#REF!</f>
        <v>#REF!</v>
      </c>
      <c r="B6" s="363">
        <v>3612</v>
      </c>
      <c r="C6" s="364">
        <v>6126</v>
      </c>
      <c r="D6" s="358">
        <v>3</v>
      </c>
      <c r="E6" s="365" t="s">
        <v>402</v>
      </c>
      <c r="F6" s="366"/>
      <c r="G6" s="367"/>
      <c r="H6" s="361"/>
      <c r="I6" s="361"/>
      <c r="J6" s="361"/>
      <c r="K6" s="361"/>
      <c r="L6" s="361"/>
      <c r="M6" s="361"/>
      <c r="N6" s="352"/>
    </row>
    <row r="7" spans="1:14" ht="24" customHeight="1" hidden="1">
      <c r="A7" s="362" t="s">
        <v>403</v>
      </c>
      <c r="B7" s="363">
        <v>3612</v>
      </c>
      <c r="C7" s="364">
        <v>6121</v>
      </c>
      <c r="D7" s="358">
        <v>4</v>
      </c>
      <c r="E7" s="365" t="s">
        <v>402</v>
      </c>
      <c r="F7" s="366"/>
      <c r="G7" s="368"/>
      <c r="H7" s="361"/>
      <c r="I7" s="361"/>
      <c r="J7" s="361"/>
      <c r="K7" s="361"/>
      <c r="L7" s="361"/>
      <c r="M7" s="361"/>
      <c r="N7" s="352"/>
    </row>
    <row r="8" spans="1:14" s="375" customFormat="1" ht="15" customHeight="1">
      <c r="A8" s="369" t="s">
        <v>404</v>
      </c>
      <c r="B8" s="370">
        <v>2212</v>
      </c>
      <c r="C8" s="371">
        <v>6121</v>
      </c>
      <c r="D8" s="371">
        <v>1</v>
      </c>
      <c r="E8" s="372" t="s">
        <v>405</v>
      </c>
      <c r="F8" s="373">
        <v>220</v>
      </c>
      <c r="G8" s="372"/>
      <c r="H8" s="374"/>
      <c r="I8" s="374"/>
      <c r="J8" s="374"/>
      <c r="K8" s="374"/>
      <c r="L8" s="374"/>
      <c r="M8" s="374"/>
      <c r="N8" s="374"/>
    </row>
    <row r="9" spans="1:14" s="375" customFormat="1" ht="15" customHeight="1">
      <c r="A9" s="369" t="s">
        <v>406</v>
      </c>
      <c r="B9" s="370">
        <v>2212</v>
      </c>
      <c r="C9" s="371">
        <v>6121</v>
      </c>
      <c r="D9" s="371">
        <v>2</v>
      </c>
      <c r="E9" s="372" t="s">
        <v>407</v>
      </c>
      <c r="F9" s="373">
        <v>500</v>
      </c>
      <c r="G9" s="372"/>
      <c r="H9" s="374"/>
      <c r="I9" s="374"/>
      <c r="J9" s="374"/>
      <c r="K9" s="374"/>
      <c r="L9" s="374"/>
      <c r="M9" s="374"/>
      <c r="N9" s="374"/>
    </row>
    <row r="10" spans="1:14" s="375" customFormat="1" ht="15" customHeight="1">
      <c r="A10" s="369" t="s">
        <v>408</v>
      </c>
      <c r="B10" s="370">
        <v>3745</v>
      </c>
      <c r="C10" s="371">
        <v>6121</v>
      </c>
      <c r="D10" s="371">
        <v>3</v>
      </c>
      <c r="E10" s="372" t="s">
        <v>409</v>
      </c>
      <c r="F10" s="373">
        <v>950</v>
      </c>
      <c r="G10" s="372"/>
      <c r="H10" s="374"/>
      <c r="I10" s="374"/>
      <c r="J10" s="374"/>
      <c r="K10" s="374"/>
      <c r="L10" s="374"/>
      <c r="M10" s="374"/>
      <c r="N10" s="374"/>
    </row>
    <row r="11" spans="1:14" s="375" customFormat="1" ht="15" customHeight="1">
      <c r="A11" s="369" t="s">
        <v>410</v>
      </c>
      <c r="B11" s="370">
        <v>3421</v>
      </c>
      <c r="C11" s="371">
        <v>6121</v>
      </c>
      <c r="D11" s="371">
        <v>4</v>
      </c>
      <c r="E11" s="372" t="s">
        <v>411</v>
      </c>
      <c r="F11" s="373">
        <v>39350</v>
      </c>
      <c r="G11" s="372"/>
      <c r="H11" s="374"/>
      <c r="I11" s="374"/>
      <c r="J11" s="374"/>
      <c r="K11" s="374"/>
      <c r="L11" s="374"/>
      <c r="M11" s="374"/>
      <c r="N11" s="374"/>
    </row>
    <row r="12" spans="1:14" s="375" customFormat="1" ht="15" customHeight="1">
      <c r="A12" s="369" t="s">
        <v>412</v>
      </c>
      <c r="B12" s="370">
        <v>2321</v>
      </c>
      <c r="C12" s="371">
        <v>6121</v>
      </c>
      <c r="D12" s="371">
        <v>5</v>
      </c>
      <c r="E12" s="372" t="s">
        <v>413</v>
      </c>
      <c r="F12" s="373">
        <v>270</v>
      </c>
      <c r="G12" s="372"/>
      <c r="H12" s="374"/>
      <c r="I12" s="374"/>
      <c r="J12" s="374"/>
      <c r="K12" s="374"/>
      <c r="L12" s="374"/>
      <c r="M12" s="374"/>
      <c r="N12" s="374"/>
    </row>
    <row r="13" spans="1:14" s="375" customFormat="1" ht="15" customHeight="1">
      <c r="A13" s="369" t="s">
        <v>414</v>
      </c>
      <c r="B13" s="370">
        <v>2212</v>
      </c>
      <c r="C13" s="371">
        <v>6121</v>
      </c>
      <c r="D13" s="371">
        <v>6</v>
      </c>
      <c r="E13" s="372" t="s">
        <v>415</v>
      </c>
      <c r="F13" s="373">
        <v>2100</v>
      </c>
      <c r="G13" s="372"/>
      <c r="H13" s="374"/>
      <c r="I13" s="374"/>
      <c r="J13" s="374"/>
      <c r="K13" s="374"/>
      <c r="L13" s="374"/>
      <c r="M13" s="374"/>
      <c r="N13" s="374"/>
    </row>
    <row r="14" spans="1:14" s="375" customFormat="1" ht="15" customHeight="1">
      <c r="A14" s="369" t="s">
        <v>416</v>
      </c>
      <c r="B14" s="370">
        <v>3421</v>
      </c>
      <c r="C14" s="371">
        <v>6121</v>
      </c>
      <c r="D14" s="371">
        <v>7</v>
      </c>
      <c r="E14" s="372" t="s">
        <v>417</v>
      </c>
      <c r="F14" s="373">
        <v>150</v>
      </c>
      <c r="G14" s="372"/>
      <c r="H14" s="374"/>
      <c r="I14" s="374"/>
      <c r="J14" s="374"/>
      <c r="K14" s="374"/>
      <c r="L14" s="374"/>
      <c r="M14" s="374"/>
      <c r="N14" s="374"/>
    </row>
    <row r="15" spans="1:14" s="375" customFormat="1" ht="15" customHeight="1">
      <c r="A15" s="369" t="s">
        <v>418</v>
      </c>
      <c r="B15" s="370">
        <v>2219</v>
      </c>
      <c r="C15" s="371">
        <v>6121</v>
      </c>
      <c r="D15" s="371">
        <v>8</v>
      </c>
      <c r="E15" s="372" t="s">
        <v>419</v>
      </c>
      <c r="F15" s="373">
        <v>2000</v>
      </c>
      <c r="G15" s="372"/>
      <c r="H15" s="376"/>
      <c r="I15" s="376"/>
      <c r="J15" s="376"/>
      <c r="K15" s="376"/>
      <c r="L15" s="376"/>
      <c r="M15" s="376"/>
      <c r="N15" s="374"/>
    </row>
    <row r="16" spans="1:14" s="375" customFormat="1" ht="15" customHeight="1">
      <c r="A16" s="369" t="s">
        <v>420</v>
      </c>
      <c r="B16" s="370">
        <v>3421</v>
      </c>
      <c r="C16" s="371">
        <v>6121</v>
      </c>
      <c r="D16" s="371">
        <v>9</v>
      </c>
      <c r="E16" s="372" t="s">
        <v>421</v>
      </c>
      <c r="F16" s="373">
        <v>145</v>
      </c>
      <c r="G16" s="372"/>
      <c r="H16" s="376"/>
      <c r="I16" s="376"/>
      <c r="J16" s="376"/>
      <c r="K16" s="376"/>
      <c r="L16" s="376"/>
      <c r="M16" s="376"/>
      <c r="N16" s="374"/>
    </row>
    <row r="17" spans="1:14" s="375" customFormat="1" ht="15" customHeight="1">
      <c r="A17" s="369" t="s">
        <v>422</v>
      </c>
      <c r="B17" s="370">
        <v>3745</v>
      </c>
      <c r="C17" s="371">
        <v>6121</v>
      </c>
      <c r="D17" s="371">
        <v>10</v>
      </c>
      <c r="E17" s="372" t="s">
        <v>423</v>
      </c>
      <c r="F17" s="373">
        <v>52</v>
      </c>
      <c r="G17" s="372"/>
      <c r="H17" s="376"/>
      <c r="I17" s="376"/>
      <c r="J17" s="376"/>
      <c r="K17" s="376"/>
      <c r="L17" s="376"/>
      <c r="M17" s="376"/>
      <c r="N17" s="374"/>
    </row>
    <row r="18" spans="1:14" s="375" customFormat="1" ht="15" customHeight="1">
      <c r="A18" s="369" t="s">
        <v>424</v>
      </c>
      <c r="B18" s="370">
        <v>2321</v>
      </c>
      <c r="C18" s="371">
        <v>6121</v>
      </c>
      <c r="D18" s="371">
        <v>11</v>
      </c>
      <c r="E18" s="372" t="s">
        <v>425</v>
      </c>
      <c r="F18" s="373">
        <v>180</v>
      </c>
      <c r="G18" s="372"/>
      <c r="H18" s="376"/>
      <c r="I18" s="376"/>
      <c r="J18" s="376"/>
      <c r="K18" s="376"/>
      <c r="L18" s="376"/>
      <c r="M18" s="376"/>
      <c r="N18" s="374"/>
    </row>
    <row r="19" spans="1:14" s="375" customFormat="1" ht="15" customHeight="1">
      <c r="A19" s="369" t="s">
        <v>426</v>
      </c>
      <c r="B19" s="370">
        <v>4333</v>
      </c>
      <c r="C19" s="371">
        <v>6121</v>
      </c>
      <c r="D19" s="377">
        <v>12</v>
      </c>
      <c r="E19" s="378" t="s">
        <v>427</v>
      </c>
      <c r="F19" s="379">
        <v>11</v>
      </c>
      <c r="G19" s="372"/>
      <c r="H19" s="376"/>
      <c r="I19" s="376"/>
      <c r="J19" s="376"/>
      <c r="K19" s="376"/>
      <c r="L19" s="376"/>
      <c r="M19" s="376"/>
      <c r="N19" s="374"/>
    </row>
    <row r="20" spans="1:14" s="375" customFormat="1" ht="15" customHeight="1">
      <c r="A20" s="369" t="s">
        <v>428</v>
      </c>
      <c r="B20" s="370">
        <v>3639</v>
      </c>
      <c r="C20" s="371">
        <v>6121</v>
      </c>
      <c r="D20" s="377">
        <v>13</v>
      </c>
      <c r="E20" s="378" t="s">
        <v>429</v>
      </c>
      <c r="F20" s="379">
        <v>1845</v>
      </c>
      <c r="G20" s="372"/>
      <c r="H20" s="376"/>
      <c r="I20" s="376"/>
      <c r="J20" s="376"/>
      <c r="K20" s="376"/>
      <c r="L20" s="376"/>
      <c r="M20" s="376"/>
      <c r="N20" s="374"/>
    </row>
    <row r="21" spans="1:14" s="375" customFormat="1" ht="15" customHeight="1">
      <c r="A21" s="369" t="s">
        <v>430</v>
      </c>
      <c r="B21" s="370">
        <v>2219</v>
      </c>
      <c r="C21" s="371">
        <v>6121</v>
      </c>
      <c r="D21" s="377">
        <v>14</v>
      </c>
      <c r="E21" s="378" t="s">
        <v>431</v>
      </c>
      <c r="F21" s="379">
        <v>50</v>
      </c>
      <c r="G21" s="372"/>
      <c r="H21" s="376"/>
      <c r="I21" s="376"/>
      <c r="J21" s="376"/>
      <c r="K21" s="376"/>
      <c r="L21" s="376"/>
      <c r="M21" s="376"/>
      <c r="N21" s="374"/>
    </row>
    <row r="22" spans="1:14" s="375" customFormat="1" ht="15" customHeight="1">
      <c r="A22" s="369" t="s">
        <v>432</v>
      </c>
      <c r="B22" s="370">
        <v>6171</v>
      </c>
      <c r="C22" s="371">
        <v>6121</v>
      </c>
      <c r="D22" s="371">
        <v>15</v>
      </c>
      <c r="E22" s="372" t="s">
        <v>433</v>
      </c>
      <c r="F22" s="373">
        <v>60060</v>
      </c>
      <c r="G22" s="372"/>
      <c r="H22" s="376"/>
      <c r="I22" s="376"/>
      <c r="J22" s="376"/>
      <c r="K22" s="376"/>
      <c r="L22" s="376"/>
      <c r="M22" s="376"/>
      <c r="N22" s="374"/>
    </row>
    <row r="23" spans="1:14" s="375" customFormat="1" ht="15" customHeight="1">
      <c r="A23" s="369" t="s">
        <v>434</v>
      </c>
      <c r="B23" s="370">
        <v>2219</v>
      </c>
      <c r="C23" s="371">
        <v>6121</v>
      </c>
      <c r="D23" s="371">
        <v>16</v>
      </c>
      <c r="E23" s="372" t="s">
        <v>435</v>
      </c>
      <c r="F23" s="373">
        <v>2500</v>
      </c>
      <c r="G23" s="372"/>
      <c r="H23" s="376"/>
      <c r="I23" s="376"/>
      <c r="J23" s="376"/>
      <c r="K23" s="376"/>
      <c r="L23" s="376"/>
      <c r="M23" s="376"/>
      <c r="N23" s="374"/>
    </row>
    <row r="24" spans="1:14" s="375" customFormat="1" ht="15" customHeight="1">
      <c r="A24" s="369" t="s">
        <v>436</v>
      </c>
      <c r="B24" s="370">
        <v>5512</v>
      </c>
      <c r="C24" s="371">
        <v>6121</v>
      </c>
      <c r="D24" s="371">
        <v>17</v>
      </c>
      <c r="E24" s="372" t="s">
        <v>437</v>
      </c>
      <c r="F24" s="373">
        <v>400</v>
      </c>
      <c r="G24" s="372"/>
      <c r="H24" s="376"/>
      <c r="I24" s="376"/>
      <c r="J24" s="376"/>
      <c r="K24" s="376"/>
      <c r="L24" s="376"/>
      <c r="M24" s="376"/>
      <c r="N24" s="374"/>
    </row>
    <row r="25" spans="1:14" s="375" customFormat="1" ht="15" customHeight="1">
      <c r="A25" s="369" t="s">
        <v>438</v>
      </c>
      <c r="B25" s="370">
        <v>6171</v>
      </c>
      <c r="C25" s="371">
        <v>6121</v>
      </c>
      <c r="D25" s="371">
        <v>18</v>
      </c>
      <c r="E25" s="372" t="s">
        <v>439</v>
      </c>
      <c r="F25" s="373">
        <v>860</v>
      </c>
      <c r="G25" s="372"/>
      <c r="H25" s="376"/>
      <c r="I25" s="376"/>
      <c r="J25" s="376"/>
      <c r="K25" s="376"/>
      <c r="L25" s="376"/>
      <c r="M25" s="376"/>
      <c r="N25" s="374"/>
    </row>
    <row r="26" spans="1:14" s="375" customFormat="1" ht="15" customHeight="1">
      <c r="A26" s="369" t="s">
        <v>440</v>
      </c>
      <c r="B26" s="370">
        <v>2219</v>
      </c>
      <c r="C26" s="371">
        <v>6121</v>
      </c>
      <c r="D26" s="371">
        <v>19</v>
      </c>
      <c r="E26" s="372" t="s">
        <v>441</v>
      </c>
      <c r="F26" s="373">
        <v>2380</v>
      </c>
      <c r="G26" s="372"/>
      <c r="H26" s="376"/>
      <c r="I26" s="376"/>
      <c r="J26" s="376"/>
      <c r="K26" s="376"/>
      <c r="L26" s="376"/>
      <c r="M26" s="376"/>
      <c r="N26" s="374"/>
    </row>
    <row r="27" spans="1:14" s="375" customFormat="1" ht="15" customHeight="1">
      <c r="A27" s="369" t="s">
        <v>442</v>
      </c>
      <c r="B27" s="370">
        <v>2212</v>
      </c>
      <c r="C27" s="371">
        <v>6121</v>
      </c>
      <c r="D27" s="371">
        <v>20</v>
      </c>
      <c r="E27" s="372" t="s">
        <v>443</v>
      </c>
      <c r="F27" s="373">
        <v>300</v>
      </c>
      <c r="G27" s="372"/>
      <c r="H27" s="374"/>
      <c r="I27" s="374"/>
      <c r="J27" s="374"/>
      <c r="K27" s="374"/>
      <c r="L27" s="374"/>
      <c r="M27" s="374"/>
      <c r="N27" s="374"/>
    </row>
    <row r="28" spans="1:14" s="375" customFormat="1" ht="15" customHeight="1">
      <c r="A28" s="369" t="s">
        <v>444</v>
      </c>
      <c r="B28" s="370">
        <v>2321</v>
      </c>
      <c r="C28" s="371">
        <v>6121</v>
      </c>
      <c r="D28" s="371">
        <v>21</v>
      </c>
      <c r="E28" s="372" t="s">
        <v>445</v>
      </c>
      <c r="F28" s="373">
        <v>200</v>
      </c>
      <c r="G28" s="372"/>
      <c r="H28" s="374"/>
      <c r="I28" s="374"/>
      <c r="J28" s="374"/>
      <c r="K28" s="374"/>
      <c r="L28" s="374"/>
      <c r="M28" s="374"/>
      <c r="N28" s="374"/>
    </row>
    <row r="29" spans="1:14" s="375" customFormat="1" ht="15" customHeight="1">
      <c r="A29" s="369" t="s">
        <v>446</v>
      </c>
      <c r="B29" s="370">
        <v>2321</v>
      </c>
      <c r="C29" s="371">
        <v>6121</v>
      </c>
      <c r="D29" s="371">
        <v>22</v>
      </c>
      <c r="E29" s="372" t="s">
        <v>447</v>
      </c>
      <c r="F29" s="373">
        <v>10500</v>
      </c>
      <c r="G29" s="372"/>
      <c r="H29" s="374"/>
      <c r="I29" s="374"/>
      <c r="J29" s="374"/>
      <c r="K29" s="374"/>
      <c r="L29" s="374"/>
      <c r="M29" s="374"/>
      <c r="N29" s="374"/>
    </row>
    <row r="30" spans="1:14" s="375" customFormat="1" ht="15" customHeight="1">
      <c r="A30" s="369" t="s">
        <v>448</v>
      </c>
      <c r="B30" s="370">
        <v>2212</v>
      </c>
      <c r="C30" s="371">
        <v>6121</v>
      </c>
      <c r="D30" s="371">
        <v>23</v>
      </c>
      <c r="E30" s="372" t="s">
        <v>449</v>
      </c>
      <c r="F30" s="373">
        <v>3000</v>
      </c>
      <c r="G30" s="380"/>
      <c r="H30" s="374"/>
      <c r="I30" s="374"/>
      <c r="J30" s="374"/>
      <c r="K30" s="374"/>
      <c r="L30" s="374"/>
      <c r="M30" s="374"/>
      <c r="N30" s="374"/>
    </row>
    <row r="31" spans="1:14" s="375" customFormat="1" ht="15" customHeight="1">
      <c r="A31" s="369" t="s">
        <v>450</v>
      </c>
      <c r="B31" s="370">
        <v>2219</v>
      </c>
      <c r="C31" s="371">
        <v>6121</v>
      </c>
      <c r="D31" s="371">
        <v>24</v>
      </c>
      <c r="E31" s="372" t="s">
        <v>451</v>
      </c>
      <c r="F31" s="373">
        <v>144</v>
      </c>
      <c r="G31" s="372"/>
      <c r="H31" s="374"/>
      <c r="I31" s="374"/>
      <c r="J31" s="374"/>
      <c r="K31" s="374"/>
      <c r="L31" s="374"/>
      <c r="M31" s="374"/>
      <c r="N31" s="374"/>
    </row>
    <row r="32" spans="1:14" s="375" customFormat="1" ht="15" customHeight="1">
      <c r="A32" s="369" t="s">
        <v>452</v>
      </c>
      <c r="B32" s="370">
        <v>2212</v>
      </c>
      <c r="C32" s="371">
        <v>6121</v>
      </c>
      <c r="D32" s="371">
        <v>25</v>
      </c>
      <c r="E32" s="365" t="s">
        <v>453</v>
      </c>
      <c r="F32" s="373">
        <v>20</v>
      </c>
      <c r="G32" s="372"/>
      <c r="H32" s="374"/>
      <c r="I32" s="374"/>
      <c r="J32" s="374"/>
      <c r="K32" s="374"/>
      <c r="L32" s="374"/>
      <c r="M32" s="374"/>
      <c r="N32" s="374"/>
    </row>
    <row r="33" spans="1:9" s="375" customFormat="1" ht="15" customHeight="1">
      <c r="A33" s="369" t="s">
        <v>454</v>
      </c>
      <c r="B33" s="370">
        <v>2219</v>
      </c>
      <c r="C33" s="371">
        <v>6121</v>
      </c>
      <c r="D33" s="371">
        <v>26</v>
      </c>
      <c r="E33" s="372" t="s">
        <v>455</v>
      </c>
      <c r="F33" s="373">
        <v>2690</v>
      </c>
      <c r="G33" s="372"/>
      <c r="H33" s="374"/>
      <c r="I33" s="374"/>
    </row>
    <row r="34" spans="1:14" s="382" customFormat="1" ht="15" customHeight="1">
      <c r="A34" s="369" t="s">
        <v>456</v>
      </c>
      <c r="B34" s="370">
        <v>3311</v>
      </c>
      <c r="C34" s="371">
        <v>6121</v>
      </c>
      <c r="D34" s="371">
        <v>27</v>
      </c>
      <c r="E34" s="372" t="s">
        <v>457</v>
      </c>
      <c r="F34" s="373">
        <v>2182</v>
      </c>
      <c r="G34" s="372"/>
      <c r="H34" s="381"/>
      <c r="I34" s="381"/>
      <c r="J34" s="381"/>
      <c r="K34" s="381"/>
      <c r="L34" s="381"/>
      <c r="M34" s="381"/>
      <c r="N34" s="381"/>
    </row>
    <row r="35" spans="1:14" s="383" customFormat="1" ht="15" customHeight="1">
      <c r="A35" s="369" t="s">
        <v>458</v>
      </c>
      <c r="B35" s="370">
        <v>2212</v>
      </c>
      <c r="C35" s="371">
        <v>6121</v>
      </c>
      <c r="D35" s="371">
        <v>28</v>
      </c>
      <c r="E35" s="372" t="s">
        <v>459</v>
      </c>
      <c r="F35" s="373">
        <v>6400</v>
      </c>
      <c r="G35" s="372"/>
      <c r="H35" s="376"/>
      <c r="I35" s="376"/>
      <c r="J35" s="376"/>
      <c r="K35" s="376"/>
      <c r="L35" s="376"/>
      <c r="M35" s="376"/>
      <c r="N35" s="376"/>
    </row>
    <row r="36" spans="1:14" s="382" customFormat="1" ht="15" customHeight="1">
      <c r="A36" s="369" t="s">
        <v>460</v>
      </c>
      <c r="B36" s="384">
        <v>2219</v>
      </c>
      <c r="C36" s="377">
        <v>6121</v>
      </c>
      <c r="D36" s="377">
        <v>29</v>
      </c>
      <c r="E36" s="372" t="s">
        <v>461</v>
      </c>
      <c r="F36" s="373">
        <v>500</v>
      </c>
      <c r="G36" s="385"/>
      <c r="H36" s="381"/>
      <c r="I36" s="381"/>
      <c r="J36" s="381"/>
      <c r="K36" s="381"/>
      <c r="L36" s="381"/>
      <c r="M36" s="381"/>
      <c r="N36" s="381"/>
    </row>
    <row r="37" spans="1:14" s="382" customFormat="1" ht="15" customHeight="1">
      <c r="A37" s="369" t="s">
        <v>462</v>
      </c>
      <c r="B37" s="384">
        <v>2212</v>
      </c>
      <c r="C37" s="377">
        <v>6121</v>
      </c>
      <c r="D37" s="377">
        <v>30</v>
      </c>
      <c r="E37" s="372" t="s">
        <v>463</v>
      </c>
      <c r="F37" s="373">
        <v>4840</v>
      </c>
      <c r="G37" s="385"/>
      <c r="H37" s="381"/>
      <c r="I37" s="381"/>
      <c r="J37" s="381"/>
      <c r="K37" s="381"/>
      <c r="L37" s="381"/>
      <c r="M37" s="381"/>
      <c r="N37" s="381"/>
    </row>
    <row r="38" spans="1:14" s="382" customFormat="1" ht="15" customHeight="1">
      <c r="A38" s="369" t="s">
        <v>464</v>
      </c>
      <c r="B38" s="370">
        <v>2212</v>
      </c>
      <c r="C38" s="371">
        <v>6121</v>
      </c>
      <c r="D38" s="371">
        <v>31</v>
      </c>
      <c r="E38" s="372" t="s">
        <v>465</v>
      </c>
      <c r="F38" s="373">
        <v>2000</v>
      </c>
      <c r="G38" s="385"/>
      <c r="H38" s="381"/>
      <c r="I38" s="381"/>
      <c r="J38" s="381"/>
      <c r="K38" s="381"/>
      <c r="L38" s="381"/>
      <c r="M38" s="381"/>
      <c r="N38" s="381"/>
    </row>
    <row r="39" spans="1:14" s="382" customFormat="1" ht="15" customHeight="1">
      <c r="A39" s="369" t="s">
        <v>466</v>
      </c>
      <c r="B39" s="370">
        <v>2212</v>
      </c>
      <c r="C39" s="371">
        <v>6121</v>
      </c>
      <c r="D39" s="371">
        <v>32</v>
      </c>
      <c r="E39" s="372" t="s">
        <v>467</v>
      </c>
      <c r="F39" s="373">
        <v>200</v>
      </c>
      <c r="G39" s="385"/>
      <c r="H39" s="381"/>
      <c r="I39" s="381"/>
      <c r="J39" s="381"/>
      <c r="K39" s="381"/>
      <c r="L39" s="381"/>
      <c r="M39" s="381"/>
      <c r="N39" s="381"/>
    </row>
    <row r="40" spans="1:14" s="382" customFormat="1" ht="15" customHeight="1">
      <c r="A40" s="369" t="s">
        <v>468</v>
      </c>
      <c r="B40" s="370">
        <v>2321</v>
      </c>
      <c r="C40" s="371">
        <v>6121</v>
      </c>
      <c r="D40" s="371">
        <v>33</v>
      </c>
      <c r="E40" s="372" t="s">
        <v>469</v>
      </c>
      <c r="F40" s="373">
        <v>802</v>
      </c>
      <c r="G40" s="385"/>
      <c r="H40" s="381"/>
      <c r="I40" s="381"/>
      <c r="J40" s="381"/>
      <c r="K40" s="381"/>
      <c r="L40" s="381"/>
      <c r="M40" s="381"/>
      <c r="N40" s="381"/>
    </row>
    <row r="41" spans="1:14" s="382" customFormat="1" ht="15" customHeight="1">
      <c r="A41" s="369" t="s">
        <v>470</v>
      </c>
      <c r="B41" s="370">
        <v>2321</v>
      </c>
      <c r="C41" s="371">
        <v>6121</v>
      </c>
      <c r="D41" s="371">
        <v>34</v>
      </c>
      <c r="E41" s="372" t="s">
        <v>471</v>
      </c>
      <c r="F41" s="373">
        <v>500</v>
      </c>
      <c r="G41" s="385"/>
      <c r="H41" s="381"/>
      <c r="I41" s="381"/>
      <c r="J41" s="381"/>
      <c r="K41" s="381"/>
      <c r="L41" s="381"/>
      <c r="M41" s="381"/>
      <c r="N41" s="381"/>
    </row>
    <row r="42" spans="1:14" s="382" customFormat="1" ht="15" customHeight="1">
      <c r="A42" s="369" t="s">
        <v>472</v>
      </c>
      <c r="B42" s="370">
        <v>2212</v>
      </c>
      <c r="C42" s="371">
        <v>6121</v>
      </c>
      <c r="D42" s="371">
        <v>35</v>
      </c>
      <c r="E42" s="372" t="s">
        <v>473</v>
      </c>
      <c r="F42" s="373">
        <v>764</v>
      </c>
      <c r="G42" s="385"/>
      <c r="H42" s="381"/>
      <c r="I42" s="381"/>
      <c r="J42" s="381"/>
      <c r="K42" s="381"/>
      <c r="L42" s="381"/>
      <c r="M42" s="381"/>
      <c r="N42" s="381"/>
    </row>
    <row r="43" spans="1:14" s="382" customFormat="1" ht="15" customHeight="1">
      <c r="A43" s="369" t="s">
        <v>474</v>
      </c>
      <c r="B43" s="370">
        <v>2219</v>
      </c>
      <c r="C43" s="371">
        <v>6121</v>
      </c>
      <c r="D43" s="371">
        <v>36</v>
      </c>
      <c r="E43" s="372" t="s">
        <v>475</v>
      </c>
      <c r="F43" s="373">
        <v>12300</v>
      </c>
      <c r="G43" s="385"/>
      <c r="H43" s="381"/>
      <c r="I43" s="381"/>
      <c r="J43" s="381"/>
      <c r="K43" s="381"/>
      <c r="L43" s="381"/>
      <c r="M43" s="381"/>
      <c r="N43" s="381"/>
    </row>
    <row r="44" spans="1:14" s="382" customFormat="1" ht="15" customHeight="1">
      <c r="A44" s="369" t="s">
        <v>476</v>
      </c>
      <c r="B44" s="370">
        <v>3745</v>
      </c>
      <c r="C44" s="371">
        <v>6121</v>
      </c>
      <c r="D44" s="371">
        <v>37</v>
      </c>
      <c r="E44" s="372" t="s">
        <v>477</v>
      </c>
      <c r="F44" s="373">
        <v>710</v>
      </c>
      <c r="G44" s="372"/>
      <c r="H44" s="381"/>
      <c r="I44" s="381"/>
      <c r="J44" s="381"/>
      <c r="K44" s="381"/>
      <c r="L44" s="381"/>
      <c r="M44" s="381"/>
      <c r="N44" s="381"/>
    </row>
    <row r="45" spans="1:14" s="382" customFormat="1" ht="15" customHeight="1">
      <c r="A45" s="369" t="s">
        <v>478</v>
      </c>
      <c r="B45" s="370">
        <v>3419</v>
      </c>
      <c r="C45" s="371">
        <v>6121</v>
      </c>
      <c r="D45" s="371">
        <v>38</v>
      </c>
      <c r="E45" s="372" t="s">
        <v>479</v>
      </c>
      <c r="F45" s="373">
        <v>2200</v>
      </c>
      <c r="G45" s="386"/>
      <c r="H45" s="381"/>
      <c r="I45" s="381"/>
      <c r="J45" s="381"/>
      <c r="K45" s="381"/>
      <c r="L45" s="381"/>
      <c r="M45" s="381"/>
      <c r="N45" s="381"/>
    </row>
    <row r="46" spans="1:14" s="382" customFormat="1" ht="15" customHeight="1">
      <c r="A46" s="369" t="s">
        <v>480</v>
      </c>
      <c r="B46" s="370">
        <v>2219</v>
      </c>
      <c r="C46" s="371">
        <v>6121</v>
      </c>
      <c r="D46" s="371">
        <v>39</v>
      </c>
      <c r="E46" s="372" t="s">
        <v>481</v>
      </c>
      <c r="F46" s="373">
        <v>590</v>
      </c>
      <c r="G46" s="386"/>
      <c r="H46" s="381"/>
      <c r="I46" s="381"/>
      <c r="J46" s="381"/>
      <c r="K46" s="381"/>
      <c r="L46" s="381"/>
      <c r="M46" s="381"/>
      <c r="N46" s="381"/>
    </row>
    <row r="47" spans="1:14" s="382" customFormat="1" ht="15" customHeight="1">
      <c r="A47" s="369" t="s">
        <v>482</v>
      </c>
      <c r="B47" s="370">
        <v>2321</v>
      </c>
      <c r="C47" s="371">
        <v>6121</v>
      </c>
      <c r="D47" s="371">
        <v>40</v>
      </c>
      <c r="E47" s="372" t="s">
        <v>483</v>
      </c>
      <c r="F47" s="373">
        <v>800</v>
      </c>
      <c r="G47" s="372"/>
      <c r="H47" s="381"/>
      <c r="I47" s="381"/>
      <c r="J47" s="381"/>
      <c r="K47" s="381"/>
      <c r="L47" s="381"/>
      <c r="M47" s="381"/>
      <c r="N47" s="381"/>
    </row>
    <row r="48" spans="1:14" s="382" customFormat="1" ht="15" customHeight="1">
      <c r="A48" s="369" t="s">
        <v>484</v>
      </c>
      <c r="B48" s="370">
        <v>6409</v>
      </c>
      <c r="C48" s="371">
        <v>6121</v>
      </c>
      <c r="D48" s="371">
        <v>41</v>
      </c>
      <c r="E48" s="372" t="s">
        <v>485</v>
      </c>
      <c r="F48" s="373">
        <v>1500</v>
      </c>
      <c r="G48" s="372"/>
      <c r="H48" s="381"/>
      <c r="I48" s="381"/>
      <c r="J48" s="381"/>
      <c r="K48" s="381"/>
      <c r="L48" s="381"/>
      <c r="M48" s="381"/>
      <c r="N48" s="381"/>
    </row>
    <row r="49" spans="1:14" s="382" customFormat="1" ht="15" customHeight="1">
      <c r="A49" s="369" t="s">
        <v>486</v>
      </c>
      <c r="B49" s="370">
        <v>2212</v>
      </c>
      <c r="C49" s="371">
        <v>6121</v>
      </c>
      <c r="D49" s="371">
        <v>42</v>
      </c>
      <c r="E49" s="372" t="s">
        <v>487</v>
      </c>
      <c r="F49" s="373">
        <v>472</v>
      </c>
      <c r="G49" s="372"/>
      <c r="H49" s="381"/>
      <c r="I49" s="381"/>
      <c r="J49" s="381"/>
      <c r="K49" s="381"/>
      <c r="L49" s="381"/>
      <c r="M49" s="381"/>
      <c r="N49" s="381"/>
    </row>
    <row r="50" spans="1:14" s="382" customFormat="1" ht="15" customHeight="1">
      <c r="A50" s="369" t="s">
        <v>488</v>
      </c>
      <c r="B50" s="370">
        <v>2212</v>
      </c>
      <c r="C50" s="371">
        <v>6121</v>
      </c>
      <c r="D50" s="371">
        <v>43</v>
      </c>
      <c r="E50" s="372" t="s">
        <v>489</v>
      </c>
      <c r="F50" s="373">
        <v>20</v>
      </c>
      <c r="G50" s="372"/>
      <c r="H50" s="381"/>
      <c r="I50" s="381"/>
      <c r="J50" s="381"/>
      <c r="K50" s="381"/>
      <c r="L50" s="381"/>
      <c r="M50" s="381"/>
      <c r="N50" s="381"/>
    </row>
    <row r="51" spans="1:14" s="382" customFormat="1" ht="15" customHeight="1">
      <c r="A51" s="369" t="s">
        <v>490</v>
      </c>
      <c r="B51" s="370">
        <v>2333</v>
      </c>
      <c r="C51" s="371">
        <v>6121</v>
      </c>
      <c r="D51" s="371">
        <v>44</v>
      </c>
      <c r="E51" s="372" t="s">
        <v>491</v>
      </c>
      <c r="F51" s="373">
        <v>1000</v>
      </c>
      <c r="G51" s="372"/>
      <c r="H51" s="381"/>
      <c r="I51" s="381"/>
      <c r="J51" s="381"/>
      <c r="K51" s="381"/>
      <c r="L51" s="381"/>
      <c r="M51" s="381"/>
      <c r="N51" s="381"/>
    </row>
    <row r="52" spans="1:14" s="382" customFormat="1" ht="15" customHeight="1">
      <c r="A52" s="369" t="s">
        <v>492</v>
      </c>
      <c r="B52" s="370">
        <v>2310</v>
      </c>
      <c r="C52" s="371">
        <v>6121</v>
      </c>
      <c r="D52" s="371">
        <v>45</v>
      </c>
      <c r="E52" s="372" t="s">
        <v>493</v>
      </c>
      <c r="F52" s="373">
        <v>1200</v>
      </c>
      <c r="G52" s="372"/>
      <c r="H52" s="381"/>
      <c r="I52" s="381"/>
      <c r="J52" s="381"/>
      <c r="K52" s="381"/>
      <c r="L52" s="381"/>
      <c r="M52" s="381"/>
      <c r="N52" s="381"/>
    </row>
    <row r="53" spans="1:14" s="382" customFormat="1" ht="15" customHeight="1">
      <c r="A53" s="369" t="s">
        <v>494</v>
      </c>
      <c r="B53" s="370">
        <v>2321</v>
      </c>
      <c r="C53" s="371">
        <v>6121</v>
      </c>
      <c r="D53" s="371">
        <v>46</v>
      </c>
      <c r="E53" s="372" t="s">
        <v>495</v>
      </c>
      <c r="F53" s="373">
        <v>100</v>
      </c>
      <c r="G53" s="372"/>
      <c r="H53" s="381"/>
      <c r="I53" s="381"/>
      <c r="J53" s="381"/>
      <c r="K53" s="381"/>
      <c r="L53" s="381"/>
      <c r="M53" s="381"/>
      <c r="N53" s="381"/>
    </row>
    <row r="54" spans="1:14" s="382" customFormat="1" ht="15" customHeight="1">
      <c r="A54" s="369" t="s">
        <v>496</v>
      </c>
      <c r="B54" s="370">
        <v>2321</v>
      </c>
      <c r="C54" s="371">
        <v>6121</v>
      </c>
      <c r="D54" s="371">
        <v>47</v>
      </c>
      <c r="E54" s="372" t="s">
        <v>497</v>
      </c>
      <c r="F54" s="373">
        <v>50000</v>
      </c>
      <c r="G54" s="372"/>
      <c r="H54" s="387"/>
      <c r="I54" s="387"/>
      <c r="J54" s="387"/>
      <c r="K54" s="387"/>
      <c r="L54" s="387"/>
      <c r="M54" s="387"/>
      <c r="N54" s="381"/>
    </row>
    <row r="55" spans="1:14" s="382" customFormat="1" ht="15" customHeight="1">
      <c r="A55" s="369" t="s">
        <v>498</v>
      </c>
      <c r="B55" s="370">
        <v>2221</v>
      </c>
      <c r="C55" s="371">
        <v>6121</v>
      </c>
      <c r="D55" s="371">
        <v>48</v>
      </c>
      <c r="E55" s="372" t="s">
        <v>499</v>
      </c>
      <c r="F55" s="373">
        <v>3076</v>
      </c>
      <c r="G55" s="372"/>
      <c r="H55" s="381"/>
      <c r="I55" s="381"/>
      <c r="J55" s="381"/>
      <c r="K55" s="381"/>
      <c r="L55" s="381"/>
      <c r="M55" s="381"/>
      <c r="N55" s="381"/>
    </row>
    <row r="56" spans="1:14" s="382" customFormat="1" ht="15" customHeight="1">
      <c r="A56" s="369" t="s">
        <v>500</v>
      </c>
      <c r="B56" s="370">
        <v>6171</v>
      </c>
      <c r="C56" s="371">
        <v>6121</v>
      </c>
      <c r="D56" s="371">
        <v>49</v>
      </c>
      <c r="E56" s="372" t="s">
        <v>501</v>
      </c>
      <c r="F56" s="373">
        <v>1118</v>
      </c>
      <c r="G56" s="372"/>
      <c r="H56" s="381"/>
      <c r="I56" s="381"/>
      <c r="J56" s="381"/>
      <c r="K56" s="381"/>
      <c r="L56" s="381"/>
      <c r="M56" s="381"/>
      <c r="N56" s="381"/>
    </row>
    <row r="57" spans="1:14" s="391" customFormat="1" ht="15" customHeight="1">
      <c r="A57" s="369" t="s">
        <v>502</v>
      </c>
      <c r="B57" s="388">
        <v>3792</v>
      </c>
      <c r="C57" s="389">
        <v>6121</v>
      </c>
      <c r="D57" s="389">
        <v>50</v>
      </c>
      <c r="E57" s="365" t="s">
        <v>503</v>
      </c>
      <c r="F57" s="390">
        <v>15000</v>
      </c>
      <c r="G57" s="372"/>
      <c r="H57" s="381"/>
      <c r="I57" s="381"/>
      <c r="J57" s="381"/>
      <c r="K57" s="381"/>
      <c r="L57" s="381"/>
      <c r="M57" s="381"/>
      <c r="N57" s="387"/>
    </row>
    <row r="58" spans="1:14" s="391" customFormat="1" ht="15" customHeight="1">
      <c r="A58" s="369" t="s">
        <v>504</v>
      </c>
      <c r="B58" s="388">
        <v>3114</v>
      </c>
      <c r="C58" s="389">
        <v>6121</v>
      </c>
      <c r="D58" s="389">
        <v>51</v>
      </c>
      <c r="E58" s="365" t="s">
        <v>505</v>
      </c>
      <c r="F58" s="390">
        <v>350</v>
      </c>
      <c r="G58" s="372"/>
      <c r="H58" s="381"/>
      <c r="I58" s="381"/>
      <c r="J58" s="381"/>
      <c r="K58" s="381"/>
      <c r="L58" s="381"/>
      <c r="M58" s="381"/>
      <c r="N58" s="387"/>
    </row>
    <row r="59" spans="1:14" s="391" customFormat="1" ht="15" customHeight="1">
      <c r="A59" s="369" t="s">
        <v>506</v>
      </c>
      <c r="B59" s="388">
        <v>2212</v>
      </c>
      <c r="C59" s="389">
        <v>6121</v>
      </c>
      <c r="D59" s="389">
        <v>52</v>
      </c>
      <c r="E59" s="372" t="s">
        <v>507</v>
      </c>
      <c r="F59" s="390">
        <v>2300</v>
      </c>
      <c r="G59" s="372"/>
      <c r="H59" s="381"/>
      <c r="I59" s="381"/>
      <c r="J59" s="381"/>
      <c r="K59" s="381"/>
      <c r="L59" s="381"/>
      <c r="M59" s="381"/>
      <c r="N59" s="387"/>
    </row>
    <row r="60" spans="1:14" s="391" customFormat="1" ht="15" customHeight="1">
      <c r="A60" s="369" t="s">
        <v>508</v>
      </c>
      <c r="B60" s="388">
        <v>3421</v>
      </c>
      <c r="C60" s="389">
        <v>6121</v>
      </c>
      <c r="D60" s="389">
        <v>53</v>
      </c>
      <c r="E60" s="372" t="s">
        <v>509</v>
      </c>
      <c r="F60" s="390">
        <v>1515</v>
      </c>
      <c r="G60" s="372"/>
      <c r="H60" s="381"/>
      <c r="I60" s="381"/>
      <c r="J60" s="381"/>
      <c r="K60" s="381"/>
      <c r="L60" s="381"/>
      <c r="M60" s="381"/>
      <c r="N60" s="387"/>
    </row>
    <row r="61" spans="1:14" s="391" customFormat="1" ht="15" customHeight="1">
      <c r="A61" s="369" t="s">
        <v>510</v>
      </c>
      <c r="B61" s="388">
        <v>2212</v>
      </c>
      <c r="C61" s="389">
        <v>6121</v>
      </c>
      <c r="D61" s="389">
        <v>54</v>
      </c>
      <c r="E61" s="372" t="s">
        <v>511</v>
      </c>
      <c r="F61" s="390">
        <v>15470</v>
      </c>
      <c r="G61" s="372"/>
      <c r="H61" s="381"/>
      <c r="I61" s="381"/>
      <c r="J61" s="381"/>
      <c r="K61" s="381"/>
      <c r="L61" s="381"/>
      <c r="M61" s="381"/>
      <c r="N61" s="387"/>
    </row>
    <row r="62" spans="1:14" s="393" customFormat="1" ht="15" customHeight="1">
      <c r="A62" s="369" t="s">
        <v>512</v>
      </c>
      <c r="B62" s="388">
        <v>2212</v>
      </c>
      <c r="C62" s="389">
        <v>6121</v>
      </c>
      <c r="D62" s="389">
        <v>55</v>
      </c>
      <c r="E62" s="372" t="s">
        <v>513</v>
      </c>
      <c r="F62" s="390">
        <v>465</v>
      </c>
      <c r="G62" s="372"/>
      <c r="H62" s="376"/>
      <c r="I62" s="376"/>
      <c r="J62" s="376"/>
      <c r="K62" s="376"/>
      <c r="L62" s="376"/>
      <c r="M62" s="376"/>
      <c r="N62" s="392"/>
    </row>
    <row r="63" spans="1:14" s="395" customFormat="1" ht="15" customHeight="1">
      <c r="A63" s="369" t="s">
        <v>514</v>
      </c>
      <c r="B63" s="370">
        <v>2212</v>
      </c>
      <c r="C63" s="371">
        <v>6121</v>
      </c>
      <c r="D63" s="371">
        <v>56</v>
      </c>
      <c r="E63" s="372" t="s">
        <v>515</v>
      </c>
      <c r="F63" s="373">
        <v>300</v>
      </c>
      <c r="G63" s="372"/>
      <c r="H63" s="394"/>
      <c r="I63" s="394"/>
      <c r="J63" s="394"/>
      <c r="K63" s="394"/>
      <c r="L63" s="394"/>
      <c r="M63" s="394"/>
      <c r="N63" s="394"/>
    </row>
    <row r="64" spans="1:14" s="395" customFormat="1" ht="15" customHeight="1">
      <c r="A64" s="369" t="s">
        <v>516</v>
      </c>
      <c r="B64" s="370">
        <v>2219</v>
      </c>
      <c r="C64" s="371">
        <v>6121</v>
      </c>
      <c r="D64" s="371">
        <v>57</v>
      </c>
      <c r="E64" s="372" t="s">
        <v>517</v>
      </c>
      <c r="F64" s="373">
        <v>660</v>
      </c>
      <c r="G64" s="372"/>
      <c r="H64" s="394"/>
      <c r="I64" s="394"/>
      <c r="J64" s="394"/>
      <c r="K64" s="394"/>
      <c r="L64" s="394"/>
      <c r="M64" s="394"/>
      <c r="N64" s="394"/>
    </row>
    <row r="65" spans="1:14" s="395" customFormat="1" ht="15" customHeight="1">
      <c r="A65" s="369" t="s">
        <v>518</v>
      </c>
      <c r="B65" s="370">
        <v>2219</v>
      </c>
      <c r="C65" s="371">
        <v>6121</v>
      </c>
      <c r="D65" s="371">
        <v>58</v>
      </c>
      <c r="E65" s="372" t="s">
        <v>519</v>
      </c>
      <c r="F65" s="373">
        <v>450</v>
      </c>
      <c r="G65" s="372"/>
      <c r="H65" s="394"/>
      <c r="I65" s="394"/>
      <c r="J65" s="394"/>
      <c r="K65" s="394"/>
      <c r="L65" s="394"/>
      <c r="M65" s="394"/>
      <c r="N65" s="394"/>
    </row>
    <row r="66" spans="1:14" s="395" customFormat="1" ht="15" customHeight="1">
      <c r="A66" s="369" t="s">
        <v>520</v>
      </c>
      <c r="B66" s="370">
        <v>3631</v>
      </c>
      <c r="C66" s="371">
        <v>6121</v>
      </c>
      <c r="D66" s="371">
        <v>59</v>
      </c>
      <c r="E66" s="372" t="s">
        <v>521</v>
      </c>
      <c r="F66" s="373">
        <v>3000</v>
      </c>
      <c r="G66" s="372"/>
      <c r="H66" s="394"/>
      <c r="I66" s="394"/>
      <c r="J66" s="394"/>
      <c r="K66" s="394"/>
      <c r="L66" s="394"/>
      <c r="M66" s="394"/>
      <c r="N66" s="394"/>
    </row>
    <row r="67" spans="1:14" s="395" customFormat="1" ht="15" customHeight="1">
      <c r="A67" s="369" t="s">
        <v>522</v>
      </c>
      <c r="B67" s="370">
        <v>2219</v>
      </c>
      <c r="C67" s="371">
        <v>6121</v>
      </c>
      <c r="D67" s="371">
        <v>60</v>
      </c>
      <c r="E67" s="372" t="s">
        <v>523</v>
      </c>
      <c r="F67" s="373">
        <v>28500</v>
      </c>
      <c r="G67" s="372"/>
      <c r="H67" s="394"/>
      <c r="I67" s="394"/>
      <c r="J67" s="394"/>
      <c r="K67" s="394"/>
      <c r="L67" s="394"/>
      <c r="M67" s="394"/>
      <c r="N67" s="394"/>
    </row>
    <row r="68" spans="1:14" s="395" customFormat="1" ht="15" customHeight="1">
      <c r="A68" s="369" t="s">
        <v>524</v>
      </c>
      <c r="B68" s="370">
        <v>2212</v>
      </c>
      <c r="C68" s="371">
        <v>6121</v>
      </c>
      <c r="D68" s="371">
        <v>61</v>
      </c>
      <c r="E68" s="372" t="s">
        <v>525</v>
      </c>
      <c r="F68" s="373">
        <v>12470</v>
      </c>
      <c r="G68" s="372"/>
      <c r="H68" s="394"/>
      <c r="I68" s="394"/>
      <c r="J68" s="394"/>
      <c r="K68" s="394"/>
      <c r="L68" s="394"/>
      <c r="M68" s="394"/>
      <c r="N68" s="394"/>
    </row>
    <row r="69" spans="1:14" s="395" customFormat="1" ht="15" customHeight="1">
      <c r="A69" s="369" t="s">
        <v>526</v>
      </c>
      <c r="B69" s="370">
        <v>3421</v>
      </c>
      <c r="C69" s="371">
        <v>6121</v>
      </c>
      <c r="D69" s="371">
        <v>62</v>
      </c>
      <c r="E69" s="372" t="s">
        <v>527</v>
      </c>
      <c r="F69" s="373">
        <v>17125</v>
      </c>
      <c r="G69" s="372"/>
      <c r="H69" s="394"/>
      <c r="I69" s="394"/>
      <c r="J69" s="394"/>
      <c r="K69" s="394"/>
      <c r="L69" s="394"/>
      <c r="M69" s="394"/>
      <c r="N69" s="394"/>
    </row>
    <row r="70" spans="1:14" s="395" customFormat="1" ht="15" customHeight="1">
      <c r="A70" s="369" t="s">
        <v>528</v>
      </c>
      <c r="B70" s="370">
        <v>3141</v>
      </c>
      <c r="C70" s="371">
        <v>6121</v>
      </c>
      <c r="D70" s="371">
        <v>63</v>
      </c>
      <c r="E70" s="372" t="s">
        <v>529</v>
      </c>
      <c r="F70" s="373">
        <v>12000</v>
      </c>
      <c r="G70" s="372"/>
      <c r="H70" s="394"/>
      <c r="I70" s="394"/>
      <c r="J70" s="394"/>
      <c r="K70" s="394"/>
      <c r="L70" s="394"/>
      <c r="M70" s="394"/>
      <c r="N70" s="394"/>
    </row>
    <row r="71" spans="1:14" s="395" customFormat="1" ht="15" customHeight="1">
      <c r="A71" s="369" t="s">
        <v>530</v>
      </c>
      <c r="B71" s="370">
        <v>3113</v>
      </c>
      <c r="C71" s="371">
        <v>6121</v>
      </c>
      <c r="D71" s="371">
        <v>64</v>
      </c>
      <c r="E71" s="372" t="s">
        <v>531</v>
      </c>
      <c r="F71" s="373">
        <v>500</v>
      </c>
      <c r="G71" s="372"/>
      <c r="H71" s="394"/>
      <c r="I71" s="394"/>
      <c r="J71" s="394"/>
      <c r="K71" s="394"/>
      <c r="L71" s="394"/>
      <c r="M71" s="394"/>
      <c r="N71" s="394"/>
    </row>
    <row r="72" spans="1:14" s="395" customFormat="1" ht="15" customHeight="1">
      <c r="A72" s="369" t="s">
        <v>532</v>
      </c>
      <c r="B72" s="370">
        <v>3113</v>
      </c>
      <c r="C72" s="371">
        <v>6121</v>
      </c>
      <c r="D72" s="371">
        <v>65</v>
      </c>
      <c r="E72" s="372" t="s">
        <v>533</v>
      </c>
      <c r="F72" s="373">
        <v>343</v>
      </c>
      <c r="G72" s="372"/>
      <c r="H72" s="394"/>
      <c r="I72" s="394"/>
      <c r="J72" s="394"/>
      <c r="K72" s="394"/>
      <c r="L72" s="394"/>
      <c r="M72" s="394"/>
      <c r="N72" s="394"/>
    </row>
    <row r="73" spans="1:14" s="395" customFormat="1" ht="15" customHeight="1">
      <c r="A73" s="369" t="s">
        <v>534</v>
      </c>
      <c r="B73" s="370">
        <v>3421</v>
      </c>
      <c r="C73" s="371">
        <v>6121</v>
      </c>
      <c r="D73" s="371">
        <v>66</v>
      </c>
      <c r="E73" s="372" t="s">
        <v>535</v>
      </c>
      <c r="F73" s="373">
        <v>2600</v>
      </c>
      <c r="G73" s="372"/>
      <c r="H73" s="394"/>
      <c r="I73" s="394"/>
      <c r="J73" s="394"/>
      <c r="K73" s="394"/>
      <c r="L73" s="394"/>
      <c r="M73" s="394"/>
      <c r="N73" s="394"/>
    </row>
    <row r="74" spans="1:14" s="395" customFormat="1" ht="15" customHeight="1">
      <c r="A74" s="369" t="s">
        <v>536</v>
      </c>
      <c r="B74" s="370">
        <v>3141</v>
      </c>
      <c r="C74" s="371">
        <v>6121</v>
      </c>
      <c r="D74" s="371">
        <v>67</v>
      </c>
      <c r="E74" s="372" t="s">
        <v>537</v>
      </c>
      <c r="F74" s="373">
        <v>2000</v>
      </c>
      <c r="G74" s="372"/>
      <c r="H74" s="394"/>
      <c r="I74" s="394"/>
      <c r="J74" s="394"/>
      <c r="K74" s="394"/>
      <c r="L74" s="394"/>
      <c r="M74" s="394"/>
      <c r="N74" s="394"/>
    </row>
    <row r="75" spans="1:14" s="395" customFormat="1" ht="15" customHeight="1">
      <c r="A75" s="369" t="s">
        <v>538</v>
      </c>
      <c r="B75" s="370">
        <v>3113</v>
      </c>
      <c r="C75" s="371">
        <v>6121</v>
      </c>
      <c r="D75" s="371">
        <v>68</v>
      </c>
      <c r="E75" s="372" t="s">
        <v>539</v>
      </c>
      <c r="F75" s="373">
        <v>7100</v>
      </c>
      <c r="G75" s="372"/>
      <c r="H75" s="394"/>
      <c r="I75" s="394"/>
      <c r="J75" s="394"/>
      <c r="K75" s="394"/>
      <c r="L75" s="394"/>
      <c r="M75" s="394"/>
      <c r="N75" s="394"/>
    </row>
    <row r="76" spans="1:14" s="395" customFormat="1" ht="15" customHeight="1">
      <c r="A76" s="369" t="s">
        <v>540</v>
      </c>
      <c r="B76" s="370">
        <v>3141</v>
      </c>
      <c r="C76" s="370">
        <v>6121</v>
      </c>
      <c r="D76" s="370">
        <v>69</v>
      </c>
      <c r="E76" s="372" t="s">
        <v>541</v>
      </c>
      <c r="F76" s="373">
        <v>15000</v>
      </c>
      <c r="G76" s="372"/>
      <c r="H76" s="394"/>
      <c r="I76" s="394"/>
      <c r="J76" s="394"/>
      <c r="K76" s="394"/>
      <c r="L76" s="394"/>
      <c r="M76" s="394"/>
      <c r="N76" s="394"/>
    </row>
    <row r="77" spans="1:14" s="395" customFormat="1" ht="15" customHeight="1">
      <c r="A77" s="369" t="s">
        <v>542</v>
      </c>
      <c r="B77" s="370">
        <v>3113</v>
      </c>
      <c r="C77" s="371">
        <v>6121</v>
      </c>
      <c r="D77" s="371">
        <v>70</v>
      </c>
      <c r="E77" s="372" t="s">
        <v>543</v>
      </c>
      <c r="F77" s="373">
        <v>150</v>
      </c>
      <c r="G77" s="372"/>
      <c r="H77" s="394"/>
      <c r="I77" s="394"/>
      <c r="J77" s="394"/>
      <c r="K77" s="394"/>
      <c r="L77" s="394"/>
      <c r="M77" s="394"/>
      <c r="N77" s="394"/>
    </row>
    <row r="78" spans="1:14" s="395" customFormat="1" ht="15" customHeight="1">
      <c r="A78" s="369" t="s">
        <v>544</v>
      </c>
      <c r="B78" s="370">
        <v>3141</v>
      </c>
      <c r="C78" s="371">
        <v>6121</v>
      </c>
      <c r="D78" s="371">
        <v>71</v>
      </c>
      <c r="E78" s="372" t="s">
        <v>545</v>
      </c>
      <c r="F78" s="373">
        <v>450</v>
      </c>
      <c r="G78" s="372"/>
      <c r="H78" s="394"/>
      <c r="I78" s="394"/>
      <c r="J78" s="394"/>
      <c r="K78" s="394"/>
      <c r="L78" s="394"/>
      <c r="M78" s="394"/>
      <c r="N78" s="394"/>
    </row>
    <row r="79" spans="1:14" s="395" customFormat="1" ht="15" customHeight="1">
      <c r="A79" s="369" t="s">
        <v>546</v>
      </c>
      <c r="B79" s="370">
        <v>3141</v>
      </c>
      <c r="C79" s="371">
        <v>6121</v>
      </c>
      <c r="D79" s="371">
        <v>72</v>
      </c>
      <c r="E79" s="372" t="s">
        <v>547</v>
      </c>
      <c r="F79" s="373">
        <v>450</v>
      </c>
      <c r="G79" s="372"/>
      <c r="H79" s="394"/>
      <c r="I79" s="394"/>
      <c r="J79" s="394"/>
      <c r="K79" s="394"/>
      <c r="L79" s="394"/>
      <c r="M79" s="394"/>
      <c r="N79" s="394"/>
    </row>
    <row r="80" spans="1:14" s="395" customFormat="1" ht="15" customHeight="1" thickBot="1">
      <c r="A80" s="369"/>
      <c r="C80" s="396"/>
      <c r="D80" s="371"/>
      <c r="E80" s="372"/>
      <c r="F80" s="397"/>
      <c r="G80" s="372"/>
      <c r="H80" s="394"/>
      <c r="I80" s="394"/>
      <c r="J80" s="394"/>
      <c r="K80" s="394"/>
      <c r="L80" s="394"/>
      <c r="M80" s="394"/>
      <c r="N80" s="394"/>
    </row>
    <row r="81" spans="1:14" s="395" customFormat="1" ht="15" customHeight="1" hidden="1">
      <c r="A81" s="369"/>
      <c r="C81" s="396"/>
      <c r="D81" s="371"/>
      <c r="E81" s="372"/>
      <c r="F81" s="397"/>
      <c r="G81" s="372"/>
      <c r="H81" s="394"/>
      <c r="I81" s="394"/>
      <c r="J81" s="394"/>
      <c r="K81" s="394"/>
      <c r="L81" s="394"/>
      <c r="M81" s="394"/>
      <c r="N81" s="394"/>
    </row>
    <row r="82" spans="1:14" s="382" customFormat="1" ht="13.5" hidden="1" thickBot="1">
      <c r="A82" s="369"/>
      <c r="C82" s="398"/>
      <c r="D82" s="371"/>
      <c r="E82" s="399"/>
      <c r="F82" s="400"/>
      <c r="G82" s="399"/>
      <c r="H82" s="381"/>
      <c r="I82" s="381"/>
      <c r="J82" s="381"/>
      <c r="K82" s="381"/>
      <c r="L82" s="381"/>
      <c r="M82" s="381"/>
      <c r="N82" s="381"/>
    </row>
    <row r="83" spans="1:14" s="370" customFormat="1" ht="13.5" hidden="1" thickBot="1">
      <c r="A83" s="369"/>
      <c r="C83" s="371"/>
      <c r="D83" s="371"/>
      <c r="E83" s="401"/>
      <c r="F83" s="373"/>
      <c r="G83" s="402"/>
      <c r="H83" s="403"/>
      <c r="I83" s="403"/>
      <c r="J83" s="403"/>
      <c r="K83" s="403"/>
      <c r="L83" s="403"/>
      <c r="M83" s="403"/>
      <c r="N83" s="403"/>
    </row>
    <row r="84" spans="1:14" s="382" customFormat="1" ht="13.5" hidden="1" thickBot="1">
      <c r="A84" s="369"/>
      <c r="D84" s="370"/>
      <c r="E84" s="399"/>
      <c r="F84" s="400"/>
      <c r="G84" s="399"/>
      <c r="H84" s="381"/>
      <c r="I84" s="381"/>
      <c r="J84" s="381"/>
      <c r="K84" s="381"/>
      <c r="L84" s="381"/>
      <c r="M84" s="381"/>
      <c r="N84" s="381"/>
    </row>
    <row r="85" spans="1:14" s="404" customFormat="1" ht="13.5" hidden="1" thickBot="1">
      <c r="A85" s="369"/>
      <c r="C85" s="405"/>
      <c r="D85" s="377"/>
      <c r="E85" s="399"/>
      <c r="F85" s="406"/>
      <c r="G85" s="407"/>
      <c r="H85" s="408"/>
      <c r="I85" s="408"/>
      <c r="J85" s="408"/>
      <c r="K85" s="408"/>
      <c r="L85" s="408"/>
      <c r="M85" s="408"/>
      <c r="N85" s="408"/>
    </row>
    <row r="86" spans="1:14" s="382" customFormat="1" ht="13.5" hidden="1" thickBot="1">
      <c r="A86" s="369"/>
      <c r="D86" s="370"/>
      <c r="E86" s="399"/>
      <c r="F86" s="400"/>
      <c r="G86" s="399"/>
      <c r="H86" s="381"/>
      <c r="I86" s="381"/>
      <c r="J86" s="381"/>
      <c r="K86" s="381"/>
      <c r="L86" s="381"/>
      <c r="M86" s="381"/>
      <c r="N86" s="381"/>
    </row>
    <row r="87" spans="1:14" s="416" customFormat="1" ht="13.5" hidden="1" thickBot="1">
      <c r="A87" s="409"/>
      <c r="B87" s="410"/>
      <c r="C87" s="411"/>
      <c r="D87" s="412"/>
      <c r="E87" s="413"/>
      <c r="F87" s="414"/>
      <c r="G87" s="413"/>
      <c r="H87" s="415"/>
      <c r="I87" s="415"/>
      <c r="J87" s="415"/>
      <c r="K87" s="415"/>
      <c r="L87" s="415"/>
      <c r="M87" s="415"/>
      <c r="N87" s="415"/>
    </row>
    <row r="88" spans="1:14" s="419" customFormat="1" ht="14.25" thickBot="1" thickTop="1">
      <c r="A88" s="417"/>
      <c r="B88" s="418"/>
      <c r="C88" s="418"/>
      <c r="E88" s="420" t="s">
        <v>548</v>
      </c>
      <c r="F88" s="421">
        <f>SUM(F8:F79)</f>
        <v>362349</v>
      </c>
      <c r="G88" s="422"/>
      <c r="H88" s="423"/>
      <c r="I88" s="423"/>
      <c r="J88" s="423"/>
      <c r="K88" s="423"/>
      <c r="L88" s="423"/>
      <c r="M88" s="423"/>
      <c r="N88" s="423"/>
    </row>
    <row r="89" spans="5:14" s="383" customFormat="1" ht="13.5" thickTop="1">
      <c r="E89" s="424"/>
      <c r="F89" s="425"/>
      <c r="G89" s="426"/>
      <c r="H89" s="376"/>
      <c r="I89" s="376"/>
      <c r="J89" s="376"/>
      <c r="K89" s="376"/>
      <c r="L89" s="376"/>
      <c r="M89" s="376"/>
      <c r="N89" s="376"/>
    </row>
    <row r="90" spans="4:14" ht="12.75">
      <c r="D90" s="353" t="s">
        <v>549</v>
      </c>
      <c r="E90" s="427" t="s">
        <v>550</v>
      </c>
      <c r="F90" s="351"/>
      <c r="G90" s="428"/>
      <c r="H90" s="352"/>
      <c r="I90" s="352"/>
      <c r="J90" s="352"/>
      <c r="K90" s="352"/>
      <c r="L90" s="352"/>
      <c r="M90" s="352"/>
      <c r="N90" s="352"/>
    </row>
    <row r="91" spans="1:14" ht="15" customHeight="1">
      <c r="A91" s="429" t="s">
        <v>432</v>
      </c>
      <c r="B91" s="430">
        <v>6171</v>
      </c>
      <c r="C91" s="430">
        <v>6122</v>
      </c>
      <c r="D91" s="430">
        <v>1</v>
      </c>
      <c r="E91" s="359" t="s">
        <v>551</v>
      </c>
      <c r="F91" s="431">
        <v>8062</v>
      </c>
      <c r="G91" s="359" t="s">
        <v>552</v>
      </c>
      <c r="H91" s="352"/>
      <c r="I91" s="352"/>
      <c r="J91" s="352"/>
      <c r="K91" s="352"/>
      <c r="L91" s="352"/>
      <c r="M91" s="352"/>
      <c r="N91" s="352"/>
    </row>
    <row r="92" spans="1:14" ht="15" customHeight="1">
      <c r="A92" s="429" t="s">
        <v>432</v>
      </c>
      <c r="B92" s="430">
        <v>6171</v>
      </c>
      <c r="C92" s="430">
        <v>6122</v>
      </c>
      <c r="D92" s="430">
        <v>2</v>
      </c>
      <c r="E92" s="359" t="s">
        <v>553</v>
      </c>
      <c r="F92" s="431">
        <v>15000</v>
      </c>
      <c r="G92" s="359" t="s">
        <v>554</v>
      </c>
      <c r="H92" s="352"/>
      <c r="I92" s="352"/>
      <c r="J92" s="352"/>
      <c r="K92" s="352"/>
      <c r="L92" s="352"/>
      <c r="M92" s="352"/>
      <c r="N92" s="352"/>
    </row>
    <row r="93" spans="1:14" s="375" customFormat="1" ht="15" customHeight="1">
      <c r="A93" s="432" t="s">
        <v>555</v>
      </c>
      <c r="B93" s="370">
        <v>6171</v>
      </c>
      <c r="C93" s="370">
        <v>6122</v>
      </c>
      <c r="D93" s="370">
        <v>3</v>
      </c>
      <c r="E93" s="399" t="s">
        <v>556</v>
      </c>
      <c r="F93" s="433">
        <v>110</v>
      </c>
      <c r="G93" s="399" t="s">
        <v>557</v>
      </c>
      <c r="H93" s="374"/>
      <c r="I93" s="374"/>
      <c r="J93" s="374"/>
      <c r="K93" s="374"/>
      <c r="L93" s="374"/>
      <c r="M93" s="374"/>
      <c r="N93" s="374"/>
    </row>
    <row r="94" spans="1:14" s="375" customFormat="1" ht="21.75" customHeight="1">
      <c r="A94" s="432" t="s">
        <v>558</v>
      </c>
      <c r="B94" s="370">
        <v>2321</v>
      </c>
      <c r="C94" s="370">
        <v>6121</v>
      </c>
      <c r="D94" s="370">
        <v>4</v>
      </c>
      <c r="E94" s="372" t="s">
        <v>559</v>
      </c>
      <c r="F94" s="434">
        <v>1035</v>
      </c>
      <c r="G94" s="435" t="s">
        <v>560</v>
      </c>
      <c r="H94" s="374"/>
      <c r="I94" s="374"/>
      <c r="J94" s="374"/>
      <c r="K94" s="374"/>
      <c r="L94" s="374"/>
      <c r="M94" s="374"/>
      <c r="N94" s="374"/>
    </row>
    <row r="95" spans="1:7" s="352" customFormat="1" ht="15" customHeight="1">
      <c r="A95" s="429" t="s">
        <v>561</v>
      </c>
      <c r="B95" s="436">
        <v>2321</v>
      </c>
      <c r="C95" s="436">
        <v>6121</v>
      </c>
      <c r="D95" s="436">
        <v>5</v>
      </c>
      <c r="E95" s="359" t="s">
        <v>562</v>
      </c>
      <c r="F95" s="360">
        <v>2446</v>
      </c>
      <c r="G95" s="359" t="s">
        <v>554</v>
      </c>
    </row>
    <row r="96" spans="1:14" s="356" customFormat="1" ht="15" customHeight="1">
      <c r="A96" s="437" t="s">
        <v>563</v>
      </c>
      <c r="B96" s="438">
        <v>6171</v>
      </c>
      <c r="C96" s="438">
        <v>6125</v>
      </c>
      <c r="D96" s="438">
        <v>6</v>
      </c>
      <c r="E96" s="439" t="s">
        <v>564</v>
      </c>
      <c r="F96" s="360">
        <v>500</v>
      </c>
      <c r="G96" s="359" t="s">
        <v>552</v>
      </c>
      <c r="H96" s="440"/>
      <c r="I96" s="440"/>
      <c r="J96" s="440"/>
      <c r="K96" s="440"/>
      <c r="L96" s="440"/>
      <c r="M96" s="440"/>
      <c r="N96" s="440"/>
    </row>
    <row r="97" spans="1:14" s="356" customFormat="1" ht="15" customHeight="1">
      <c r="A97" s="437" t="s">
        <v>565</v>
      </c>
      <c r="B97" s="438">
        <v>3639</v>
      </c>
      <c r="C97" s="438">
        <v>6130</v>
      </c>
      <c r="D97" s="438">
        <v>7</v>
      </c>
      <c r="E97" s="439" t="s">
        <v>566</v>
      </c>
      <c r="F97" s="360">
        <v>3500</v>
      </c>
      <c r="G97" s="359" t="s">
        <v>554</v>
      </c>
      <c r="H97" s="440"/>
      <c r="I97" s="440"/>
      <c r="J97" s="440"/>
      <c r="K97" s="440"/>
      <c r="L97" s="440"/>
      <c r="M97" s="440"/>
      <c r="N97" s="440"/>
    </row>
    <row r="98" spans="1:14" s="356" customFormat="1" ht="15" customHeight="1">
      <c r="A98" s="437" t="s">
        <v>567</v>
      </c>
      <c r="B98" s="438">
        <v>3639</v>
      </c>
      <c r="C98" s="438">
        <v>6130</v>
      </c>
      <c r="D98" s="438">
        <v>8</v>
      </c>
      <c r="E98" s="439" t="s">
        <v>568</v>
      </c>
      <c r="F98" s="360">
        <v>2817</v>
      </c>
      <c r="G98" s="359" t="s">
        <v>569</v>
      </c>
      <c r="H98" s="440"/>
      <c r="I98" s="440"/>
      <c r="J98" s="440"/>
      <c r="K98" s="440"/>
      <c r="L98" s="440"/>
      <c r="M98" s="440"/>
      <c r="N98" s="440"/>
    </row>
    <row r="99" spans="1:14" s="356" customFormat="1" ht="13.5" thickBot="1">
      <c r="A99" s="441"/>
      <c r="B99" s="442"/>
      <c r="C99" s="442"/>
      <c r="D99" s="438"/>
      <c r="E99" s="359"/>
      <c r="F99" s="360"/>
      <c r="G99" s="359"/>
      <c r="H99" s="440"/>
      <c r="I99" s="440"/>
      <c r="J99" s="440"/>
      <c r="K99" s="440"/>
      <c r="L99" s="440"/>
      <c r="M99" s="440"/>
      <c r="N99" s="440"/>
    </row>
    <row r="100" spans="2:14" s="443" customFormat="1" ht="14.25" thickBot="1" thickTop="1">
      <c r="B100" s="444"/>
      <c r="C100" s="444"/>
      <c r="E100" s="420" t="s">
        <v>548</v>
      </c>
      <c r="F100" s="421">
        <f>SUM(F91:F99)</f>
        <v>33470</v>
      </c>
      <c r="G100" s="445"/>
      <c r="H100" s="446"/>
      <c r="I100" s="446"/>
      <c r="J100" s="446"/>
      <c r="K100" s="446"/>
      <c r="L100" s="446"/>
      <c r="M100" s="446"/>
      <c r="N100" s="446"/>
    </row>
    <row r="101" spans="5:14" s="383" customFormat="1" ht="13.5" thickTop="1">
      <c r="E101" s="424"/>
      <c r="F101" s="425"/>
      <c r="G101" s="426"/>
      <c r="H101" s="376"/>
      <c r="I101" s="376"/>
      <c r="J101" s="376"/>
      <c r="K101" s="376"/>
      <c r="L101" s="376"/>
      <c r="M101" s="376"/>
      <c r="N101" s="376"/>
    </row>
    <row r="102" spans="4:14" ht="12.75">
      <c r="D102" s="353" t="s">
        <v>570</v>
      </c>
      <c r="E102" s="427" t="s">
        <v>571</v>
      </c>
      <c r="F102" s="351"/>
      <c r="G102" s="428"/>
      <c r="H102" s="352"/>
      <c r="I102" s="352"/>
      <c r="J102" s="352"/>
      <c r="K102" s="352"/>
      <c r="L102" s="352"/>
      <c r="M102" s="352"/>
      <c r="N102" s="352"/>
    </row>
    <row r="103" spans="1:14" s="356" customFormat="1" ht="21.75" customHeight="1">
      <c r="A103" s="429" t="s">
        <v>410</v>
      </c>
      <c r="B103" s="430">
        <v>3421</v>
      </c>
      <c r="C103" s="430">
        <v>6319</v>
      </c>
      <c r="D103" s="430">
        <v>1</v>
      </c>
      <c r="E103" s="447" t="s">
        <v>572</v>
      </c>
      <c r="F103" s="448">
        <v>10000</v>
      </c>
      <c r="G103" s="449" t="s">
        <v>573</v>
      </c>
      <c r="H103" s="440"/>
      <c r="I103" s="440"/>
      <c r="J103" s="440"/>
      <c r="K103" s="440"/>
      <c r="L103" s="440"/>
      <c r="M103" s="440"/>
      <c r="N103" s="440"/>
    </row>
    <row r="104" spans="1:14" s="383" customFormat="1" ht="15" customHeight="1">
      <c r="A104" s="450" t="s">
        <v>414</v>
      </c>
      <c r="B104" s="451">
        <v>2212</v>
      </c>
      <c r="C104" s="451">
        <v>6313</v>
      </c>
      <c r="D104" s="451">
        <v>2</v>
      </c>
      <c r="E104" s="452" t="s">
        <v>415</v>
      </c>
      <c r="F104" s="453">
        <v>500</v>
      </c>
      <c r="G104" s="452" t="s">
        <v>574</v>
      </c>
      <c r="H104" s="454"/>
      <c r="I104" s="454"/>
      <c r="J104" s="454"/>
      <c r="K104" s="454"/>
      <c r="L104" s="376"/>
      <c r="M104" s="376"/>
      <c r="N104" s="376"/>
    </row>
    <row r="105" spans="1:14" s="456" customFormat="1" ht="15" customHeight="1">
      <c r="A105" s="429" t="s">
        <v>522</v>
      </c>
      <c r="B105" s="455">
        <v>2219</v>
      </c>
      <c r="C105" s="455">
        <v>6319</v>
      </c>
      <c r="D105" s="455">
        <v>3</v>
      </c>
      <c r="E105" s="447" t="s">
        <v>575</v>
      </c>
      <c r="F105" s="448">
        <v>22000</v>
      </c>
      <c r="G105" s="447" t="s">
        <v>554</v>
      </c>
      <c r="H105" s="352"/>
      <c r="I105" s="352"/>
      <c r="J105" s="352"/>
      <c r="K105" s="352"/>
      <c r="L105" s="352"/>
      <c r="M105" s="352"/>
      <c r="N105" s="352"/>
    </row>
    <row r="106" spans="1:14" s="456" customFormat="1" ht="15" customHeight="1">
      <c r="A106" s="429" t="s">
        <v>576</v>
      </c>
      <c r="B106" s="455">
        <v>2212</v>
      </c>
      <c r="C106" s="455">
        <v>6319</v>
      </c>
      <c r="D106" s="457">
        <v>4</v>
      </c>
      <c r="E106" s="458" t="s">
        <v>577</v>
      </c>
      <c r="F106" s="459">
        <v>300</v>
      </c>
      <c r="G106" s="458" t="s">
        <v>578</v>
      </c>
      <c r="H106" s="352"/>
      <c r="I106" s="352"/>
      <c r="J106" s="352"/>
      <c r="K106" s="352"/>
      <c r="L106" s="352"/>
      <c r="M106" s="352"/>
      <c r="N106" s="352"/>
    </row>
    <row r="107" spans="1:14" ht="15" customHeight="1">
      <c r="A107" s="429" t="s">
        <v>579</v>
      </c>
      <c r="B107" s="430">
        <v>3639</v>
      </c>
      <c r="C107" s="430">
        <v>6319</v>
      </c>
      <c r="D107" s="438">
        <v>5</v>
      </c>
      <c r="E107" s="458" t="s">
        <v>580</v>
      </c>
      <c r="F107" s="459">
        <v>720</v>
      </c>
      <c r="G107" s="458" t="s">
        <v>578</v>
      </c>
      <c r="H107" s="352"/>
      <c r="I107" s="352"/>
      <c r="J107" s="352"/>
      <c r="K107" s="352"/>
      <c r="L107" s="352"/>
      <c r="M107" s="352"/>
      <c r="N107" s="352"/>
    </row>
    <row r="108" spans="1:14" s="356" customFormat="1" ht="15" customHeight="1">
      <c r="A108" s="429" t="s">
        <v>581</v>
      </c>
      <c r="B108" s="430">
        <v>3312</v>
      </c>
      <c r="C108" s="430">
        <v>6351</v>
      </c>
      <c r="D108" s="430">
        <v>6</v>
      </c>
      <c r="E108" s="439" t="s">
        <v>582</v>
      </c>
      <c r="F108" s="360">
        <v>500</v>
      </c>
      <c r="G108" s="447" t="s">
        <v>583</v>
      </c>
      <c r="H108" s="440"/>
      <c r="I108" s="440"/>
      <c r="J108" s="440"/>
      <c r="K108" s="440"/>
      <c r="L108" s="440"/>
      <c r="M108" s="440"/>
      <c r="N108" s="440"/>
    </row>
    <row r="109" spans="1:14" s="460" customFormat="1" ht="15" customHeight="1">
      <c r="A109" s="429" t="s">
        <v>584</v>
      </c>
      <c r="B109" s="430">
        <v>3421</v>
      </c>
      <c r="C109" s="430">
        <v>6313</v>
      </c>
      <c r="D109" s="438">
        <v>7</v>
      </c>
      <c r="E109" s="458" t="s">
        <v>585</v>
      </c>
      <c r="F109" s="459">
        <v>5000</v>
      </c>
      <c r="G109" s="447" t="s">
        <v>586</v>
      </c>
      <c r="H109" s="361"/>
      <c r="I109" s="361"/>
      <c r="J109" s="361"/>
      <c r="K109" s="361"/>
      <c r="L109" s="361"/>
      <c r="M109" s="361"/>
      <c r="N109" s="361"/>
    </row>
    <row r="110" spans="1:14" s="460" customFormat="1" ht="15" customHeight="1">
      <c r="A110" s="429" t="s">
        <v>587</v>
      </c>
      <c r="B110" s="430">
        <v>3421</v>
      </c>
      <c r="C110" s="430">
        <v>6313</v>
      </c>
      <c r="D110" s="438">
        <v>8</v>
      </c>
      <c r="E110" s="458" t="s">
        <v>588</v>
      </c>
      <c r="F110" s="459">
        <v>65</v>
      </c>
      <c r="G110" s="447" t="s">
        <v>586</v>
      </c>
      <c r="H110" s="361"/>
      <c r="I110" s="361"/>
      <c r="J110" s="361"/>
      <c r="K110" s="361"/>
      <c r="L110" s="361"/>
      <c r="M110" s="361"/>
      <c r="N110" s="361"/>
    </row>
    <row r="111" spans="1:14" s="460" customFormat="1" ht="15" customHeight="1">
      <c r="A111" s="429" t="s">
        <v>589</v>
      </c>
      <c r="B111" s="430">
        <v>3419</v>
      </c>
      <c r="C111" s="430">
        <v>6202</v>
      </c>
      <c r="D111" s="438">
        <v>9</v>
      </c>
      <c r="E111" s="458" t="s">
        <v>590</v>
      </c>
      <c r="F111" s="459">
        <v>7000</v>
      </c>
      <c r="G111" s="447" t="s">
        <v>591</v>
      </c>
      <c r="H111" s="361"/>
      <c r="I111" s="361"/>
      <c r="J111" s="361"/>
      <c r="K111" s="361"/>
      <c r="L111" s="361"/>
      <c r="M111" s="361"/>
      <c r="N111" s="361"/>
    </row>
    <row r="112" spans="1:14" s="460" customFormat="1" ht="15" customHeight="1">
      <c r="A112" s="429" t="s">
        <v>592</v>
      </c>
      <c r="B112" s="430">
        <v>2321</v>
      </c>
      <c r="C112" s="430">
        <v>6349</v>
      </c>
      <c r="D112" s="438">
        <v>10</v>
      </c>
      <c r="E112" s="458" t="s">
        <v>593</v>
      </c>
      <c r="F112" s="459">
        <v>1100</v>
      </c>
      <c r="G112" s="447" t="s">
        <v>554</v>
      </c>
      <c r="H112" s="361"/>
      <c r="I112" s="361"/>
      <c r="J112" s="361"/>
      <c r="K112" s="361"/>
      <c r="L112" s="361"/>
      <c r="M112" s="361"/>
      <c r="N112" s="361"/>
    </row>
    <row r="113" spans="1:14" s="462" customFormat="1" ht="13.5" thickBot="1">
      <c r="A113" s="461"/>
      <c r="D113" s="463"/>
      <c r="E113" s="464"/>
      <c r="F113" s="465"/>
      <c r="G113" s="359"/>
      <c r="H113" s="466"/>
      <c r="I113" s="466"/>
      <c r="J113" s="466"/>
      <c r="K113" s="466"/>
      <c r="L113" s="466"/>
      <c r="M113" s="466"/>
      <c r="N113" s="466"/>
    </row>
    <row r="114" spans="2:14" s="443" customFormat="1" ht="14.25" thickBot="1" thickTop="1">
      <c r="B114" s="444"/>
      <c r="C114" s="444"/>
      <c r="E114" s="420" t="s">
        <v>548</v>
      </c>
      <c r="F114" s="467">
        <f>SUM(F103:F113)</f>
        <v>47185</v>
      </c>
      <c r="G114" s="468"/>
      <c r="H114" s="446"/>
      <c r="I114" s="446"/>
      <c r="J114" s="446"/>
      <c r="K114" s="446"/>
      <c r="L114" s="446"/>
      <c r="M114" s="446"/>
      <c r="N114" s="446"/>
    </row>
    <row r="115" spans="5:14" s="383" customFormat="1" ht="13.5" thickTop="1">
      <c r="E115" s="424"/>
      <c r="F115" s="425"/>
      <c r="G115" s="426"/>
      <c r="H115" s="376"/>
      <c r="I115" s="376"/>
      <c r="J115" s="376"/>
      <c r="K115" s="376"/>
      <c r="L115" s="376"/>
      <c r="M115" s="376"/>
      <c r="N115" s="376"/>
    </row>
    <row r="116" spans="4:14" ht="12.75">
      <c r="D116" s="353" t="s">
        <v>594</v>
      </c>
      <c r="E116" s="427" t="s">
        <v>595</v>
      </c>
      <c r="F116" s="351"/>
      <c r="G116" s="428"/>
      <c r="H116" s="352"/>
      <c r="I116" s="352"/>
      <c r="J116" s="352"/>
      <c r="K116" s="352"/>
      <c r="L116" s="352"/>
      <c r="M116" s="352"/>
      <c r="N116" s="352"/>
    </row>
    <row r="117" spans="1:14" ht="15" customHeight="1">
      <c r="A117" s="469" t="s">
        <v>596</v>
      </c>
      <c r="B117" s="430">
        <v>2310</v>
      </c>
      <c r="C117" s="430">
        <v>6121</v>
      </c>
      <c r="D117" s="430">
        <v>1</v>
      </c>
      <c r="E117" s="359" t="s">
        <v>597</v>
      </c>
      <c r="F117" s="360">
        <v>1100</v>
      </c>
      <c r="G117" s="359"/>
      <c r="H117" s="352"/>
      <c r="I117" s="352"/>
      <c r="J117" s="352"/>
      <c r="K117" s="352"/>
      <c r="L117" s="352"/>
      <c r="M117" s="352"/>
      <c r="N117" s="352"/>
    </row>
    <row r="118" spans="1:14" ht="15" customHeight="1">
      <c r="A118" s="469" t="s">
        <v>598</v>
      </c>
      <c r="B118" s="430">
        <v>2321</v>
      </c>
      <c r="C118" s="430">
        <v>6121</v>
      </c>
      <c r="D118" s="430">
        <v>2</v>
      </c>
      <c r="E118" s="359" t="s">
        <v>599</v>
      </c>
      <c r="F118" s="360">
        <v>3500</v>
      </c>
      <c r="G118" s="359"/>
      <c r="H118" s="352"/>
      <c r="I118" s="352"/>
      <c r="J118" s="352"/>
      <c r="K118" s="352"/>
      <c r="L118" s="352"/>
      <c r="M118" s="352"/>
      <c r="N118" s="352"/>
    </row>
    <row r="119" spans="1:14" ht="15" customHeight="1">
      <c r="A119" s="469" t="s">
        <v>600</v>
      </c>
      <c r="B119" s="430">
        <v>2321</v>
      </c>
      <c r="C119" s="430">
        <v>6121</v>
      </c>
      <c r="D119" s="430">
        <v>3</v>
      </c>
      <c r="E119" s="359" t="s">
        <v>601</v>
      </c>
      <c r="F119" s="360">
        <v>800</v>
      </c>
      <c r="G119" s="359"/>
      <c r="H119" s="352"/>
      <c r="I119" s="352"/>
      <c r="J119" s="352"/>
      <c r="K119" s="352"/>
      <c r="L119" s="352"/>
      <c r="M119" s="352"/>
      <c r="N119" s="352"/>
    </row>
    <row r="120" spans="1:14" ht="15" customHeight="1">
      <c r="A120" s="469" t="s">
        <v>602</v>
      </c>
      <c r="B120" s="430">
        <v>2321</v>
      </c>
      <c r="C120" s="370">
        <v>6121</v>
      </c>
      <c r="D120" s="430">
        <v>4</v>
      </c>
      <c r="E120" s="470" t="s">
        <v>603</v>
      </c>
      <c r="F120" s="360">
        <v>3000</v>
      </c>
      <c r="G120" s="359"/>
      <c r="H120" s="352"/>
      <c r="I120" s="352"/>
      <c r="J120" s="352"/>
      <c r="K120" s="352"/>
      <c r="L120" s="352"/>
      <c r="M120" s="352"/>
      <c r="N120" s="352"/>
    </row>
    <row r="121" spans="1:14" ht="15" customHeight="1">
      <c r="A121" s="469" t="s">
        <v>468</v>
      </c>
      <c r="B121" s="430">
        <v>2321</v>
      </c>
      <c r="C121" s="370">
        <v>6121</v>
      </c>
      <c r="D121" s="430">
        <v>5</v>
      </c>
      <c r="E121" s="470" t="s">
        <v>604</v>
      </c>
      <c r="F121" s="360">
        <v>14473</v>
      </c>
      <c r="G121" s="359"/>
      <c r="H121" s="352"/>
      <c r="I121" s="352"/>
      <c r="J121" s="352"/>
      <c r="K121" s="352"/>
      <c r="L121" s="352"/>
      <c r="M121" s="352"/>
      <c r="N121" s="352"/>
    </row>
    <row r="122" spans="1:14" ht="15" customHeight="1">
      <c r="A122" s="469" t="s">
        <v>605</v>
      </c>
      <c r="B122" s="430">
        <v>2310</v>
      </c>
      <c r="C122" s="430">
        <v>6121</v>
      </c>
      <c r="D122" s="430">
        <v>6</v>
      </c>
      <c r="E122" s="359" t="s">
        <v>606</v>
      </c>
      <c r="F122" s="360">
        <v>4000</v>
      </c>
      <c r="G122" s="359"/>
      <c r="H122" s="352"/>
      <c r="I122" s="352"/>
      <c r="J122" s="352"/>
      <c r="K122" s="352"/>
      <c r="L122" s="352"/>
      <c r="M122" s="352"/>
      <c r="N122" s="352"/>
    </row>
    <row r="123" spans="1:14" ht="15" customHeight="1">
      <c r="A123" s="469" t="s">
        <v>607</v>
      </c>
      <c r="B123" s="430">
        <v>2310</v>
      </c>
      <c r="C123" s="430">
        <v>6121</v>
      </c>
      <c r="D123" s="430">
        <v>7</v>
      </c>
      <c r="E123" s="359" t="s">
        <v>608</v>
      </c>
      <c r="F123" s="360">
        <v>2500</v>
      </c>
      <c r="G123" s="359"/>
      <c r="H123" s="352"/>
      <c r="I123" s="352"/>
      <c r="J123" s="352"/>
      <c r="K123" s="352"/>
      <c r="L123" s="352"/>
      <c r="M123" s="352"/>
      <c r="N123" s="352"/>
    </row>
    <row r="124" spans="1:14" ht="15" customHeight="1">
      <c r="A124" s="469" t="s">
        <v>609</v>
      </c>
      <c r="B124" s="430">
        <v>2310</v>
      </c>
      <c r="C124" s="430">
        <v>6121</v>
      </c>
      <c r="D124" s="430">
        <v>8</v>
      </c>
      <c r="E124" s="359" t="s">
        <v>610</v>
      </c>
      <c r="F124" s="360">
        <v>1000</v>
      </c>
      <c r="G124" s="359"/>
      <c r="H124" s="352"/>
      <c r="I124" s="352"/>
      <c r="J124" s="352"/>
      <c r="K124" s="352"/>
      <c r="L124" s="352"/>
      <c r="M124" s="352"/>
      <c r="N124" s="352"/>
    </row>
    <row r="125" spans="1:14" ht="15" customHeight="1">
      <c r="A125" s="469" t="s">
        <v>611</v>
      </c>
      <c r="B125" s="430">
        <v>2321</v>
      </c>
      <c r="C125" s="430">
        <v>6121</v>
      </c>
      <c r="D125" s="430">
        <v>9</v>
      </c>
      <c r="E125" s="359" t="s">
        <v>612</v>
      </c>
      <c r="F125" s="360">
        <v>1500</v>
      </c>
      <c r="G125" s="359"/>
      <c r="H125" s="352"/>
      <c r="I125" s="352"/>
      <c r="J125" s="352"/>
      <c r="K125" s="352"/>
      <c r="L125" s="352"/>
      <c r="M125" s="352"/>
      <c r="N125" s="352"/>
    </row>
    <row r="126" spans="1:14" ht="15" customHeight="1">
      <c r="A126" s="469" t="s">
        <v>613</v>
      </c>
      <c r="B126" s="430">
        <v>2321</v>
      </c>
      <c r="C126" s="430">
        <v>6121</v>
      </c>
      <c r="D126" s="430">
        <v>10</v>
      </c>
      <c r="E126" s="359" t="s">
        <v>614</v>
      </c>
      <c r="F126" s="360">
        <v>3000</v>
      </c>
      <c r="G126" s="359"/>
      <c r="H126" s="352"/>
      <c r="I126" s="352"/>
      <c r="J126" s="352"/>
      <c r="K126" s="352"/>
      <c r="L126" s="352"/>
      <c r="M126" s="352"/>
      <c r="N126" s="352"/>
    </row>
    <row r="127" spans="1:14" ht="15" customHeight="1">
      <c r="A127" s="469" t="s">
        <v>615</v>
      </c>
      <c r="B127" s="430">
        <v>2321</v>
      </c>
      <c r="C127" s="430">
        <v>6121</v>
      </c>
      <c r="D127" s="430">
        <v>11</v>
      </c>
      <c r="E127" s="359" t="s">
        <v>616</v>
      </c>
      <c r="F127" s="360">
        <v>500</v>
      </c>
      <c r="G127" s="359"/>
      <c r="H127" s="352"/>
      <c r="I127" s="352"/>
      <c r="J127" s="352"/>
      <c r="K127" s="352"/>
      <c r="L127" s="352"/>
      <c r="M127" s="352"/>
      <c r="N127" s="352"/>
    </row>
    <row r="128" spans="1:14" ht="15" customHeight="1">
      <c r="A128" s="469" t="s">
        <v>496</v>
      </c>
      <c r="B128" s="430">
        <v>2321</v>
      </c>
      <c r="C128" s="430">
        <v>6121</v>
      </c>
      <c r="D128" s="430">
        <v>12</v>
      </c>
      <c r="E128" s="359" t="s">
        <v>497</v>
      </c>
      <c r="F128" s="360">
        <v>50000</v>
      </c>
      <c r="G128" s="359"/>
      <c r="H128" s="352"/>
      <c r="I128" s="352"/>
      <c r="J128" s="352"/>
      <c r="K128" s="352"/>
      <c r="L128" s="352"/>
      <c r="M128" s="352"/>
      <c r="N128" s="352"/>
    </row>
    <row r="129" spans="1:14" ht="15" customHeight="1">
      <c r="A129" s="469" t="s">
        <v>617</v>
      </c>
      <c r="B129" s="430">
        <v>2310</v>
      </c>
      <c r="C129" s="430">
        <v>6121</v>
      </c>
      <c r="D129" s="430">
        <v>13</v>
      </c>
      <c r="E129" s="359" t="s">
        <v>618</v>
      </c>
      <c r="F129" s="360">
        <v>500</v>
      </c>
      <c r="G129" s="359"/>
      <c r="H129" s="352"/>
      <c r="I129" s="352"/>
      <c r="J129" s="352"/>
      <c r="K129" s="352"/>
      <c r="L129" s="352"/>
      <c r="M129" s="352"/>
      <c r="N129" s="352"/>
    </row>
    <row r="130" spans="1:14" ht="15" customHeight="1">
      <c r="A130" s="469" t="s">
        <v>619</v>
      </c>
      <c r="B130" s="430">
        <v>2321</v>
      </c>
      <c r="C130" s="430">
        <v>6121</v>
      </c>
      <c r="D130" s="430">
        <v>14</v>
      </c>
      <c r="E130" s="359" t="s">
        <v>620</v>
      </c>
      <c r="F130" s="360">
        <v>4200</v>
      </c>
      <c r="G130" s="359"/>
      <c r="H130" s="352"/>
      <c r="I130" s="352"/>
      <c r="J130" s="352"/>
      <c r="K130" s="352"/>
      <c r="L130" s="352"/>
      <c r="M130" s="352"/>
      <c r="N130" s="352"/>
    </row>
    <row r="131" spans="1:14" ht="15" customHeight="1">
      <c r="A131" s="469" t="s">
        <v>621</v>
      </c>
      <c r="B131" s="430">
        <v>2321</v>
      </c>
      <c r="C131" s="430">
        <v>6121</v>
      </c>
      <c r="D131" s="430">
        <v>15</v>
      </c>
      <c r="E131" s="359" t="s">
        <v>622</v>
      </c>
      <c r="F131" s="360">
        <v>3600</v>
      </c>
      <c r="G131" s="359"/>
      <c r="H131" s="352"/>
      <c r="I131" s="352"/>
      <c r="J131" s="352"/>
      <c r="K131" s="352"/>
      <c r="L131" s="352"/>
      <c r="M131" s="352"/>
      <c r="N131" s="352"/>
    </row>
    <row r="132" spans="1:14" ht="15" customHeight="1">
      <c r="A132" s="469" t="s">
        <v>623</v>
      </c>
      <c r="B132" s="430">
        <v>2321</v>
      </c>
      <c r="C132" s="430">
        <v>6121</v>
      </c>
      <c r="D132" s="430">
        <v>16</v>
      </c>
      <c r="E132" s="359" t="s">
        <v>624</v>
      </c>
      <c r="F132" s="360">
        <v>3500</v>
      </c>
      <c r="G132" s="359"/>
      <c r="H132" s="352"/>
      <c r="I132" s="352"/>
      <c r="J132" s="352"/>
      <c r="K132" s="352"/>
      <c r="L132" s="352"/>
      <c r="M132" s="352"/>
      <c r="N132" s="352"/>
    </row>
    <row r="133" spans="1:14" ht="15" customHeight="1">
      <c r="A133" s="469" t="s">
        <v>625</v>
      </c>
      <c r="B133" s="430">
        <v>2321</v>
      </c>
      <c r="C133" s="430">
        <v>6121</v>
      </c>
      <c r="D133" s="430">
        <v>17</v>
      </c>
      <c r="E133" s="359" t="s">
        <v>626</v>
      </c>
      <c r="F133" s="360">
        <v>4500</v>
      </c>
      <c r="G133" s="359"/>
      <c r="H133" s="352"/>
      <c r="I133" s="352"/>
      <c r="J133" s="352"/>
      <c r="K133" s="352"/>
      <c r="L133" s="352"/>
      <c r="M133" s="352"/>
      <c r="N133" s="352"/>
    </row>
    <row r="134" spans="1:14" ht="15" customHeight="1">
      <c r="A134" s="469" t="s">
        <v>627</v>
      </c>
      <c r="B134" s="430">
        <v>2310</v>
      </c>
      <c r="C134" s="430">
        <v>6121</v>
      </c>
      <c r="D134" s="430">
        <v>18</v>
      </c>
      <c r="E134" s="359" t="s">
        <v>628</v>
      </c>
      <c r="F134" s="360">
        <v>1700</v>
      </c>
      <c r="G134" s="359"/>
      <c r="H134" s="352"/>
      <c r="I134" s="352"/>
      <c r="J134" s="352"/>
      <c r="K134" s="352"/>
      <c r="L134" s="352"/>
      <c r="M134" s="352"/>
      <c r="N134" s="352"/>
    </row>
    <row r="135" spans="1:14" ht="15" customHeight="1">
      <c r="A135" s="469" t="s">
        <v>629</v>
      </c>
      <c r="B135" s="430">
        <v>2310</v>
      </c>
      <c r="C135" s="430">
        <v>6121</v>
      </c>
      <c r="D135" s="430">
        <v>19</v>
      </c>
      <c r="E135" s="359" t="s">
        <v>630</v>
      </c>
      <c r="F135" s="360">
        <v>2100</v>
      </c>
      <c r="G135" s="359"/>
      <c r="H135" s="352"/>
      <c r="I135" s="352"/>
      <c r="J135" s="352"/>
      <c r="K135" s="352"/>
      <c r="L135" s="352"/>
      <c r="M135" s="352"/>
      <c r="N135" s="352"/>
    </row>
    <row r="136" spans="1:14" ht="15" customHeight="1">
      <c r="A136" s="469" t="s">
        <v>631</v>
      </c>
      <c r="B136" s="430">
        <v>2310</v>
      </c>
      <c r="C136" s="430">
        <v>6121</v>
      </c>
      <c r="D136" s="430">
        <v>20</v>
      </c>
      <c r="E136" s="359" t="s">
        <v>632</v>
      </c>
      <c r="F136" s="360">
        <v>5000</v>
      </c>
      <c r="G136" s="359"/>
      <c r="H136" s="352"/>
      <c r="I136" s="352"/>
      <c r="J136" s="352"/>
      <c r="K136" s="352"/>
      <c r="L136" s="352"/>
      <c r="M136" s="352"/>
      <c r="N136" s="352"/>
    </row>
    <row r="137" spans="1:14" ht="15" customHeight="1">
      <c r="A137" s="469" t="s">
        <v>633</v>
      </c>
      <c r="B137" s="430">
        <v>2310</v>
      </c>
      <c r="C137" s="430">
        <v>6121</v>
      </c>
      <c r="D137" s="430">
        <v>21</v>
      </c>
      <c r="E137" s="359" t="s">
        <v>634</v>
      </c>
      <c r="F137" s="360">
        <v>2800</v>
      </c>
      <c r="G137" s="359"/>
      <c r="H137" s="352"/>
      <c r="I137" s="352"/>
      <c r="J137" s="352"/>
      <c r="K137" s="352"/>
      <c r="L137" s="352"/>
      <c r="M137" s="352"/>
      <c r="N137" s="352"/>
    </row>
    <row r="138" spans="1:14" ht="15" customHeight="1">
      <c r="A138" s="469" t="s">
        <v>635</v>
      </c>
      <c r="B138" s="430">
        <v>2310</v>
      </c>
      <c r="C138" s="430">
        <v>6121</v>
      </c>
      <c r="D138" s="430">
        <v>22</v>
      </c>
      <c r="E138" s="359" t="s">
        <v>636</v>
      </c>
      <c r="F138" s="360">
        <v>4000</v>
      </c>
      <c r="G138" s="359"/>
      <c r="H138" s="352"/>
      <c r="I138" s="352"/>
      <c r="J138" s="352"/>
      <c r="K138" s="352"/>
      <c r="L138" s="352"/>
      <c r="M138" s="352"/>
      <c r="N138" s="352"/>
    </row>
    <row r="139" spans="1:14" ht="15" customHeight="1">
      <c r="A139" s="469" t="s">
        <v>637</v>
      </c>
      <c r="B139" s="430">
        <v>2310</v>
      </c>
      <c r="C139" s="430">
        <v>6121</v>
      </c>
      <c r="D139" s="430">
        <v>23</v>
      </c>
      <c r="E139" s="359" t="s">
        <v>638</v>
      </c>
      <c r="F139" s="360">
        <v>1300</v>
      </c>
      <c r="G139" s="359"/>
      <c r="H139" s="352"/>
      <c r="I139" s="352"/>
      <c r="J139" s="352"/>
      <c r="K139" s="352"/>
      <c r="L139" s="352"/>
      <c r="M139" s="352"/>
      <c r="N139" s="352"/>
    </row>
    <row r="140" spans="1:14" ht="15" customHeight="1">
      <c r="A140" s="469" t="s">
        <v>639</v>
      </c>
      <c r="B140" s="430">
        <v>2321</v>
      </c>
      <c r="C140" s="370">
        <v>6121</v>
      </c>
      <c r="D140" s="430">
        <v>24</v>
      </c>
      <c r="E140" s="470" t="s">
        <v>640</v>
      </c>
      <c r="F140" s="360">
        <v>200</v>
      </c>
      <c r="G140" s="399"/>
      <c r="H140" s="352"/>
      <c r="I140" s="352"/>
      <c r="J140" s="352"/>
      <c r="K140" s="352"/>
      <c r="L140" s="352"/>
      <c r="M140" s="352"/>
      <c r="N140" s="352"/>
    </row>
    <row r="141" spans="1:14" ht="15" customHeight="1">
      <c r="A141" s="469" t="s">
        <v>641</v>
      </c>
      <c r="B141" s="430">
        <v>2310</v>
      </c>
      <c r="C141" s="370">
        <v>6121</v>
      </c>
      <c r="D141" s="430">
        <v>25</v>
      </c>
      <c r="E141" s="359" t="s">
        <v>642</v>
      </c>
      <c r="F141" s="360">
        <v>200</v>
      </c>
      <c r="G141" s="399"/>
      <c r="H141" s="352"/>
      <c r="I141" s="352"/>
      <c r="J141" s="352"/>
      <c r="K141" s="352"/>
      <c r="L141" s="352"/>
      <c r="M141" s="352"/>
      <c r="N141" s="352"/>
    </row>
    <row r="142" spans="1:14" ht="15" customHeight="1" thickBot="1">
      <c r="A142" s="471"/>
      <c r="B142" s="462"/>
      <c r="C142" s="462"/>
      <c r="D142" s="471"/>
      <c r="E142" s="359"/>
      <c r="F142" s="360"/>
      <c r="G142" s="359"/>
      <c r="H142" s="352"/>
      <c r="I142" s="352"/>
      <c r="J142" s="352"/>
      <c r="K142" s="352"/>
      <c r="L142" s="352"/>
      <c r="M142" s="352"/>
      <c r="N142" s="352"/>
    </row>
    <row r="143" spans="1:14" s="473" customFormat="1" ht="15" customHeight="1" thickBot="1" thickTop="1">
      <c r="A143" s="443"/>
      <c r="B143" s="472"/>
      <c r="C143" s="472"/>
      <c r="E143" s="474" t="s">
        <v>548</v>
      </c>
      <c r="F143" s="475">
        <f>SUM(F117:F141)</f>
        <v>118973</v>
      </c>
      <c r="G143" s="476"/>
      <c r="H143" s="476"/>
      <c r="I143" s="476"/>
      <c r="J143" s="476"/>
      <c r="K143" s="476"/>
      <c r="L143" s="476"/>
      <c r="M143" s="476"/>
      <c r="N143" s="476"/>
    </row>
    <row r="144" spans="5:14" s="383" customFormat="1" ht="13.5" thickTop="1">
      <c r="E144" s="424"/>
      <c r="F144" s="425"/>
      <c r="G144" s="426"/>
      <c r="H144" s="376"/>
      <c r="I144" s="376"/>
      <c r="J144" s="376"/>
      <c r="K144" s="376"/>
      <c r="L144" s="376"/>
      <c r="M144" s="376"/>
      <c r="N144" s="376"/>
    </row>
    <row r="145" spans="4:14" ht="12.75">
      <c r="D145" s="353" t="s">
        <v>643</v>
      </c>
      <c r="E145" s="427" t="s">
        <v>644</v>
      </c>
      <c r="F145" s="351"/>
      <c r="G145" s="428"/>
      <c r="H145" s="352"/>
      <c r="I145" s="352"/>
      <c r="J145" s="352"/>
      <c r="K145" s="352"/>
      <c r="L145" s="352"/>
      <c r="M145" s="352"/>
      <c r="N145" s="352"/>
    </row>
    <row r="146" spans="1:14" ht="15" customHeight="1">
      <c r="A146" s="469" t="s">
        <v>645</v>
      </c>
      <c r="B146" s="430">
        <v>3635</v>
      </c>
      <c r="C146" s="430">
        <v>6119</v>
      </c>
      <c r="D146" s="430">
        <v>1</v>
      </c>
      <c r="E146" s="359" t="s">
        <v>646</v>
      </c>
      <c r="F146" s="360">
        <v>417</v>
      </c>
      <c r="G146" s="359"/>
      <c r="H146" s="352"/>
      <c r="I146" s="352"/>
      <c r="J146" s="352"/>
      <c r="K146" s="352"/>
      <c r="L146" s="352"/>
      <c r="M146" s="352"/>
      <c r="N146" s="352"/>
    </row>
    <row r="147" spans="1:14" ht="15" customHeight="1">
      <c r="A147" s="469" t="s">
        <v>647</v>
      </c>
      <c r="B147" s="430">
        <v>3635</v>
      </c>
      <c r="C147" s="430">
        <v>6119</v>
      </c>
      <c r="D147" s="430">
        <v>2</v>
      </c>
      <c r="E147" s="359" t="s">
        <v>648</v>
      </c>
      <c r="F147" s="360">
        <v>100</v>
      </c>
      <c r="G147" s="359"/>
      <c r="H147" s="352"/>
      <c r="I147" s="352"/>
      <c r="J147" s="352"/>
      <c r="K147" s="352"/>
      <c r="L147" s="352"/>
      <c r="M147" s="352"/>
      <c r="N147" s="352"/>
    </row>
    <row r="148" spans="1:14" ht="15" customHeight="1">
      <c r="A148" s="469" t="s">
        <v>649</v>
      </c>
      <c r="B148" s="430">
        <v>3635</v>
      </c>
      <c r="C148" s="430">
        <v>6119</v>
      </c>
      <c r="D148" s="430">
        <v>3</v>
      </c>
      <c r="E148" s="359" t="s">
        <v>650</v>
      </c>
      <c r="F148" s="360">
        <v>100</v>
      </c>
      <c r="G148" s="359"/>
      <c r="H148" s="352"/>
      <c r="I148" s="352"/>
      <c r="J148" s="352"/>
      <c r="K148" s="352"/>
      <c r="L148" s="352"/>
      <c r="M148" s="352"/>
      <c r="N148" s="352"/>
    </row>
    <row r="149" spans="1:14" ht="15" customHeight="1">
      <c r="A149" s="469" t="s">
        <v>579</v>
      </c>
      <c r="B149" s="430">
        <v>3635</v>
      </c>
      <c r="C149" s="430">
        <v>6119</v>
      </c>
      <c r="D149" s="430">
        <v>4</v>
      </c>
      <c r="E149" s="359" t="s">
        <v>651</v>
      </c>
      <c r="F149" s="360">
        <v>200</v>
      </c>
      <c r="G149" s="359"/>
      <c r="H149" s="352"/>
      <c r="I149" s="352"/>
      <c r="J149" s="352"/>
      <c r="K149" s="352"/>
      <c r="L149" s="352"/>
      <c r="M149" s="352"/>
      <c r="N149" s="352"/>
    </row>
    <row r="150" spans="1:14" ht="15" customHeight="1">
      <c r="A150" s="469" t="s">
        <v>652</v>
      </c>
      <c r="B150" s="430">
        <v>3635</v>
      </c>
      <c r="C150" s="430">
        <v>6119</v>
      </c>
      <c r="D150" s="430">
        <v>5</v>
      </c>
      <c r="E150" s="359" t="s">
        <v>653</v>
      </c>
      <c r="F150" s="360">
        <v>400</v>
      </c>
      <c r="G150" s="359"/>
      <c r="H150" s="352"/>
      <c r="I150" s="352"/>
      <c r="J150" s="352"/>
      <c r="K150" s="352"/>
      <c r="L150" s="352"/>
      <c r="M150" s="352"/>
      <c r="N150" s="352"/>
    </row>
    <row r="151" spans="1:14" ht="15" customHeight="1">
      <c r="A151" s="469" t="s">
        <v>654</v>
      </c>
      <c r="B151" s="430">
        <v>3635</v>
      </c>
      <c r="C151" s="430">
        <v>6119</v>
      </c>
      <c r="D151" s="430">
        <v>6</v>
      </c>
      <c r="E151" s="470" t="s">
        <v>655</v>
      </c>
      <c r="F151" s="360">
        <v>100</v>
      </c>
      <c r="G151" s="359"/>
      <c r="H151" s="352"/>
      <c r="I151" s="352"/>
      <c r="J151" s="352"/>
      <c r="K151" s="352"/>
      <c r="L151" s="352"/>
      <c r="M151" s="352"/>
      <c r="N151" s="352"/>
    </row>
    <row r="152" spans="1:14" ht="15" customHeight="1">
      <c r="A152" s="469" t="s">
        <v>656</v>
      </c>
      <c r="B152" s="430">
        <v>3635</v>
      </c>
      <c r="C152" s="430">
        <v>6119</v>
      </c>
      <c r="D152" s="430">
        <v>7</v>
      </c>
      <c r="E152" s="470" t="s">
        <v>657</v>
      </c>
      <c r="F152" s="360">
        <v>50</v>
      </c>
      <c r="G152" s="359"/>
      <c r="H152" s="352"/>
      <c r="I152" s="352"/>
      <c r="J152" s="352"/>
      <c r="K152" s="352"/>
      <c r="L152" s="352"/>
      <c r="M152" s="352"/>
      <c r="N152" s="352"/>
    </row>
    <row r="153" spans="1:14" ht="15" customHeight="1">
      <c r="A153" s="469" t="s">
        <v>658</v>
      </c>
      <c r="B153" s="430">
        <v>3635</v>
      </c>
      <c r="C153" s="430">
        <v>6119</v>
      </c>
      <c r="D153" s="430">
        <v>8</v>
      </c>
      <c r="E153" s="359" t="s">
        <v>659</v>
      </c>
      <c r="F153" s="360">
        <v>1560</v>
      </c>
      <c r="G153" s="359"/>
      <c r="H153" s="352"/>
      <c r="I153" s="352"/>
      <c r="J153" s="352"/>
      <c r="K153" s="352"/>
      <c r="L153" s="352"/>
      <c r="M153" s="352"/>
      <c r="N153" s="352"/>
    </row>
    <row r="154" spans="1:14" ht="15" customHeight="1">
      <c r="A154" s="469" t="s">
        <v>660</v>
      </c>
      <c r="B154" s="430">
        <v>3635</v>
      </c>
      <c r="C154" s="430">
        <v>6119</v>
      </c>
      <c r="D154" s="430">
        <v>9</v>
      </c>
      <c r="E154" s="359" t="s">
        <v>661</v>
      </c>
      <c r="F154" s="360">
        <v>50</v>
      </c>
      <c r="G154" s="359"/>
      <c r="H154" s="352"/>
      <c r="I154" s="352"/>
      <c r="J154" s="352"/>
      <c r="K154" s="352"/>
      <c r="L154" s="352"/>
      <c r="M154" s="352"/>
      <c r="N154" s="352"/>
    </row>
    <row r="155" spans="1:14" ht="15" customHeight="1">
      <c r="A155" s="469" t="s">
        <v>662</v>
      </c>
      <c r="B155" s="430">
        <v>3635</v>
      </c>
      <c r="C155" s="430">
        <v>6119</v>
      </c>
      <c r="D155" s="430">
        <v>10</v>
      </c>
      <c r="E155" s="359" t="s">
        <v>663</v>
      </c>
      <c r="F155" s="360">
        <v>50</v>
      </c>
      <c r="G155" s="359"/>
      <c r="H155" s="352"/>
      <c r="I155" s="352"/>
      <c r="J155" s="352"/>
      <c r="K155" s="352"/>
      <c r="L155" s="352"/>
      <c r="M155" s="352"/>
      <c r="N155" s="352"/>
    </row>
    <row r="156" spans="1:14" ht="15" customHeight="1">
      <c r="A156" s="469" t="s">
        <v>664</v>
      </c>
      <c r="B156" s="430">
        <v>3635</v>
      </c>
      <c r="C156" s="430">
        <v>6119</v>
      </c>
      <c r="D156" s="430">
        <v>11</v>
      </c>
      <c r="E156" s="359" t="s">
        <v>665</v>
      </c>
      <c r="F156" s="360">
        <v>140</v>
      </c>
      <c r="G156" s="359"/>
      <c r="H156" s="352"/>
      <c r="I156" s="352"/>
      <c r="J156" s="352"/>
      <c r="K156" s="352"/>
      <c r="L156" s="352"/>
      <c r="M156" s="352"/>
      <c r="N156" s="352"/>
    </row>
    <row r="157" spans="1:14" ht="15" customHeight="1">
      <c r="A157" s="469" t="s">
        <v>666</v>
      </c>
      <c r="B157" s="430">
        <v>3635</v>
      </c>
      <c r="C157" s="430">
        <v>6119</v>
      </c>
      <c r="D157" s="430">
        <v>12</v>
      </c>
      <c r="E157" s="359" t="s">
        <v>667</v>
      </c>
      <c r="F157" s="360">
        <v>60</v>
      </c>
      <c r="G157" s="359"/>
      <c r="H157" s="352"/>
      <c r="I157" s="352"/>
      <c r="J157" s="352"/>
      <c r="K157" s="352"/>
      <c r="L157" s="352"/>
      <c r="M157" s="352"/>
      <c r="N157" s="352"/>
    </row>
    <row r="158" spans="1:14" ht="15" customHeight="1">
      <c r="A158" s="469" t="s">
        <v>668</v>
      </c>
      <c r="B158" s="430">
        <v>3635</v>
      </c>
      <c r="C158" s="430">
        <v>6119</v>
      </c>
      <c r="D158" s="430">
        <v>13</v>
      </c>
      <c r="E158" s="359" t="s">
        <v>669</v>
      </c>
      <c r="F158" s="360">
        <v>300</v>
      </c>
      <c r="G158" s="359"/>
      <c r="H158" s="352"/>
      <c r="I158" s="352"/>
      <c r="J158" s="352"/>
      <c r="K158" s="352"/>
      <c r="L158" s="352"/>
      <c r="M158" s="352"/>
      <c r="N158" s="352"/>
    </row>
    <row r="159" spans="1:14" ht="15" customHeight="1">
      <c r="A159" s="469" t="s">
        <v>670</v>
      </c>
      <c r="B159" s="430">
        <v>3635</v>
      </c>
      <c r="C159" s="430">
        <v>6119</v>
      </c>
      <c r="D159" s="430">
        <v>14</v>
      </c>
      <c r="E159" s="359" t="s">
        <v>671</v>
      </c>
      <c r="F159" s="360">
        <v>400</v>
      </c>
      <c r="G159" s="359"/>
      <c r="H159" s="352"/>
      <c r="I159" s="352"/>
      <c r="J159" s="352"/>
      <c r="K159" s="352"/>
      <c r="L159" s="352"/>
      <c r="M159" s="352"/>
      <c r="N159" s="352"/>
    </row>
    <row r="160" spans="1:14" ht="15" customHeight="1">
      <c r="A160" s="469" t="s">
        <v>672</v>
      </c>
      <c r="B160" s="430">
        <v>3635</v>
      </c>
      <c r="C160" s="430">
        <v>6119</v>
      </c>
      <c r="D160" s="430">
        <v>15</v>
      </c>
      <c r="E160" s="359" t="s">
        <v>673</v>
      </c>
      <c r="F160" s="360">
        <v>350</v>
      </c>
      <c r="G160" s="359"/>
      <c r="H160" s="352"/>
      <c r="I160" s="352"/>
      <c r="J160" s="352"/>
      <c r="K160" s="352"/>
      <c r="L160" s="352"/>
      <c r="M160" s="352"/>
      <c r="N160" s="352"/>
    </row>
    <row r="161" spans="1:14" ht="15" customHeight="1">
      <c r="A161" s="469" t="s">
        <v>674</v>
      </c>
      <c r="B161" s="430">
        <v>3635</v>
      </c>
      <c r="C161" s="430">
        <v>6119</v>
      </c>
      <c r="D161" s="430">
        <v>16</v>
      </c>
      <c r="E161" s="359" t="s">
        <v>675</v>
      </c>
      <c r="F161" s="360">
        <v>400</v>
      </c>
      <c r="G161" s="359"/>
      <c r="H161" s="352"/>
      <c r="I161" s="352"/>
      <c r="J161" s="352"/>
      <c r="K161" s="352"/>
      <c r="L161" s="352"/>
      <c r="M161" s="352"/>
      <c r="N161" s="352"/>
    </row>
    <row r="162" spans="1:14" ht="15" customHeight="1">
      <c r="A162" s="469" t="s">
        <v>676</v>
      </c>
      <c r="B162" s="430">
        <v>3635</v>
      </c>
      <c r="C162" s="430">
        <v>6119</v>
      </c>
      <c r="D162" s="430">
        <v>17</v>
      </c>
      <c r="E162" s="359" t="s">
        <v>677</v>
      </c>
      <c r="F162" s="360">
        <v>440</v>
      </c>
      <c r="G162" s="359"/>
      <c r="H162" s="352"/>
      <c r="I162" s="352"/>
      <c r="J162" s="352"/>
      <c r="K162" s="352"/>
      <c r="L162" s="352"/>
      <c r="M162" s="352"/>
      <c r="N162" s="352"/>
    </row>
    <row r="163" spans="1:14" ht="15" customHeight="1" thickBot="1">
      <c r="A163" s="471"/>
      <c r="B163" s="462"/>
      <c r="C163" s="462"/>
      <c r="D163" s="471"/>
      <c r="E163" s="359"/>
      <c r="F163" s="360"/>
      <c r="G163" s="359"/>
      <c r="H163" s="352"/>
      <c r="I163" s="352"/>
      <c r="J163" s="352"/>
      <c r="K163" s="352"/>
      <c r="L163" s="352"/>
      <c r="M163" s="352"/>
      <c r="N163" s="352"/>
    </row>
    <row r="164" spans="1:14" s="473" customFormat="1" ht="15" customHeight="1" thickBot="1" thickTop="1">
      <c r="A164" s="443"/>
      <c r="B164" s="472"/>
      <c r="C164" s="472"/>
      <c r="E164" s="474" t="s">
        <v>548</v>
      </c>
      <c r="F164" s="475">
        <f>SUM(F146:F162)</f>
        <v>5117</v>
      </c>
      <c r="G164" s="476"/>
      <c r="H164" s="476"/>
      <c r="I164" s="476"/>
      <c r="J164" s="476"/>
      <c r="K164" s="476"/>
      <c r="L164" s="476"/>
      <c r="M164" s="476"/>
      <c r="N164" s="476"/>
    </row>
    <row r="165" spans="5:14" s="383" customFormat="1" ht="13.5" thickTop="1">
      <c r="E165" s="424"/>
      <c r="F165" s="425"/>
      <c r="G165" s="426"/>
      <c r="H165" s="376"/>
      <c r="I165" s="376"/>
      <c r="J165" s="376"/>
      <c r="K165" s="376"/>
      <c r="L165" s="376"/>
      <c r="M165" s="376"/>
      <c r="N165" s="376"/>
    </row>
    <row r="166" spans="4:8" ht="12.75">
      <c r="D166" s="353" t="s">
        <v>678</v>
      </c>
      <c r="E166" s="427" t="s">
        <v>679</v>
      </c>
      <c r="F166" s="351"/>
      <c r="G166" s="428"/>
      <c r="H166" s="352"/>
    </row>
    <row r="167" spans="1:15" s="375" customFormat="1" ht="15" customHeight="1">
      <c r="A167" s="369" t="s">
        <v>680</v>
      </c>
      <c r="B167" s="370">
        <v>3612</v>
      </c>
      <c r="C167" s="371">
        <v>6121</v>
      </c>
      <c r="D167" s="377">
        <v>1</v>
      </c>
      <c r="E167" s="378" t="s">
        <v>681</v>
      </c>
      <c r="F167" s="477" t="s">
        <v>682</v>
      </c>
      <c r="G167" s="400" t="s">
        <v>683</v>
      </c>
      <c r="H167" s="372" t="s">
        <v>684</v>
      </c>
      <c r="I167" s="376"/>
      <c r="J167" s="376"/>
      <c r="K167" s="376"/>
      <c r="L167" s="376"/>
      <c r="M167" s="376"/>
      <c r="N167" s="376"/>
      <c r="O167" s="374"/>
    </row>
    <row r="168" spans="1:15" s="375" customFormat="1" ht="15" customHeight="1">
      <c r="A168" s="369" t="s">
        <v>685</v>
      </c>
      <c r="B168" s="370">
        <v>3612</v>
      </c>
      <c r="C168" s="371">
        <v>6121</v>
      </c>
      <c r="D168" s="371">
        <v>2</v>
      </c>
      <c r="E168" s="372" t="s">
        <v>686</v>
      </c>
      <c r="F168" s="477" t="s">
        <v>687</v>
      </c>
      <c r="G168" s="400" t="s">
        <v>688</v>
      </c>
      <c r="H168" s="372" t="s">
        <v>684</v>
      </c>
      <c r="I168" s="374"/>
      <c r="J168" s="374"/>
      <c r="K168" s="374"/>
      <c r="L168" s="374"/>
      <c r="M168" s="374"/>
      <c r="N168" s="374"/>
      <c r="O168" s="374"/>
    </row>
    <row r="169" spans="1:15" s="382" customFormat="1" ht="15" customHeight="1">
      <c r="A169" s="369" t="s">
        <v>689</v>
      </c>
      <c r="B169" s="370">
        <v>3612</v>
      </c>
      <c r="C169" s="371">
        <v>6121</v>
      </c>
      <c r="D169" s="371">
        <v>3</v>
      </c>
      <c r="E169" s="372" t="s">
        <v>690</v>
      </c>
      <c r="F169" s="477" t="s">
        <v>691</v>
      </c>
      <c r="G169" s="400" t="s">
        <v>688</v>
      </c>
      <c r="H169" s="372" t="s">
        <v>684</v>
      </c>
      <c r="I169" s="381"/>
      <c r="J169" s="381"/>
      <c r="K169" s="381"/>
      <c r="L169" s="381"/>
      <c r="M169" s="381"/>
      <c r="N169" s="381"/>
      <c r="O169" s="381"/>
    </row>
    <row r="170" spans="1:15" s="382" customFormat="1" ht="15" customHeight="1">
      <c r="A170" s="369" t="s">
        <v>692</v>
      </c>
      <c r="B170" s="370">
        <v>3612</v>
      </c>
      <c r="C170" s="371">
        <v>6121</v>
      </c>
      <c r="D170" s="371">
        <v>4</v>
      </c>
      <c r="E170" s="372" t="s">
        <v>693</v>
      </c>
      <c r="F170" s="477" t="s">
        <v>694</v>
      </c>
      <c r="G170" s="400"/>
      <c r="H170" s="372" t="s">
        <v>684</v>
      </c>
      <c r="I170" s="381"/>
      <c r="J170" s="381"/>
      <c r="K170" s="381"/>
      <c r="L170" s="381"/>
      <c r="M170" s="381"/>
      <c r="N170" s="381"/>
      <c r="O170" s="381"/>
    </row>
    <row r="171" spans="1:15" s="391" customFormat="1" ht="15" customHeight="1">
      <c r="A171" s="369" t="s">
        <v>695</v>
      </c>
      <c r="B171" s="388">
        <v>3612</v>
      </c>
      <c r="C171" s="389">
        <v>6121</v>
      </c>
      <c r="D171" s="389">
        <v>5</v>
      </c>
      <c r="E171" s="372" t="s">
        <v>696</v>
      </c>
      <c r="F171" s="477" t="s">
        <v>697</v>
      </c>
      <c r="G171" s="400"/>
      <c r="H171" s="372" t="s">
        <v>684</v>
      </c>
      <c r="I171" s="381"/>
      <c r="J171" s="381"/>
      <c r="K171" s="381"/>
      <c r="L171" s="381"/>
      <c r="M171" s="381"/>
      <c r="N171" s="381"/>
      <c r="O171" s="387"/>
    </row>
    <row r="172" spans="1:15" s="395" customFormat="1" ht="15" customHeight="1">
      <c r="A172" s="369" t="s">
        <v>698</v>
      </c>
      <c r="B172" s="370">
        <v>3612</v>
      </c>
      <c r="C172" s="371">
        <v>6121</v>
      </c>
      <c r="D172" s="371">
        <v>6</v>
      </c>
      <c r="E172" s="372" t="s">
        <v>699</v>
      </c>
      <c r="F172" s="477" t="s">
        <v>700</v>
      </c>
      <c r="G172" s="397" t="s">
        <v>688</v>
      </c>
      <c r="H172" s="386" t="s">
        <v>684</v>
      </c>
      <c r="I172" s="394"/>
      <c r="J172" s="394"/>
      <c r="K172" s="394"/>
      <c r="L172" s="394"/>
      <c r="M172" s="394"/>
      <c r="N172" s="394"/>
      <c r="O172" s="394"/>
    </row>
    <row r="173" spans="1:15" s="395" customFormat="1" ht="15" customHeight="1">
      <c r="A173" s="369" t="s">
        <v>701</v>
      </c>
      <c r="B173" s="370">
        <v>3612</v>
      </c>
      <c r="C173" s="371">
        <v>6121</v>
      </c>
      <c r="D173" s="371">
        <v>7</v>
      </c>
      <c r="E173" s="372" t="s">
        <v>702</v>
      </c>
      <c r="F173" s="477" t="s">
        <v>703</v>
      </c>
      <c r="G173" s="397"/>
      <c r="H173" s="372" t="s">
        <v>704</v>
      </c>
      <c r="I173" s="394"/>
      <c r="J173" s="394"/>
      <c r="K173" s="394"/>
      <c r="L173" s="394"/>
      <c r="M173" s="394"/>
      <c r="N173" s="394"/>
      <c r="O173" s="394"/>
    </row>
    <row r="174" spans="1:15" s="395" customFormat="1" ht="15" customHeight="1">
      <c r="A174" s="369" t="s">
        <v>705</v>
      </c>
      <c r="B174" s="370">
        <v>3612</v>
      </c>
      <c r="C174" s="371">
        <v>6121</v>
      </c>
      <c r="D174" s="371">
        <v>8</v>
      </c>
      <c r="E174" s="372" t="s">
        <v>706</v>
      </c>
      <c r="F174" s="477" t="s">
        <v>691</v>
      </c>
      <c r="G174" s="478" t="s">
        <v>707</v>
      </c>
      <c r="H174" s="372" t="s">
        <v>684</v>
      </c>
      <c r="I174" s="394"/>
      <c r="J174" s="394"/>
      <c r="K174" s="394"/>
      <c r="L174" s="394"/>
      <c r="M174" s="394"/>
      <c r="N174" s="394"/>
      <c r="O174" s="394"/>
    </row>
    <row r="175" spans="1:15" s="375" customFormat="1" ht="15" customHeight="1" thickBot="1">
      <c r="A175" s="369"/>
      <c r="B175" s="370"/>
      <c r="C175" s="371"/>
      <c r="D175" s="377"/>
      <c r="E175" s="378"/>
      <c r="F175" s="479"/>
      <c r="G175" s="400"/>
      <c r="H175" s="480"/>
      <c r="I175" s="376"/>
      <c r="J175" s="376"/>
      <c r="K175" s="376"/>
      <c r="L175" s="376"/>
      <c r="M175" s="376"/>
      <c r="N175" s="376"/>
      <c r="O175" s="374"/>
    </row>
    <row r="176" spans="2:8" s="443" customFormat="1" ht="14.25" thickBot="1" thickTop="1">
      <c r="B176" s="444"/>
      <c r="C176" s="444"/>
      <c r="E176" s="420" t="s">
        <v>548</v>
      </c>
      <c r="F176" s="421">
        <f>F167+F168+F169+F170+F171+F172+F173+F174</f>
        <v>22800</v>
      </c>
      <c r="G176" s="445"/>
      <c r="H176" s="446"/>
    </row>
    <row r="177" spans="5:14" s="383" customFormat="1" ht="13.5" thickTop="1">
      <c r="E177" s="424"/>
      <c r="F177" s="425"/>
      <c r="G177" s="426"/>
      <c r="H177" s="376"/>
      <c r="I177" s="376"/>
      <c r="J177" s="376"/>
      <c r="K177" s="376"/>
      <c r="L177" s="376"/>
      <c r="M177" s="376"/>
      <c r="N177" s="376"/>
    </row>
    <row r="178" spans="1:8" ht="12.75">
      <c r="A178" s="481" t="s">
        <v>708</v>
      </c>
      <c r="B178" s="481"/>
      <c r="C178" s="481"/>
      <c r="D178" s="481"/>
      <c r="E178" s="482"/>
      <c r="F178" s="460"/>
      <c r="G178" s="352"/>
      <c r="H178" s="352"/>
    </row>
    <row r="179" spans="1:7" s="356" customFormat="1" ht="15.75" customHeight="1">
      <c r="A179" s="436"/>
      <c r="B179" s="436"/>
      <c r="C179" s="436"/>
      <c r="D179" s="436">
        <v>1</v>
      </c>
      <c r="E179" s="483" t="s">
        <v>713</v>
      </c>
      <c r="F179" s="484">
        <f>F164+F114+F100+F88</f>
        <v>448121</v>
      </c>
      <c r="G179" s="356" t="s">
        <v>709</v>
      </c>
    </row>
    <row r="180" spans="1:7" s="356" customFormat="1" ht="15" customHeight="1">
      <c r="A180" s="436"/>
      <c r="B180" s="436"/>
      <c r="C180" s="436"/>
      <c r="D180" s="436">
        <v>2</v>
      </c>
      <c r="E180" s="483" t="s">
        <v>714</v>
      </c>
      <c r="F180" s="484">
        <f>F143</f>
        <v>118973</v>
      </c>
      <c r="G180" s="356" t="s">
        <v>710</v>
      </c>
    </row>
    <row r="181" spans="1:7" s="356" customFormat="1" ht="15" customHeight="1">
      <c r="A181" s="430"/>
      <c r="B181" s="430"/>
      <c r="C181" s="430"/>
      <c r="D181" s="430">
        <v>3</v>
      </c>
      <c r="E181" s="356" t="s">
        <v>715</v>
      </c>
      <c r="F181" s="484">
        <f>F176</f>
        <v>22800</v>
      </c>
      <c r="G181" s="356" t="s">
        <v>711</v>
      </c>
    </row>
    <row r="182" spans="1:6" s="356" customFormat="1" ht="13.5" thickBot="1">
      <c r="A182" s="436"/>
      <c r="B182" s="436"/>
      <c r="C182" s="436"/>
      <c r="D182" s="436"/>
      <c r="E182" s="485"/>
      <c r="F182" s="360"/>
    </row>
    <row r="183" spans="1:6" s="490" customFormat="1" ht="20.25" customHeight="1" thickBot="1">
      <c r="A183" s="486"/>
      <c r="B183" s="487"/>
      <c r="C183" s="487"/>
      <c r="D183" s="487"/>
      <c r="E183" s="488" t="s">
        <v>712</v>
      </c>
      <c r="F183" s="489">
        <f>F179+F180+F181</f>
        <v>589894</v>
      </c>
    </row>
    <row r="184" spans="5:14" s="383" customFormat="1" ht="12.75">
      <c r="E184" s="424"/>
      <c r="F184" s="425"/>
      <c r="G184" s="426"/>
      <c r="H184" s="376"/>
      <c r="I184" s="376"/>
      <c r="J184" s="376"/>
      <c r="K184" s="376"/>
      <c r="L184" s="376"/>
      <c r="M184" s="376"/>
      <c r="N184" s="376"/>
    </row>
    <row r="185" spans="5:14" s="383" customFormat="1" ht="12.75">
      <c r="E185" s="424"/>
      <c r="F185" s="425"/>
      <c r="G185" s="426"/>
      <c r="H185" s="376"/>
      <c r="I185" s="376"/>
      <c r="J185" s="376"/>
      <c r="K185" s="376"/>
      <c r="L185" s="376"/>
      <c r="M185" s="376"/>
      <c r="N185" s="376"/>
    </row>
    <row r="186" spans="5:14" s="383" customFormat="1" ht="12.75">
      <c r="E186" s="424"/>
      <c r="F186" s="425"/>
      <c r="G186" s="426"/>
      <c r="H186" s="376"/>
      <c r="I186" s="376"/>
      <c r="J186" s="376"/>
      <c r="K186" s="376"/>
      <c r="L186" s="376"/>
      <c r="M186" s="376"/>
      <c r="N186" s="376"/>
    </row>
    <row r="187" spans="5:14" s="383" customFormat="1" ht="12.75">
      <c r="E187" s="424"/>
      <c r="F187" s="425"/>
      <c r="G187" s="426"/>
      <c r="H187" s="376"/>
      <c r="I187" s="376"/>
      <c r="J187" s="376"/>
      <c r="K187" s="376"/>
      <c r="L187" s="376"/>
      <c r="M187" s="376"/>
      <c r="N187" s="376"/>
    </row>
    <row r="188" spans="5:14" s="383" customFormat="1" ht="12.75">
      <c r="E188" s="424"/>
      <c r="F188" s="425"/>
      <c r="G188" s="426"/>
      <c r="H188" s="376"/>
      <c r="I188" s="376"/>
      <c r="J188" s="376"/>
      <c r="K188" s="376"/>
      <c r="L188" s="376"/>
      <c r="M188" s="376"/>
      <c r="N188" s="376"/>
    </row>
    <row r="189" spans="5:14" s="383" customFormat="1" ht="12.75">
      <c r="E189" s="424"/>
      <c r="F189" s="425"/>
      <c r="G189" s="426"/>
      <c r="H189" s="376"/>
      <c r="I189" s="376"/>
      <c r="J189" s="376"/>
      <c r="K189" s="376"/>
      <c r="L189" s="376"/>
      <c r="M189" s="376"/>
      <c r="N189" s="376"/>
    </row>
    <row r="190" spans="5:14" s="383" customFormat="1" ht="12.75">
      <c r="E190" s="424"/>
      <c r="F190" s="425"/>
      <c r="G190" s="426"/>
      <c r="H190" s="376"/>
      <c r="I190" s="376"/>
      <c r="J190" s="376"/>
      <c r="K190" s="376"/>
      <c r="L190" s="376"/>
      <c r="M190" s="376"/>
      <c r="N190" s="376"/>
    </row>
    <row r="191" spans="5:14" s="383" customFormat="1" ht="12.75">
      <c r="E191" s="424"/>
      <c r="F191" s="425"/>
      <c r="G191" s="426"/>
      <c r="H191" s="376"/>
      <c r="I191" s="376"/>
      <c r="J191" s="376"/>
      <c r="K191" s="376"/>
      <c r="L191" s="376"/>
      <c r="M191" s="376"/>
      <c r="N191" s="376"/>
    </row>
    <row r="192" spans="5:14" s="383" customFormat="1" ht="12.75">
      <c r="E192" s="424"/>
      <c r="F192" s="425"/>
      <c r="G192" s="426"/>
      <c r="H192" s="376"/>
      <c r="I192" s="376"/>
      <c r="J192" s="376"/>
      <c r="K192" s="376"/>
      <c r="L192" s="376"/>
      <c r="M192" s="376"/>
      <c r="N192" s="376"/>
    </row>
    <row r="193" spans="5:7" s="491" customFormat="1" ht="15">
      <c r="E193" s="492"/>
      <c r="F193" s="493"/>
      <c r="G193" s="493"/>
    </row>
    <row r="194" s="375" customFormat="1" ht="12.75"/>
    <row r="195" s="375" customFormat="1" ht="12.75"/>
    <row r="196" s="375" customFormat="1" ht="12.75"/>
    <row r="197" s="375" customFormat="1" ht="12.75"/>
    <row r="198" s="375" customFormat="1" ht="12.75"/>
    <row r="199" s="375" customFormat="1" ht="12.75"/>
    <row r="200" s="375" customFormat="1" ht="12.75"/>
    <row r="201" spans="5:14" s="375" customFormat="1" ht="12.75">
      <c r="E201" s="424"/>
      <c r="F201" s="425"/>
      <c r="G201" s="494"/>
      <c r="H201" s="374"/>
      <c r="I201" s="374"/>
      <c r="J201" s="374"/>
      <c r="K201" s="374"/>
      <c r="L201" s="374"/>
      <c r="M201" s="374"/>
      <c r="N201" s="374"/>
    </row>
    <row r="202" s="375" customFormat="1" ht="12.75"/>
    <row r="203" s="375" customFormat="1" ht="12.75"/>
    <row r="204" s="375" customFormat="1" ht="12.75"/>
    <row r="205" s="375" customFormat="1" ht="12.75"/>
    <row r="206" s="375" customFormat="1" ht="12.75"/>
    <row r="207" s="375" customFormat="1" ht="12.75"/>
    <row r="208" s="375" customFormat="1" ht="12.75"/>
    <row r="209" s="375" customFormat="1" ht="12.75"/>
    <row r="210" s="375" customFormat="1" ht="12.75"/>
    <row r="211" s="375" customFormat="1" ht="12.75"/>
    <row r="212" s="375" customFormat="1" ht="12.75"/>
    <row r="213" s="375" customFormat="1" ht="12.75"/>
    <row r="214" s="375" customFormat="1" ht="12.75"/>
    <row r="215" s="375" customFormat="1" ht="12.75"/>
    <row r="216" s="375" customFormat="1" ht="12.75"/>
    <row r="217" s="375" customFormat="1" ht="12.75"/>
    <row r="218" s="375" customFormat="1" ht="12.75"/>
    <row r="219" s="375" customFormat="1" ht="12.75"/>
    <row r="220" s="375" customFormat="1" ht="12.75"/>
    <row r="221" s="375" customFormat="1" ht="12.75"/>
    <row r="222" s="375" customFormat="1" ht="12.75"/>
    <row r="223" s="375" customFormat="1" ht="12.75"/>
    <row r="224" s="375" customFormat="1" ht="12.75"/>
    <row r="225" s="375" customFormat="1" ht="12.75"/>
    <row r="226" s="375" customFormat="1" ht="12.75"/>
    <row r="227" s="375" customFormat="1" ht="12.75"/>
    <row r="228" s="375" customFormat="1" ht="12.75"/>
    <row r="229" s="375" customFormat="1" ht="12.75"/>
    <row r="230" s="375" customFormat="1" ht="12.75"/>
    <row r="231" s="375" customFormat="1" ht="12.75"/>
    <row r="232" s="375" customFormat="1" ht="12.75"/>
    <row r="233" s="375" customFormat="1" ht="12.75"/>
    <row r="234" s="375" customFormat="1" ht="12.75"/>
    <row r="235" s="375" customFormat="1" ht="12.75"/>
    <row r="236" s="375" customFormat="1" ht="12.75"/>
    <row r="237" s="375" customFormat="1" ht="12.75"/>
    <row r="238" s="375" customFormat="1" ht="12.75"/>
    <row r="239" s="375" customFormat="1" ht="12.75"/>
    <row r="240" s="375" customFormat="1" ht="12.75"/>
    <row r="241" s="375" customFormat="1" ht="12.75"/>
    <row r="242" s="375" customFormat="1" ht="12.75"/>
    <row r="243" s="375" customFormat="1" ht="12.75"/>
    <row r="244" s="375" customFormat="1" ht="12.75"/>
    <row r="245" s="375" customFormat="1" ht="12.75"/>
    <row r="246" s="375" customFormat="1" ht="12.75"/>
    <row r="247" s="375" customFormat="1" ht="12.75"/>
    <row r="248" s="375" customFormat="1" ht="12.75"/>
    <row r="249" s="375" customFormat="1" ht="12.75"/>
    <row r="250" s="375" customFormat="1" ht="12.75"/>
    <row r="251" s="375" customFormat="1" ht="12.75"/>
    <row r="252" s="375" customFormat="1" ht="12.75"/>
    <row r="253" s="375" customFormat="1" ht="12.75"/>
    <row r="254" s="375" customFormat="1" ht="12.75"/>
    <row r="255" s="375" customFormat="1" ht="12.75"/>
    <row r="256" s="375" customFormat="1" ht="12.75"/>
    <row r="257" s="375" customFormat="1" ht="12.75"/>
    <row r="258" s="375" customFormat="1" ht="12.75"/>
    <row r="259" s="375" customFormat="1" ht="12.75"/>
    <row r="260" s="375" customFormat="1" ht="12.75"/>
    <row r="261" s="375" customFormat="1" ht="12.75"/>
    <row r="262" s="375" customFormat="1" ht="12.75"/>
    <row r="263" s="375" customFormat="1" ht="12.75"/>
    <row r="264" s="375" customFormat="1" ht="12.75"/>
    <row r="265" s="375" customFormat="1" ht="12.75"/>
    <row r="266" s="375" customFormat="1" ht="12.75"/>
    <row r="267" s="375" customFormat="1" ht="12.75"/>
    <row r="268" s="375" customFormat="1" ht="12.75"/>
    <row r="269" s="375" customFormat="1" ht="12.75"/>
    <row r="270" s="375" customFormat="1" ht="12.75"/>
    <row r="271" s="375" customFormat="1" ht="12.75"/>
    <row r="272" s="375" customFormat="1" ht="12.75"/>
    <row r="273" s="375" customFormat="1" ht="12.75"/>
    <row r="274" s="375" customFormat="1" ht="12.75"/>
    <row r="275" s="375" customFormat="1" ht="12.75"/>
    <row r="276" s="375" customFormat="1" ht="12.75"/>
    <row r="277" s="375" customFormat="1" ht="12.75"/>
    <row r="278" s="375" customFormat="1" ht="12.75"/>
    <row r="279" s="375" customFormat="1" ht="12.75"/>
    <row r="280" s="375" customFormat="1" ht="12.75"/>
    <row r="281" s="375" customFormat="1" ht="12.75"/>
    <row r="282" s="375" customFormat="1" ht="12.75"/>
  </sheetData>
  <printOptions/>
  <pageMargins left="0.79" right="0" top="1.04" bottom="0.61" header="0.62" footer="0.35433070866141736"/>
  <pageSetup horizontalDpi="600" verticalDpi="600" orientation="landscape" paperSize="9" r:id="rId1"/>
  <headerFooter alignWithMargins="0">
    <oddHeader>&amp;Lv tis. Kč&amp;C&amp;"Arial,tučné\&amp;12Schválené investiční akce na rok 2005&amp;R&amp;"Arial,tučné\Část C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6" sqref="B6"/>
    </sheetView>
  </sheetViews>
  <sheetFormatPr defaultColWidth="9.00390625" defaultRowHeight="12.75" outlineLevelRow="2" outlineLevelCol="2"/>
  <cols>
    <col min="1" max="1" width="31.00390625" style="0" customWidth="1"/>
    <col min="2" max="2" width="14.125" style="0" customWidth="1"/>
    <col min="3" max="3" width="44.125" style="0" customWidth="1"/>
    <col min="7" max="7" width="9.125" style="0" customWidth="1" outlineLevel="2" collapsed="1"/>
    <col min="8" max="8" width="9.125" style="0" customWidth="1" outlineLevel="2"/>
    <col min="9" max="9" width="9.125" style="0" customWidth="1" outlineLevel="1" collapsed="1"/>
  </cols>
  <sheetData>
    <row r="1" spans="1:3" ht="39" customHeight="1" thickBot="1">
      <c r="A1" s="92" t="s">
        <v>178</v>
      </c>
      <c r="B1" s="289" t="s">
        <v>377</v>
      </c>
      <c r="C1" s="93" t="s">
        <v>378</v>
      </c>
    </row>
    <row r="2" spans="1:4" ht="25.5" customHeight="1" thickBot="1">
      <c r="A2" s="94" t="s">
        <v>258</v>
      </c>
      <c r="B2" s="290">
        <v>2076054</v>
      </c>
      <c r="C2" s="103"/>
      <c r="D2" s="255"/>
    </row>
    <row r="3" spans="1:3" ht="25.5" customHeight="1" thickBot="1" thickTop="1">
      <c r="A3" s="96" t="s">
        <v>179</v>
      </c>
      <c r="B3" s="97">
        <f>B4+B10</f>
        <v>2002038</v>
      </c>
      <c r="C3" s="98"/>
    </row>
    <row r="4" spans="1:4" ht="25.5" customHeight="1" thickTop="1">
      <c r="A4" s="287" t="s">
        <v>180</v>
      </c>
      <c r="B4" s="291">
        <f>B5+B6+B7+B8+B9</f>
        <v>1412144</v>
      </c>
      <c r="C4" s="95"/>
      <c r="D4" s="99"/>
    </row>
    <row r="5" spans="1:4" ht="25.5" customHeight="1">
      <c r="A5" s="100" t="s">
        <v>324</v>
      </c>
      <c r="B5" s="101">
        <f>'Př.3-Sumář provoz.výdajů'!B22</f>
        <v>714623</v>
      </c>
      <c r="C5" s="103"/>
      <c r="D5" s="99"/>
    </row>
    <row r="6" spans="1:3" ht="25.5" customHeight="1">
      <c r="A6" s="100" t="s">
        <v>325</v>
      </c>
      <c r="B6" s="101">
        <f>'Př.6a-Sumář PO'!C9</f>
        <v>141129</v>
      </c>
      <c r="C6" s="103"/>
    </row>
    <row r="7" spans="1:3" ht="25.5" customHeight="1">
      <c r="A7" s="100" t="s">
        <v>326</v>
      </c>
      <c r="B7" s="101">
        <f>'Př.6b-PO-škol. zař.'!C41</f>
        <v>119963</v>
      </c>
      <c r="C7" s="95"/>
    </row>
    <row r="8" spans="1:3" ht="25.5" customHeight="1">
      <c r="A8" s="100" t="s">
        <v>327</v>
      </c>
      <c r="B8" s="101">
        <f>'Př.4-Sumář OVS'!F49</f>
        <v>412711</v>
      </c>
      <c r="C8" s="103"/>
    </row>
    <row r="9" spans="1:3" ht="25.5" customHeight="1">
      <c r="A9" s="106" t="s">
        <v>0</v>
      </c>
      <c r="B9" s="101">
        <f>'Př.5-úč.fondyFRB klasika'!C21+'Př.5-úč.fondyFRB povodeň'!C20</f>
        <v>23718</v>
      </c>
      <c r="C9" s="104"/>
    </row>
    <row r="10" spans="1:3" ht="25.5" customHeight="1">
      <c r="A10" s="288" t="s">
        <v>328</v>
      </c>
      <c r="B10" s="292">
        <f>B11+B12+B13</f>
        <v>589894</v>
      </c>
      <c r="C10" s="95"/>
    </row>
    <row r="11" spans="1:3" ht="25.5" customHeight="1">
      <c r="A11" s="100" t="s">
        <v>329</v>
      </c>
      <c r="B11" s="108">
        <f>B2-B4-B12-B13+B14</f>
        <v>448121</v>
      </c>
      <c r="C11" s="105"/>
    </row>
    <row r="12" spans="1:3" ht="25.5" customHeight="1">
      <c r="A12" s="100" t="s">
        <v>330</v>
      </c>
      <c r="B12" s="101">
        <v>22800</v>
      </c>
      <c r="C12" s="105"/>
    </row>
    <row r="13" spans="1:3" ht="25.5" customHeight="1">
      <c r="A13" s="100" t="s">
        <v>331</v>
      </c>
      <c r="B13" s="101">
        <v>118973</v>
      </c>
      <c r="C13" s="104" t="s">
        <v>390</v>
      </c>
    </row>
    <row r="14" spans="1:3" ht="25.5" customHeight="1" thickBot="1">
      <c r="A14" s="285" t="s">
        <v>259</v>
      </c>
      <c r="B14" s="286">
        <f>B15+B16+B17+B19</f>
        <v>-74016</v>
      </c>
      <c r="C14" s="109"/>
    </row>
    <row r="15" spans="1:3" ht="27" customHeight="1" thickTop="1">
      <c r="A15" s="100" t="s">
        <v>1</v>
      </c>
      <c r="B15" s="101">
        <v>30000</v>
      </c>
      <c r="C15" s="105" t="s">
        <v>102</v>
      </c>
    </row>
    <row r="16" spans="1:3" ht="27" customHeight="1">
      <c r="A16" s="100" t="s">
        <v>2</v>
      </c>
      <c r="B16" s="101">
        <v>-30000</v>
      </c>
      <c r="C16" s="110" t="s">
        <v>333</v>
      </c>
    </row>
    <row r="17" spans="1:3" ht="27" customHeight="1">
      <c r="A17" s="100" t="s">
        <v>332</v>
      </c>
      <c r="B17" s="101">
        <v>-74016</v>
      </c>
      <c r="C17" s="305" t="s">
        <v>307</v>
      </c>
    </row>
    <row r="18" spans="1:3" ht="27" customHeight="1">
      <c r="A18" s="100"/>
      <c r="B18" s="101"/>
      <c r="C18" s="305"/>
    </row>
    <row r="19" spans="1:3" ht="31.5" customHeight="1" hidden="1" outlineLevel="1">
      <c r="A19" s="106" t="s">
        <v>257</v>
      </c>
      <c r="B19" s="101">
        <v>0</v>
      </c>
      <c r="C19" s="306" t="s">
        <v>334</v>
      </c>
    </row>
    <row r="20" spans="1:3" ht="27" customHeight="1" hidden="1" outlineLevel="2" thickBot="1">
      <c r="A20" s="111" t="s">
        <v>50</v>
      </c>
      <c r="B20" s="102"/>
      <c r="C20" s="306"/>
    </row>
    <row r="21" ht="12.75" collapsed="1"/>
    <row r="22" spans="1:3" ht="27" customHeight="1">
      <c r="A22" s="112"/>
      <c r="B22" s="107"/>
      <c r="C22" s="113"/>
    </row>
    <row r="23" ht="25.5" customHeight="1">
      <c r="A23" s="114"/>
    </row>
    <row r="24" ht="25.5" customHeight="1"/>
    <row r="25" ht="25.5" customHeight="1"/>
    <row r="26" ht="25.5" customHeight="1"/>
  </sheetData>
  <mergeCells count="2">
    <mergeCell ref="C17:C18"/>
    <mergeCell ref="C19:C20"/>
  </mergeCells>
  <printOptions gridLines="1" horizontalCentered="1" verticalCentered="1"/>
  <pageMargins left="0.2362204724409449" right="0" top="0.4724409448818898" bottom="0.4330708661417323" header="0.1968503937007874" footer="0.1968503937007874"/>
  <pageSetup horizontalDpi="600" verticalDpi="600" orientation="landscape" paperSize="9" scale="95" r:id="rId1"/>
  <headerFooter alignWithMargins="0">
    <oddHeader>&amp;Lv tis. Kč&amp;C&amp;"Arial CE,tučné\&amp;12Rekapitulace rozpočtu na rok 2005&amp;R&amp;"Arial CE,tučné\&amp;12Část A - příloha č. 1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0"/>
  <sheetViews>
    <sheetView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9" sqref="C69"/>
    </sheetView>
  </sheetViews>
  <sheetFormatPr defaultColWidth="9.00390625" defaultRowHeight="12.75" outlineLevelRow="1"/>
  <cols>
    <col min="1" max="1" width="4.625" style="217" customWidth="1"/>
    <col min="2" max="2" width="31.875" style="2" bestFit="1" customWidth="1"/>
    <col min="3" max="3" width="11.25390625" style="2" customWidth="1"/>
    <col min="4" max="4" width="63.125" style="2" customWidth="1"/>
    <col min="5" max="14" width="9.125" style="2" customWidth="1"/>
    <col min="15" max="15" width="8.875" style="2" customWidth="1"/>
    <col min="16" max="17" width="9.125" style="2" customWidth="1"/>
    <col min="18" max="19" width="8.875" style="2" customWidth="1"/>
    <col min="20" max="16384" width="9.125" style="2" customWidth="1"/>
  </cols>
  <sheetData>
    <row r="1" spans="1:4" s="77" customFormat="1" ht="39" customHeight="1">
      <c r="A1" s="197" t="s">
        <v>348</v>
      </c>
      <c r="B1" s="198" t="s">
        <v>349</v>
      </c>
      <c r="C1" s="198" t="s">
        <v>379</v>
      </c>
      <c r="D1" s="198" t="s">
        <v>29</v>
      </c>
    </row>
    <row r="2" spans="1:4" ht="13.5" customHeight="1">
      <c r="A2" s="199">
        <v>1111</v>
      </c>
      <c r="B2" s="29" t="s">
        <v>235</v>
      </c>
      <c r="C2" s="200">
        <v>255000</v>
      </c>
      <c r="D2" s="201"/>
    </row>
    <row r="3" spans="1:4" ht="13.5" customHeight="1">
      <c r="A3" s="199">
        <v>1112</v>
      </c>
      <c r="B3" s="29" t="s">
        <v>236</v>
      </c>
      <c r="C3" s="200">
        <v>120000</v>
      </c>
      <c r="D3" s="201"/>
    </row>
    <row r="4" spans="1:4" ht="13.5" customHeight="1">
      <c r="A4" s="199">
        <v>1113</v>
      </c>
      <c r="B4" s="29" t="s">
        <v>237</v>
      </c>
      <c r="C4" s="200">
        <v>17000</v>
      </c>
      <c r="D4" s="201"/>
    </row>
    <row r="5" spans="1:4" ht="13.5" customHeight="1">
      <c r="A5" s="199">
        <v>1121</v>
      </c>
      <c r="B5" s="29" t="s">
        <v>238</v>
      </c>
      <c r="C5" s="200">
        <v>250000</v>
      </c>
      <c r="D5" s="201"/>
    </row>
    <row r="6" spans="1:4" ht="13.5" customHeight="1">
      <c r="A6" s="199">
        <v>1122</v>
      </c>
      <c r="B6" s="29" t="s">
        <v>239</v>
      </c>
      <c r="C6" s="200">
        <v>121549</v>
      </c>
      <c r="D6" s="307" t="s">
        <v>67</v>
      </c>
    </row>
    <row r="7" spans="1:4" ht="13.5" customHeight="1">
      <c r="A7" s="199"/>
      <c r="B7" s="29"/>
      <c r="C7" s="200"/>
      <c r="D7" s="308"/>
    </row>
    <row r="8" spans="1:4" ht="13.5" customHeight="1">
      <c r="A8" s="199">
        <v>1211</v>
      </c>
      <c r="B8" s="29" t="s">
        <v>240</v>
      </c>
      <c r="C8" s="200">
        <f>430000+11414</f>
        <v>441414</v>
      </c>
      <c r="D8" s="201"/>
    </row>
    <row r="9" spans="1:4" ht="13.5" customHeight="1" thickBot="1">
      <c r="A9" s="199">
        <v>1511</v>
      </c>
      <c r="B9" s="29" t="s">
        <v>241</v>
      </c>
      <c r="C9" s="200">
        <v>41000</v>
      </c>
      <c r="D9" s="201"/>
    </row>
    <row r="10" spans="1:5" ht="13.5" customHeight="1" thickBot="1">
      <c r="A10" s="199"/>
      <c r="B10" s="203" t="s">
        <v>242</v>
      </c>
      <c r="C10" s="204">
        <f>SUM(C2:C9)</f>
        <v>1245963</v>
      </c>
      <c r="D10" s="201"/>
      <c r="E10" s="137"/>
    </row>
    <row r="11" spans="1:4" ht="13.5" customHeight="1">
      <c r="A11" s="199">
        <v>1332</v>
      </c>
      <c r="B11" s="29" t="s">
        <v>243</v>
      </c>
      <c r="C11" s="200">
        <v>50</v>
      </c>
      <c r="D11" s="201" t="s">
        <v>244</v>
      </c>
    </row>
    <row r="12" spans="1:4" ht="13.5" customHeight="1">
      <c r="A12" s="199">
        <v>1334</v>
      </c>
      <c r="B12" s="29" t="s">
        <v>245</v>
      </c>
      <c r="C12" s="200">
        <v>500</v>
      </c>
      <c r="D12" s="201" t="s">
        <v>246</v>
      </c>
    </row>
    <row r="13" spans="1:4" ht="13.5" customHeight="1">
      <c r="A13" s="199">
        <v>1337</v>
      </c>
      <c r="B13" s="29" t="s">
        <v>247</v>
      </c>
      <c r="C13" s="200">
        <v>39000</v>
      </c>
      <c r="D13" s="201"/>
    </row>
    <row r="14" spans="1:4" ht="13.5" customHeight="1">
      <c r="A14" s="199">
        <v>1341</v>
      </c>
      <c r="B14" s="29" t="s">
        <v>248</v>
      </c>
      <c r="C14" s="200">
        <f>2400+300</f>
        <v>2700</v>
      </c>
      <c r="D14" s="205"/>
    </row>
    <row r="15" spans="1:4" ht="13.5" customHeight="1">
      <c r="A15" s="199">
        <v>1342</v>
      </c>
      <c r="B15" s="29" t="s">
        <v>249</v>
      </c>
      <c r="C15" s="200">
        <v>400</v>
      </c>
      <c r="D15" s="201"/>
    </row>
    <row r="16" spans="1:4" ht="13.5" customHeight="1">
      <c r="A16" s="199">
        <v>1343</v>
      </c>
      <c r="B16" s="29" t="s">
        <v>250</v>
      </c>
      <c r="C16" s="200">
        <v>5000</v>
      </c>
      <c r="D16" s="201" t="s">
        <v>251</v>
      </c>
    </row>
    <row r="17" spans="1:4" ht="13.5" customHeight="1">
      <c r="A17" s="199">
        <v>1344</v>
      </c>
      <c r="B17" s="29" t="s">
        <v>252</v>
      </c>
      <c r="C17" s="200">
        <v>150</v>
      </c>
      <c r="D17" s="201"/>
    </row>
    <row r="18" spans="1:4" ht="13.5" customHeight="1">
      <c r="A18" s="199">
        <v>1345</v>
      </c>
      <c r="B18" s="29" t="s">
        <v>253</v>
      </c>
      <c r="C18" s="200">
        <f>700+100</f>
        <v>800</v>
      </c>
      <c r="D18" s="201"/>
    </row>
    <row r="19" spans="1:4" ht="13.5" customHeight="1">
      <c r="A19" s="199">
        <v>1346</v>
      </c>
      <c r="B19" s="29" t="s">
        <v>254</v>
      </c>
      <c r="C19" s="200">
        <v>290</v>
      </c>
      <c r="D19" s="206"/>
    </row>
    <row r="20" spans="1:4" ht="13.5" customHeight="1">
      <c r="A20" s="199">
        <v>1347</v>
      </c>
      <c r="B20" s="29" t="s">
        <v>255</v>
      </c>
      <c r="C20" s="200">
        <v>12000</v>
      </c>
      <c r="D20" s="201" t="s">
        <v>105</v>
      </c>
    </row>
    <row r="21" spans="1:4" ht="13.5" customHeight="1">
      <c r="A21" s="199">
        <v>1351</v>
      </c>
      <c r="B21" s="29" t="s">
        <v>106</v>
      </c>
      <c r="C21" s="200">
        <v>9000</v>
      </c>
      <c r="D21" s="201" t="s">
        <v>107</v>
      </c>
    </row>
    <row r="22" spans="1:4" ht="13.5" customHeight="1">
      <c r="A22" s="199">
        <v>1361</v>
      </c>
      <c r="B22" s="29" t="s">
        <v>3</v>
      </c>
      <c r="C22" s="200">
        <v>20000</v>
      </c>
      <c r="D22" s="210" t="s">
        <v>68</v>
      </c>
    </row>
    <row r="23" spans="1:4" ht="13.5" customHeight="1">
      <c r="A23" s="199">
        <v>1361</v>
      </c>
      <c r="B23" s="29" t="s">
        <v>3</v>
      </c>
      <c r="C23" s="200">
        <f>15903+2097</f>
        <v>18000</v>
      </c>
      <c r="D23" s="307" t="s">
        <v>69</v>
      </c>
    </row>
    <row r="24" spans="1:4" ht="13.5" customHeight="1" thickBot="1">
      <c r="A24" s="199"/>
      <c r="B24" s="29"/>
      <c r="C24" s="200"/>
      <c r="D24" s="308"/>
    </row>
    <row r="25" spans="1:5" ht="13.5" customHeight="1" thickBot="1">
      <c r="A25" s="199"/>
      <c r="B25" s="203" t="s">
        <v>4</v>
      </c>
      <c r="C25" s="204">
        <f>SUM(C11:C24)</f>
        <v>107890</v>
      </c>
      <c r="D25" s="201"/>
      <c r="E25" s="137"/>
    </row>
    <row r="26" spans="1:4" ht="13.5" customHeight="1" thickBot="1">
      <c r="A26" s="199"/>
      <c r="B26" s="207" t="s">
        <v>5</v>
      </c>
      <c r="C26" s="208">
        <f>C10+C25</f>
        <v>1353853</v>
      </c>
      <c r="D26" s="209"/>
    </row>
    <row r="27" spans="1:4" ht="13.5" customHeight="1">
      <c r="A27" s="199">
        <v>2111</v>
      </c>
      <c r="B27" s="29" t="s">
        <v>6</v>
      </c>
      <c r="C27" s="200">
        <v>1140</v>
      </c>
      <c r="D27" s="256" t="s">
        <v>70</v>
      </c>
    </row>
    <row r="28" spans="1:4" ht="13.5" customHeight="1">
      <c r="A28" s="199">
        <v>2111</v>
      </c>
      <c r="B28" s="29" t="s">
        <v>6</v>
      </c>
      <c r="C28" s="200">
        <v>950</v>
      </c>
      <c r="D28" s="201" t="s">
        <v>7</v>
      </c>
    </row>
    <row r="29" spans="1:4" ht="13.5" customHeight="1">
      <c r="A29" s="199">
        <v>2111</v>
      </c>
      <c r="B29" s="29" t="s">
        <v>6</v>
      </c>
      <c r="C29" s="200">
        <v>1050</v>
      </c>
      <c r="D29" s="201" t="s">
        <v>8</v>
      </c>
    </row>
    <row r="30" spans="1:4" ht="13.5" customHeight="1">
      <c r="A30" s="199">
        <v>2111</v>
      </c>
      <c r="B30" s="29" t="s">
        <v>6</v>
      </c>
      <c r="C30" s="200">
        <v>140</v>
      </c>
      <c r="D30" s="201" t="s">
        <v>9</v>
      </c>
    </row>
    <row r="31" spans="1:4" ht="13.5" customHeight="1">
      <c r="A31" s="199">
        <v>2111</v>
      </c>
      <c r="B31" s="29" t="s">
        <v>6</v>
      </c>
      <c r="C31" s="200">
        <v>25</v>
      </c>
      <c r="D31" s="201" t="s">
        <v>10</v>
      </c>
    </row>
    <row r="32" spans="1:4" ht="13.5" customHeight="1">
      <c r="A32" s="199">
        <v>2112</v>
      </c>
      <c r="B32" s="29" t="s">
        <v>11</v>
      </c>
      <c r="C32" s="200">
        <v>10</v>
      </c>
      <c r="D32" s="201" t="s">
        <v>12</v>
      </c>
    </row>
    <row r="33" spans="1:4" ht="13.5" customHeight="1">
      <c r="A33" s="199">
        <v>2111</v>
      </c>
      <c r="B33" s="29" t="s">
        <v>6</v>
      </c>
      <c r="C33" s="200">
        <v>270</v>
      </c>
      <c r="D33" s="201" t="s">
        <v>13</v>
      </c>
    </row>
    <row r="34" spans="1:4" ht="13.5" customHeight="1">
      <c r="A34" s="199">
        <v>2141</v>
      </c>
      <c r="B34" s="29" t="s">
        <v>139</v>
      </c>
      <c r="C34" s="200">
        <v>6600</v>
      </c>
      <c r="D34" s="211"/>
    </row>
    <row r="35" spans="1:4" ht="13.5" customHeight="1">
      <c r="A35" s="199">
        <v>2142</v>
      </c>
      <c r="B35" s="29" t="s">
        <v>140</v>
      </c>
      <c r="C35" s="200">
        <v>2000</v>
      </c>
      <c r="D35" s="211" t="s">
        <v>183</v>
      </c>
    </row>
    <row r="36" spans="1:4" ht="13.5" customHeight="1">
      <c r="A36" s="199">
        <v>2210</v>
      </c>
      <c r="B36" s="29" t="s">
        <v>141</v>
      </c>
      <c r="C36" s="200">
        <f>C37+C38+C39+C40+C44+C45+C46</f>
        <v>1233</v>
      </c>
      <c r="D36" s="201" t="s">
        <v>165</v>
      </c>
    </row>
    <row r="37" spans="1:4" ht="13.5" customHeight="1" hidden="1" outlineLevel="1">
      <c r="A37" s="199"/>
      <c r="B37" s="29"/>
      <c r="C37" s="200">
        <v>50</v>
      </c>
      <c r="D37" s="201" t="s">
        <v>142</v>
      </c>
    </row>
    <row r="38" spans="1:4" ht="13.5" customHeight="1" hidden="1" outlineLevel="1">
      <c r="A38" s="199"/>
      <c r="B38" s="29"/>
      <c r="C38" s="200">
        <v>144</v>
      </c>
      <c r="D38" s="201" t="s">
        <v>143</v>
      </c>
    </row>
    <row r="39" spans="1:4" ht="13.5" customHeight="1" hidden="1" outlineLevel="1">
      <c r="A39" s="199"/>
      <c r="B39" s="29"/>
      <c r="C39" s="200">
        <v>604</v>
      </c>
      <c r="D39" s="201" t="s">
        <v>144</v>
      </c>
    </row>
    <row r="40" spans="1:4" ht="13.5" customHeight="1" hidden="1" outlineLevel="1">
      <c r="A40" s="199"/>
      <c r="B40" s="29"/>
      <c r="C40" s="314">
        <v>430</v>
      </c>
      <c r="D40" s="201" t="s">
        <v>145</v>
      </c>
    </row>
    <row r="41" spans="1:4" ht="13.5" customHeight="1" hidden="1" outlineLevel="1">
      <c r="A41" s="199"/>
      <c r="B41" s="29"/>
      <c r="C41" s="314"/>
      <c r="D41" s="201" t="s">
        <v>146</v>
      </c>
    </row>
    <row r="42" spans="1:4" ht="13.5" customHeight="1" hidden="1" outlineLevel="1">
      <c r="A42" s="199"/>
      <c r="B42" s="29"/>
      <c r="C42" s="314"/>
      <c r="D42" s="201" t="s">
        <v>147</v>
      </c>
    </row>
    <row r="43" spans="1:4" ht="13.5" customHeight="1" hidden="1" outlineLevel="1">
      <c r="A43" s="199"/>
      <c r="B43" s="29"/>
      <c r="C43" s="314"/>
      <c r="D43" s="201" t="s">
        <v>148</v>
      </c>
    </row>
    <row r="44" spans="1:4" ht="13.5" customHeight="1" hidden="1" outlineLevel="1">
      <c r="A44" s="199"/>
      <c r="B44" s="29"/>
      <c r="C44" s="200">
        <v>0</v>
      </c>
      <c r="D44" s="201" t="s">
        <v>149</v>
      </c>
    </row>
    <row r="45" spans="1:4" ht="13.5" customHeight="1" hidden="1" outlineLevel="1">
      <c r="A45" s="199"/>
      <c r="B45" s="29"/>
      <c r="C45" s="200">
        <v>0</v>
      </c>
      <c r="D45" s="201" t="s">
        <v>150</v>
      </c>
    </row>
    <row r="46" spans="1:4" ht="13.5" customHeight="1" hidden="1" outlineLevel="1">
      <c r="A46" s="199">
        <v>2210</v>
      </c>
      <c r="B46" s="29" t="s">
        <v>141</v>
      </c>
      <c r="C46" s="200">
        <v>5</v>
      </c>
      <c r="D46" s="201" t="s">
        <v>151</v>
      </c>
    </row>
    <row r="47" spans="1:4" ht="13.5" customHeight="1" collapsed="1">
      <c r="A47" s="199">
        <v>2210</v>
      </c>
      <c r="B47" s="29" t="s">
        <v>141</v>
      </c>
      <c r="C47" s="200">
        <v>800</v>
      </c>
      <c r="D47" s="201" t="s">
        <v>272</v>
      </c>
    </row>
    <row r="48" spans="1:4" ht="13.5" customHeight="1">
      <c r="A48" s="199">
        <v>2210</v>
      </c>
      <c r="B48" s="29" t="s">
        <v>141</v>
      </c>
      <c r="C48" s="200">
        <v>3500</v>
      </c>
      <c r="D48" s="201" t="s">
        <v>152</v>
      </c>
    </row>
    <row r="49" spans="1:4" ht="13.5" customHeight="1">
      <c r="A49" s="199">
        <v>2210</v>
      </c>
      <c r="B49" s="29" t="s">
        <v>141</v>
      </c>
      <c r="C49" s="200">
        <f>4600+400</f>
        <v>5000</v>
      </c>
      <c r="D49" s="201" t="s">
        <v>270</v>
      </c>
    </row>
    <row r="50" spans="1:4" ht="13.5" customHeight="1" hidden="1" outlineLevel="1">
      <c r="A50" s="199"/>
      <c r="B50" s="29"/>
      <c r="C50" s="200"/>
      <c r="D50" s="201" t="s">
        <v>153</v>
      </c>
    </row>
    <row r="51" spans="1:4" ht="13.5" customHeight="1" hidden="1" outlineLevel="1">
      <c r="A51" s="199"/>
      <c r="B51" s="29"/>
      <c r="C51" s="200"/>
      <c r="D51" s="201" t="s">
        <v>154</v>
      </c>
    </row>
    <row r="52" spans="1:4" s="212" customFormat="1" ht="13.5" customHeight="1" collapsed="1">
      <c r="A52" s="199">
        <v>2210</v>
      </c>
      <c r="B52" s="29" t="s">
        <v>141</v>
      </c>
      <c r="C52" s="200">
        <v>186</v>
      </c>
      <c r="D52" s="201" t="s">
        <v>271</v>
      </c>
    </row>
    <row r="53" spans="1:4" s="212" customFormat="1" ht="13.5" customHeight="1" hidden="1" outlineLevel="1">
      <c r="A53" s="199"/>
      <c r="B53" s="29"/>
      <c r="C53" s="200"/>
      <c r="D53" s="213" t="s">
        <v>155</v>
      </c>
    </row>
    <row r="54" spans="1:4" s="212" customFormat="1" ht="13.5" customHeight="1" hidden="1" outlineLevel="1">
      <c r="A54" s="199"/>
      <c r="B54" s="29"/>
      <c r="C54" s="200"/>
      <c r="D54" s="213" t="s">
        <v>156</v>
      </c>
    </row>
    <row r="55" spans="1:4" s="212" customFormat="1" ht="13.5" customHeight="1" hidden="1" outlineLevel="1">
      <c r="A55" s="199"/>
      <c r="B55" s="29"/>
      <c r="C55" s="200"/>
      <c r="D55" s="213" t="s">
        <v>157</v>
      </c>
    </row>
    <row r="56" spans="1:4" ht="13.5" customHeight="1" collapsed="1">
      <c r="A56" s="199">
        <v>2324</v>
      </c>
      <c r="B56" s="29" t="s">
        <v>158</v>
      </c>
      <c r="C56" s="200">
        <v>10</v>
      </c>
      <c r="D56" s="201" t="s">
        <v>159</v>
      </c>
    </row>
    <row r="57" spans="1:4" ht="13.5" customHeight="1">
      <c r="A57" s="199">
        <v>2324</v>
      </c>
      <c r="B57" s="29" t="s">
        <v>158</v>
      </c>
      <c r="C57" s="200">
        <v>5636</v>
      </c>
      <c r="D57" s="201" t="s">
        <v>160</v>
      </c>
    </row>
    <row r="58" spans="1:4" ht="13.5" customHeight="1">
      <c r="A58" s="199">
        <v>2324</v>
      </c>
      <c r="B58" s="29" t="s">
        <v>158</v>
      </c>
      <c r="C58" s="200">
        <v>760</v>
      </c>
      <c r="D58" s="201" t="s">
        <v>161</v>
      </c>
    </row>
    <row r="59" spans="1:4" ht="13.5" customHeight="1">
      <c r="A59" s="199">
        <v>2324</v>
      </c>
      <c r="B59" s="29" t="s">
        <v>158</v>
      </c>
      <c r="C59" s="200">
        <v>50</v>
      </c>
      <c r="D59" s="201" t="s">
        <v>162</v>
      </c>
    </row>
    <row r="60" spans="1:4" ht="13.5" customHeight="1">
      <c r="A60" s="199">
        <v>2329</v>
      </c>
      <c r="B60" s="29" t="s">
        <v>163</v>
      </c>
      <c r="C60" s="200">
        <v>200</v>
      </c>
      <c r="D60" s="201" t="s">
        <v>164</v>
      </c>
    </row>
    <row r="61" spans="1:4" ht="13.5" customHeight="1">
      <c r="A61" s="199">
        <v>2343</v>
      </c>
      <c r="B61" s="29" t="s">
        <v>225</v>
      </c>
      <c r="C61" s="200">
        <v>10</v>
      </c>
      <c r="D61" s="201"/>
    </row>
    <row r="62" spans="1:4" ht="13.5" customHeight="1">
      <c r="A62" s="199">
        <v>2412</v>
      </c>
      <c r="B62" s="29" t="s">
        <v>226</v>
      </c>
      <c r="C62" s="200">
        <v>250</v>
      </c>
      <c r="D62" s="201" t="s">
        <v>227</v>
      </c>
    </row>
    <row r="63" spans="1:4" ht="13.5" customHeight="1">
      <c r="A63" s="199">
        <v>2460</v>
      </c>
      <c r="B63" s="29" t="s">
        <v>228</v>
      </c>
      <c r="C63" s="200">
        <v>20</v>
      </c>
      <c r="D63" s="201" t="s">
        <v>229</v>
      </c>
    </row>
    <row r="64" spans="1:4" ht="13.5" customHeight="1" thickBot="1">
      <c r="A64" s="199">
        <v>2460</v>
      </c>
      <c r="B64" s="29" t="s">
        <v>228</v>
      </c>
      <c r="C64" s="200">
        <v>31018</v>
      </c>
      <c r="D64" s="210" t="s">
        <v>336</v>
      </c>
    </row>
    <row r="65" spans="1:5" ht="13.5" customHeight="1" thickBot="1">
      <c r="A65" s="199"/>
      <c r="B65" s="207" t="s">
        <v>230</v>
      </c>
      <c r="C65" s="208">
        <f>C27+C28+C29+C30+C31+C32+C33+C34+C35+C36+C47+C48+C49+C52+C56+C57+C58+C59+C60+C61+C62+C63+C64</f>
        <v>60858</v>
      </c>
      <c r="D65" s="201"/>
      <c r="E65" s="137"/>
    </row>
    <row r="66" spans="1:4" ht="13.5" customHeight="1" thickBot="1">
      <c r="A66" s="199">
        <v>3201</v>
      </c>
      <c r="B66" s="29" t="s">
        <v>280</v>
      </c>
      <c r="C66" s="200">
        <v>20000</v>
      </c>
      <c r="D66" s="201" t="s">
        <v>350</v>
      </c>
    </row>
    <row r="67" spans="1:4" ht="13.5" customHeight="1" thickBot="1">
      <c r="A67" s="199"/>
      <c r="B67" s="207" t="s">
        <v>273</v>
      </c>
      <c r="C67" s="208">
        <f>SUM(C66:C66)</f>
        <v>20000</v>
      </c>
      <c r="D67" s="201"/>
    </row>
    <row r="68" spans="1:4" ht="13.5" customHeight="1">
      <c r="A68" s="199">
        <v>4112</v>
      </c>
      <c r="B68" s="29" t="s">
        <v>274</v>
      </c>
      <c r="C68" s="200">
        <v>288819</v>
      </c>
      <c r="D68" s="309" t="s">
        <v>103</v>
      </c>
    </row>
    <row r="69" spans="1:4" ht="13.5" customHeight="1">
      <c r="A69" s="199"/>
      <c r="B69" s="29"/>
      <c r="C69" s="200"/>
      <c r="D69" s="309"/>
    </row>
    <row r="70" spans="1:4" ht="13.5" customHeight="1">
      <c r="A70" s="199">
        <v>4121</v>
      </c>
      <c r="B70" s="29" t="s">
        <v>275</v>
      </c>
      <c r="C70" s="200">
        <v>2100</v>
      </c>
      <c r="D70" s="201" t="s">
        <v>276</v>
      </c>
    </row>
    <row r="71" spans="1:4" ht="13.5" customHeight="1">
      <c r="A71" s="199">
        <v>4131</v>
      </c>
      <c r="B71" s="29" t="s">
        <v>277</v>
      </c>
      <c r="C71" s="200">
        <v>344524</v>
      </c>
      <c r="D71" s="210" t="s">
        <v>166</v>
      </c>
    </row>
    <row r="72" spans="1:4" ht="13.5" customHeight="1" thickBot="1">
      <c r="A72" s="199">
        <v>4132</v>
      </c>
      <c r="B72" s="29" t="s">
        <v>278</v>
      </c>
      <c r="C72" s="200">
        <v>5900</v>
      </c>
      <c r="D72" s="201" t="s">
        <v>279</v>
      </c>
    </row>
    <row r="73" spans="1:4" ht="13.5" customHeight="1" thickBot="1">
      <c r="A73" s="199"/>
      <c r="B73" s="207" t="s">
        <v>184</v>
      </c>
      <c r="C73" s="208">
        <f>SUM(C68:C72)</f>
        <v>641343</v>
      </c>
      <c r="D73" s="201"/>
    </row>
    <row r="74" spans="1:4" ht="13.5" customHeight="1">
      <c r="A74" s="310"/>
      <c r="B74" s="312" t="s">
        <v>185</v>
      </c>
      <c r="C74" s="315">
        <f>C26+C65+C67+C73</f>
        <v>2076054</v>
      </c>
      <c r="D74" s="201"/>
    </row>
    <row r="75" spans="1:4" ht="13.5" customHeight="1" thickBot="1">
      <c r="A75" s="311"/>
      <c r="B75" s="313"/>
      <c r="C75" s="316"/>
      <c r="D75" s="214"/>
    </row>
    <row r="76" spans="1:4" ht="12.75" customHeight="1">
      <c r="A76" s="27"/>
      <c r="B76" s="154"/>
      <c r="C76" s="215"/>
      <c r="D76" s="201"/>
    </row>
    <row r="77" spans="1:4" ht="12.75" customHeight="1">
      <c r="A77" s="27"/>
      <c r="B77" s="28"/>
      <c r="C77" s="215"/>
      <c r="D77" s="4"/>
    </row>
    <row r="78" spans="1:3" ht="12.75">
      <c r="A78" s="27"/>
      <c r="B78" s="29"/>
      <c r="C78" s="150"/>
    </row>
    <row r="79" spans="1:3" ht="12.75">
      <c r="A79" s="216"/>
      <c r="B79" s="4"/>
      <c r="C79" s="4"/>
    </row>
    <row r="80" spans="1:3" ht="12.75">
      <c r="A80" s="216"/>
      <c r="B80" s="4"/>
      <c r="C80" s="4"/>
    </row>
    <row r="81" spans="1:3" ht="12.75">
      <c r="A81" s="216"/>
      <c r="B81" s="4"/>
      <c r="C81" s="4"/>
    </row>
    <row r="82" spans="1:3" ht="12.75">
      <c r="A82" s="216"/>
      <c r="B82" s="4"/>
      <c r="C82" s="4"/>
    </row>
    <row r="83" ht="12.75">
      <c r="A83" s="216"/>
    </row>
    <row r="84" ht="12.75">
      <c r="A84" s="216"/>
    </row>
    <row r="85" ht="12.75">
      <c r="A85" s="216"/>
    </row>
    <row r="86" ht="12.75">
      <c r="A86" s="216"/>
    </row>
    <row r="87" ht="12.75">
      <c r="A87" s="216"/>
    </row>
    <row r="88" ht="12.75">
      <c r="A88" s="216"/>
    </row>
    <row r="89" ht="12.75">
      <c r="A89" s="216"/>
    </row>
    <row r="90" ht="12.75">
      <c r="A90" s="216"/>
    </row>
    <row r="91" ht="12.75">
      <c r="A91" s="216"/>
    </row>
    <row r="92" ht="12.75">
      <c r="A92" s="216"/>
    </row>
    <row r="93" ht="12.75">
      <c r="A93" s="216"/>
    </row>
    <row r="94" ht="12.75">
      <c r="A94" s="216"/>
    </row>
    <row r="95" ht="12.75">
      <c r="A95" s="216"/>
    </row>
    <row r="96" ht="12.75">
      <c r="A96" s="216"/>
    </row>
    <row r="97" ht="12.75">
      <c r="A97" s="216"/>
    </row>
    <row r="98" ht="12.75">
      <c r="A98" s="216"/>
    </row>
    <row r="99" ht="12.75">
      <c r="A99" s="216"/>
    </row>
    <row r="100" ht="12.75">
      <c r="A100" s="216"/>
    </row>
    <row r="101" ht="12.75">
      <c r="A101" s="216"/>
    </row>
    <row r="102" ht="12.75">
      <c r="A102" s="216"/>
    </row>
    <row r="103" ht="12.75">
      <c r="A103" s="216"/>
    </row>
    <row r="104" ht="12.75">
      <c r="A104" s="216"/>
    </row>
    <row r="105" ht="12.75">
      <c r="A105" s="216"/>
    </row>
    <row r="106" ht="12.75">
      <c r="A106" s="216"/>
    </row>
    <row r="107" ht="12.75">
      <c r="A107" s="216"/>
    </row>
    <row r="108" ht="12.75">
      <c r="A108" s="216"/>
    </row>
    <row r="109" ht="12.75">
      <c r="A109" s="216"/>
    </row>
    <row r="110" ht="12.75">
      <c r="A110" s="216"/>
    </row>
    <row r="111" ht="12.75">
      <c r="A111" s="216"/>
    </row>
    <row r="112" ht="12.75">
      <c r="A112" s="216"/>
    </row>
    <row r="113" ht="12.75">
      <c r="A113" s="216"/>
    </row>
    <row r="114" ht="12.75">
      <c r="A114" s="216"/>
    </row>
    <row r="115" ht="12.75">
      <c r="A115" s="216"/>
    </row>
    <row r="116" ht="12.75">
      <c r="A116" s="216"/>
    </row>
    <row r="117" ht="12.75">
      <c r="A117" s="216"/>
    </row>
    <row r="118" ht="12.75">
      <c r="A118" s="216"/>
    </row>
    <row r="119" ht="12.75">
      <c r="A119" s="216"/>
    </row>
    <row r="120" ht="12.75">
      <c r="A120" s="216"/>
    </row>
    <row r="121" ht="12.75">
      <c r="A121" s="216"/>
    </row>
    <row r="122" ht="12.75">
      <c r="A122" s="216"/>
    </row>
    <row r="123" ht="12.75">
      <c r="A123" s="216"/>
    </row>
    <row r="124" ht="12.75">
      <c r="A124" s="216"/>
    </row>
    <row r="125" ht="12.75">
      <c r="A125" s="216"/>
    </row>
    <row r="126" ht="12.75">
      <c r="A126" s="216"/>
    </row>
    <row r="127" ht="12.75">
      <c r="A127" s="216"/>
    </row>
    <row r="128" ht="12.75">
      <c r="A128" s="216"/>
    </row>
    <row r="129" ht="12.75">
      <c r="A129" s="216"/>
    </row>
    <row r="130" ht="12.75">
      <c r="A130" s="216"/>
    </row>
    <row r="131" ht="12.75">
      <c r="A131" s="216"/>
    </row>
    <row r="132" ht="12.75">
      <c r="A132" s="216"/>
    </row>
    <row r="133" ht="12.75">
      <c r="A133" s="216"/>
    </row>
    <row r="134" ht="12.75">
      <c r="A134" s="216"/>
    </row>
    <row r="135" ht="12.75">
      <c r="A135" s="216"/>
    </row>
    <row r="136" ht="12.75">
      <c r="A136" s="216"/>
    </row>
    <row r="137" ht="12.75">
      <c r="A137" s="216"/>
    </row>
    <row r="138" ht="12.75">
      <c r="A138" s="216"/>
    </row>
    <row r="139" ht="12.75">
      <c r="A139" s="216"/>
    </row>
    <row r="140" ht="12.75">
      <c r="A140" s="216"/>
    </row>
    <row r="141" ht="12.75">
      <c r="A141" s="216"/>
    </row>
    <row r="142" ht="12.75">
      <c r="A142" s="216"/>
    </row>
    <row r="143" ht="12.75">
      <c r="A143" s="216"/>
    </row>
    <row r="144" ht="12.75">
      <c r="A144" s="216"/>
    </row>
    <row r="145" ht="12.75">
      <c r="A145" s="216"/>
    </row>
    <row r="146" ht="12.75">
      <c r="A146" s="216"/>
    </row>
    <row r="147" ht="12.75">
      <c r="A147" s="216"/>
    </row>
    <row r="148" ht="12.75">
      <c r="A148" s="216"/>
    </row>
    <row r="149" ht="12.75">
      <c r="A149" s="216"/>
    </row>
    <row r="150" ht="12.75">
      <c r="A150" s="216"/>
    </row>
    <row r="151" ht="12.75">
      <c r="A151" s="216"/>
    </row>
    <row r="152" ht="12.75">
      <c r="A152" s="216"/>
    </row>
    <row r="153" ht="12.75">
      <c r="A153" s="216"/>
    </row>
    <row r="154" ht="12.75">
      <c r="A154" s="216"/>
    </row>
    <row r="155" ht="12.75">
      <c r="A155" s="216"/>
    </row>
    <row r="156" ht="12.75">
      <c r="A156" s="216"/>
    </row>
    <row r="157" ht="12.75">
      <c r="A157" s="216"/>
    </row>
    <row r="158" ht="12.75">
      <c r="A158" s="216"/>
    </row>
    <row r="159" ht="12.75">
      <c r="A159" s="216"/>
    </row>
    <row r="160" ht="12.75">
      <c r="A160" s="216"/>
    </row>
    <row r="161" ht="12.75">
      <c r="A161" s="216"/>
    </row>
    <row r="162" ht="12.75">
      <c r="A162" s="216"/>
    </row>
    <row r="163" ht="12.75">
      <c r="A163" s="216"/>
    </row>
    <row r="164" ht="12.75">
      <c r="A164" s="216"/>
    </row>
    <row r="165" ht="12.75">
      <c r="A165" s="216"/>
    </row>
    <row r="166" ht="12.75">
      <c r="A166" s="216"/>
    </row>
    <row r="167" ht="12.75">
      <c r="A167" s="216"/>
    </row>
    <row r="168" ht="12.75">
      <c r="A168" s="216"/>
    </row>
    <row r="169" ht="12.75">
      <c r="A169" s="216"/>
    </row>
    <row r="170" ht="12.75">
      <c r="A170" s="216"/>
    </row>
    <row r="171" ht="12.75">
      <c r="A171" s="216"/>
    </row>
    <row r="172" ht="12.75">
      <c r="A172" s="216"/>
    </row>
    <row r="173" ht="12.75">
      <c r="A173" s="216"/>
    </row>
    <row r="174" ht="12.75">
      <c r="A174" s="216"/>
    </row>
    <row r="175" ht="12.75">
      <c r="A175" s="216"/>
    </row>
    <row r="176" ht="12.75">
      <c r="A176" s="216"/>
    </row>
    <row r="177" ht="12.75">
      <c r="A177" s="216"/>
    </row>
    <row r="178" ht="12.75">
      <c r="A178" s="216"/>
    </row>
    <row r="179" ht="12.75">
      <c r="A179" s="216"/>
    </row>
    <row r="180" ht="12.75">
      <c r="A180" s="216"/>
    </row>
    <row r="181" ht="12.75">
      <c r="A181" s="216"/>
    </row>
    <row r="182" ht="12.75">
      <c r="A182" s="216"/>
    </row>
    <row r="183" ht="12.75">
      <c r="A183" s="216"/>
    </row>
    <row r="184" ht="12.75">
      <c r="A184" s="216"/>
    </row>
    <row r="185" ht="12.75">
      <c r="A185" s="216"/>
    </row>
    <row r="186" ht="12.75">
      <c r="A186" s="216"/>
    </row>
    <row r="187" ht="12.75">
      <c r="A187" s="216"/>
    </row>
    <row r="188" ht="12.75">
      <c r="A188" s="216"/>
    </row>
    <row r="189" ht="12.75">
      <c r="A189" s="216"/>
    </row>
    <row r="190" ht="12.75">
      <c r="A190" s="216"/>
    </row>
    <row r="191" ht="12.75">
      <c r="A191" s="216"/>
    </row>
    <row r="192" ht="12.75">
      <c r="A192" s="216"/>
    </row>
    <row r="193" ht="12.75">
      <c r="A193" s="216"/>
    </row>
    <row r="194" ht="12.75">
      <c r="A194" s="216"/>
    </row>
    <row r="195" ht="12.75">
      <c r="A195" s="216"/>
    </row>
    <row r="196" ht="12.75">
      <c r="A196" s="216"/>
    </row>
    <row r="197" ht="12.75">
      <c r="A197" s="216"/>
    </row>
    <row r="198" ht="12.75">
      <c r="A198" s="216"/>
    </row>
    <row r="199" ht="12.75">
      <c r="A199" s="216"/>
    </row>
    <row r="200" ht="12.75">
      <c r="A200" s="216"/>
    </row>
    <row r="201" ht="12.75">
      <c r="A201" s="216"/>
    </row>
    <row r="202" ht="12.75">
      <c r="A202" s="216"/>
    </row>
    <row r="203" ht="12.75">
      <c r="A203" s="216"/>
    </row>
    <row r="204" ht="12.75">
      <c r="A204" s="216"/>
    </row>
    <row r="205" ht="12.75">
      <c r="A205" s="216"/>
    </row>
    <row r="206" ht="12.75">
      <c r="A206" s="216"/>
    </row>
    <row r="207" ht="12.75">
      <c r="A207" s="216"/>
    </row>
    <row r="208" ht="12.75">
      <c r="A208" s="216"/>
    </row>
    <row r="209" ht="12.75">
      <c r="A209" s="216"/>
    </row>
    <row r="210" ht="12.75">
      <c r="A210" s="216"/>
    </row>
    <row r="211" ht="12.75">
      <c r="A211" s="216"/>
    </row>
    <row r="212" ht="12.75">
      <c r="A212" s="216"/>
    </row>
    <row r="213" ht="12.75">
      <c r="A213" s="216"/>
    </row>
    <row r="214" ht="12.75">
      <c r="A214" s="216"/>
    </row>
    <row r="215" ht="12.75">
      <c r="A215" s="216"/>
    </row>
    <row r="216" ht="12.75">
      <c r="A216" s="216"/>
    </row>
    <row r="217" ht="12.75">
      <c r="A217" s="216"/>
    </row>
    <row r="218" ht="12.75">
      <c r="A218" s="216"/>
    </row>
    <row r="219" ht="12.75">
      <c r="A219" s="216"/>
    </row>
    <row r="220" ht="12.75">
      <c r="A220" s="216"/>
    </row>
    <row r="221" ht="12.75">
      <c r="A221" s="216"/>
    </row>
    <row r="222" ht="12.75">
      <c r="A222" s="216"/>
    </row>
    <row r="223" ht="12.75">
      <c r="A223" s="216"/>
    </row>
    <row r="224" ht="12.75">
      <c r="A224" s="216"/>
    </row>
    <row r="225" ht="12.75">
      <c r="A225" s="216"/>
    </row>
    <row r="226" ht="12.75">
      <c r="A226" s="216"/>
    </row>
    <row r="227" ht="12.75">
      <c r="A227" s="216"/>
    </row>
    <row r="228" ht="12.75">
      <c r="A228" s="216"/>
    </row>
    <row r="229" ht="12.75">
      <c r="A229" s="216"/>
    </row>
    <row r="230" ht="12.75">
      <c r="A230" s="216"/>
    </row>
    <row r="231" ht="12.75">
      <c r="A231" s="216"/>
    </row>
    <row r="232" ht="12.75">
      <c r="A232" s="216"/>
    </row>
    <row r="233" ht="12.75">
      <c r="A233" s="216"/>
    </row>
    <row r="234" ht="12.75">
      <c r="A234" s="216"/>
    </row>
    <row r="235" ht="12.75">
      <c r="A235" s="216"/>
    </row>
    <row r="236" ht="12.75">
      <c r="A236" s="216"/>
    </row>
    <row r="237" ht="12.75">
      <c r="A237" s="216"/>
    </row>
    <row r="238" ht="12.75">
      <c r="A238" s="216"/>
    </row>
    <row r="239" ht="12.75">
      <c r="A239" s="216"/>
    </row>
    <row r="240" ht="12.75">
      <c r="A240" s="216"/>
    </row>
    <row r="241" ht="12.75">
      <c r="A241" s="216"/>
    </row>
    <row r="242" ht="12.75">
      <c r="A242" s="216"/>
    </row>
    <row r="243" ht="12.75">
      <c r="A243" s="216"/>
    </row>
    <row r="244" ht="12.75">
      <c r="A244" s="216"/>
    </row>
    <row r="245" ht="12.75">
      <c r="A245" s="216"/>
    </row>
    <row r="246" ht="12.75">
      <c r="A246" s="216"/>
    </row>
    <row r="247" ht="12.75">
      <c r="A247" s="216"/>
    </row>
    <row r="248" ht="12.75">
      <c r="A248" s="216"/>
    </row>
    <row r="249" ht="12.75">
      <c r="A249" s="216"/>
    </row>
    <row r="250" ht="12.75">
      <c r="A250" s="216"/>
    </row>
    <row r="251" ht="12.75">
      <c r="A251" s="216"/>
    </row>
    <row r="252" ht="12.75">
      <c r="A252" s="216"/>
    </row>
    <row r="253" ht="12.75">
      <c r="A253" s="216"/>
    </row>
    <row r="254" ht="12.75">
      <c r="A254" s="216"/>
    </row>
    <row r="255" ht="12.75">
      <c r="A255" s="216"/>
    </row>
    <row r="256" ht="12.75">
      <c r="A256" s="216"/>
    </row>
    <row r="257" ht="12.75">
      <c r="A257" s="216"/>
    </row>
    <row r="258" ht="12.75">
      <c r="A258" s="216"/>
    </row>
    <row r="259" ht="12.75">
      <c r="A259" s="216"/>
    </row>
    <row r="260" ht="12.75">
      <c r="A260" s="216"/>
    </row>
    <row r="261" ht="12.75">
      <c r="A261" s="216"/>
    </row>
    <row r="262" ht="12.75">
      <c r="A262" s="216"/>
    </row>
    <row r="263" ht="12.75">
      <c r="A263" s="216"/>
    </row>
    <row r="264" ht="12.75">
      <c r="A264" s="216"/>
    </row>
    <row r="265" ht="12.75">
      <c r="A265" s="216"/>
    </row>
    <row r="266" ht="12.75">
      <c r="A266" s="216"/>
    </row>
    <row r="267" ht="12.75">
      <c r="A267" s="216"/>
    </row>
    <row r="268" ht="12.75">
      <c r="A268" s="216"/>
    </row>
    <row r="269" ht="12.75">
      <c r="A269" s="216"/>
    </row>
    <row r="270" ht="12.75">
      <c r="A270" s="216"/>
    </row>
    <row r="271" ht="12.75">
      <c r="A271" s="216"/>
    </row>
    <row r="272" ht="12.75">
      <c r="A272" s="216"/>
    </row>
    <row r="273" ht="12.75">
      <c r="A273" s="216"/>
    </row>
    <row r="274" ht="12.75">
      <c r="A274" s="216"/>
    </row>
    <row r="275" ht="12.75">
      <c r="A275" s="216"/>
    </row>
    <row r="276" ht="12.75">
      <c r="A276" s="216"/>
    </row>
    <row r="277" ht="12.75">
      <c r="A277" s="216"/>
    </row>
    <row r="278" ht="12.75">
      <c r="A278" s="216"/>
    </row>
    <row r="279" ht="12.75">
      <c r="A279" s="216"/>
    </row>
    <row r="280" ht="12.75">
      <c r="A280" s="216"/>
    </row>
    <row r="281" ht="12.75">
      <c r="A281" s="216"/>
    </row>
    <row r="282" ht="12.75">
      <c r="A282" s="216"/>
    </row>
    <row r="283" ht="12.75">
      <c r="A283" s="216"/>
    </row>
    <row r="284" ht="12.75">
      <c r="A284" s="216"/>
    </row>
    <row r="285" ht="12.75">
      <c r="A285" s="216"/>
    </row>
    <row r="286" ht="12.75">
      <c r="A286" s="216"/>
    </row>
    <row r="287" ht="12.75">
      <c r="A287" s="216"/>
    </row>
    <row r="288" ht="12.75">
      <c r="A288" s="216"/>
    </row>
    <row r="289" ht="12.75">
      <c r="A289" s="216"/>
    </row>
    <row r="290" ht="12.75">
      <c r="A290" s="216"/>
    </row>
    <row r="291" ht="12.75">
      <c r="A291" s="216"/>
    </row>
    <row r="292" ht="12.75">
      <c r="A292" s="216"/>
    </row>
    <row r="293" ht="12.75">
      <c r="A293" s="216"/>
    </row>
    <row r="294" ht="12.75">
      <c r="A294" s="216"/>
    </row>
    <row r="295" ht="12.75">
      <c r="A295" s="216"/>
    </row>
    <row r="296" ht="12.75">
      <c r="A296" s="216"/>
    </row>
    <row r="297" ht="12.75">
      <c r="A297" s="216"/>
    </row>
    <row r="298" ht="12.75">
      <c r="A298" s="216"/>
    </row>
    <row r="299" ht="12.75">
      <c r="A299" s="216"/>
    </row>
    <row r="300" ht="12.75">
      <c r="A300" s="216"/>
    </row>
    <row r="301" ht="12.75">
      <c r="A301" s="216"/>
    </row>
    <row r="302" ht="12.75">
      <c r="A302" s="216"/>
    </row>
    <row r="303" ht="12.75">
      <c r="A303" s="216"/>
    </row>
    <row r="304" ht="12.75">
      <c r="A304" s="216"/>
    </row>
    <row r="305" ht="12.75">
      <c r="A305" s="216"/>
    </row>
    <row r="306" ht="12.75">
      <c r="A306" s="216"/>
    </row>
    <row r="307" ht="12.75">
      <c r="A307" s="216"/>
    </row>
    <row r="308" ht="12.75">
      <c r="A308" s="216"/>
    </row>
    <row r="309" ht="12.75">
      <c r="A309" s="216"/>
    </row>
    <row r="310" ht="12.75">
      <c r="A310" s="216"/>
    </row>
    <row r="311" ht="12.75">
      <c r="A311" s="216"/>
    </row>
    <row r="312" ht="12.75">
      <c r="A312" s="216"/>
    </row>
    <row r="313" ht="12.75">
      <c r="A313" s="216"/>
    </row>
    <row r="314" ht="12.75">
      <c r="A314" s="216"/>
    </row>
    <row r="315" ht="12.75">
      <c r="A315" s="216"/>
    </row>
    <row r="316" ht="12.75">
      <c r="A316" s="216"/>
    </row>
    <row r="317" ht="12.75">
      <c r="A317" s="216"/>
    </row>
    <row r="318" ht="12.75">
      <c r="A318" s="216"/>
    </row>
    <row r="319" ht="12.75">
      <c r="A319" s="216"/>
    </row>
    <row r="320" ht="12.75">
      <c r="A320" s="216"/>
    </row>
    <row r="321" ht="12.75">
      <c r="A321" s="216"/>
    </row>
    <row r="322" ht="12.75">
      <c r="A322" s="216"/>
    </row>
    <row r="323" ht="12.75">
      <c r="A323" s="216"/>
    </row>
    <row r="324" ht="12.75">
      <c r="A324" s="216"/>
    </row>
    <row r="325" ht="12.75">
      <c r="A325" s="216"/>
    </row>
    <row r="326" ht="12.75">
      <c r="A326" s="216"/>
    </row>
    <row r="327" ht="12.75">
      <c r="A327" s="216"/>
    </row>
    <row r="328" ht="12.75">
      <c r="A328" s="216"/>
    </row>
    <row r="329" ht="12.75">
      <c r="A329" s="216"/>
    </row>
    <row r="330" ht="12.75">
      <c r="A330" s="216"/>
    </row>
    <row r="331" ht="12.75">
      <c r="A331" s="216"/>
    </row>
    <row r="332" ht="12.75">
      <c r="A332" s="216"/>
    </row>
    <row r="333" ht="12.75">
      <c r="A333" s="216"/>
    </row>
    <row r="334" ht="12.75">
      <c r="A334" s="216"/>
    </row>
    <row r="335" ht="12.75">
      <c r="A335" s="216"/>
    </row>
    <row r="336" ht="12.75">
      <c r="A336" s="216"/>
    </row>
    <row r="337" ht="12.75">
      <c r="A337" s="216"/>
    </row>
    <row r="338" ht="12.75">
      <c r="A338" s="216"/>
    </row>
    <row r="339" ht="12.75">
      <c r="A339" s="216"/>
    </row>
    <row r="340" ht="12.75">
      <c r="A340" s="216"/>
    </row>
    <row r="341" ht="12.75">
      <c r="A341" s="216"/>
    </row>
    <row r="342" ht="12.75">
      <c r="A342" s="216"/>
    </row>
    <row r="343" ht="12.75">
      <c r="A343" s="216"/>
    </row>
    <row r="344" ht="12.75">
      <c r="A344" s="216"/>
    </row>
    <row r="345" ht="12.75">
      <c r="A345" s="216"/>
    </row>
    <row r="346" ht="12.75">
      <c r="A346" s="216"/>
    </row>
    <row r="347" ht="12.75">
      <c r="A347" s="216"/>
    </row>
    <row r="348" ht="12.75">
      <c r="A348" s="216"/>
    </row>
    <row r="349" ht="12.75">
      <c r="A349" s="216"/>
    </row>
    <row r="350" ht="12.75">
      <c r="A350" s="216"/>
    </row>
    <row r="351" ht="12.75">
      <c r="A351" s="216"/>
    </row>
    <row r="352" ht="12.75">
      <c r="A352" s="216"/>
    </row>
    <row r="353" ht="12.75">
      <c r="A353" s="216"/>
    </row>
    <row r="354" ht="12.75">
      <c r="A354" s="216"/>
    </row>
    <row r="355" ht="12.75">
      <c r="A355" s="216"/>
    </row>
    <row r="356" ht="12.75">
      <c r="A356" s="216"/>
    </row>
    <row r="357" ht="12.75">
      <c r="A357" s="216"/>
    </row>
    <row r="358" ht="12.75">
      <c r="A358" s="216"/>
    </row>
    <row r="359" ht="12.75">
      <c r="A359" s="216"/>
    </row>
    <row r="360" ht="12.75">
      <c r="A360" s="216"/>
    </row>
    <row r="361" ht="12.75">
      <c r="A361" s="216"/>
    </row>
    <row r="362" ht="12.75">
      <c r="A362" s="216"/>
    </row>
    <row r="363" ht="12.75">
      <c r="A363" s="216"/>
    </row>
    <row r="364" ht="12.75">
      <c r="A364" s="216"/>
    </row>
    <row r="365" ht="12.75">
      <c r="A365" s="216"/>
    </row>
    <row r="366" ht="12.75">
      <c r="A366" s="216"/>
    </row>
    <row r="367" ht="12.75">
      <c r="A367" s="216"/>
    </row>
    <row r="368" ht="12.75">
      <c r="A368" s="216"/>
    </row>
    <row r="369" ht="12.75">
      <c r="A369" s="216"/>
    </row>
    <row r="370" ht="12.75">
      <c r="A370" s="216"/>
    </row>
    <row r="371" ht="12.75">
      <c r="A371" s="216"/>
    </row>
    <row r="372" ht="12.75">
      <c r="A372" s="216"/>
    </row>
    <row r="373" ht="12.75">
      <c r="A373" s="216"/>
    </row>
    <row r="374" ht="12.75">
      <c r="A374" s="216"/>
    </row>
    <row r="375" ht="12.75">
      <c r="A375" s="216"/>
    </row>
    <row r="376" ht="12.75">
      <c r="A376" s="216"/>
    </row>
    <row r="377" ht="12.75">
      <c r="A377" s="216"/>
    </row>
    <row r="378" ht="12.75">
      <c r="A378" s="216"/>
    </row>
    <row r="379" ht="12.75">
      <c r="A379" s="216"/>
    </row>
    <row r="380" ht="12.75">
      <c r="A380" s="216"/>
    </row>
    <row r="381" ht="12.75">
      <c r="A381" s="216"/>
    </row>
    <row r="382" ht="12.75">
      <c r="A382" s="216"/>
    </row>
    <row r="383" ht="12.75">
      <c r="A383" s="216"/>
    </row>
    <row r="384" ht="12.75">
      <c r="A384" s="216"/>
    </row>
    <row r="385" ht="12.75">
      <c r="A385" s="216"/>
    </row>
    <row r="386" ht="12.75">
      <c r="A386" s="216"/>
    </row>
    <row r="387" ht="12.75">
      <c r="A387" s="216"/>
    </row>
    <row r="388" ht="12.75">
      <c r="A388" s="216"/>
    </row>
    <row r="389" ht="12.75">
      <c r="A389" s="216"/>
    </row>
    <row r="390" ht="12.75">
      <c r="A390" s="216"/>
    </row>
    <row r="391" ht="12.75">
      <c r="A391" s="216"/>
    </row>
    <row r="392" ht="12.75">
      <c r="A392" s="216"/>
    </row>
    <row r="393" ht="12.75">
      <c r="A393" s="216"/>
    </row>
    <row r="394" ht="12.75">
      <c r="A394" s="216"/>
    </row>
    <row r="395" ht="12.75">
      <c r="A395" s="216"/>
    </row>
    <row r="396" ht="12.75">
      <c r="A396" s="216"/>
    </row>
    <row r="397" ht="12.75">
      <c r="A397" s="216"/>
    </row>
    <row r="398" ht="12.75">
      <c r="A398" s="216"/>
    </row>
    <row r="399" ht="12.75">
      <c r="A399" s="216"/>
    </row>
    <row r="400" ht="12.75">
      <c r="A400" s="216"/>
    </row>
    <row r="401" ht="12.75">
      <c r="A401" s="216"/>
    </row>
    <row r="402" ht="12.75">
      <c r="A402" s="216"/>
    </row>
    <row r="403" ht="12.75">
      <c r="A403" s="216"/>
    </row>
    <row r="404" ht="12.75">
      <c r="A404" s="216"/>
    </row>
    <row r="405" ht="12.75">
      <c r="A405" s="216"/>
    </row>
    <row r="406" ht="12.75">
      <c r="A406" s="216"/>
    </row>
    <row r="407" ht="12.75">
      <c r="A407" s="216"/>
    </row>
    <row r="408" ht="12.75">
      <c r="A408" s="216"/>
    </row>
    <row r="409" ht="12.75">
      <c r="A409" s="216"/>
    </row>
    <row r="410" ht="12.75">
      <c r="A410" s="216"/>
    </row>
    <row r="411" ht="12.75">
      <c r="A411" s="216"/>
    </row>
    <row r="412" ht="12.75">
      <c r="A412" s="216"/>
    </row>
    <row r="413" ht="12.75">
      <c r="A413" s="216"/>
    </row>
    <row r="414" ht="12.75">
      <c r="A414" s="216"/>
    </row>
    <row r="415" ht="12.75">
      <c r="A415" s="216"/>
    </row>
    <row r="416" ht="12.75">
      <c r="A416" s="216"/>
    </row>
    <row r="417" ht="12.75">
      <c r="A417" s="216"/>
    </row>
    <row r="418" ht="12.75">
      <c r="A418" s="216"/>
    </row>
    <row r="419" ht="12.75">
      <c r="A419" s="216"/>
    </row>
    <row r="420" ht="12.75">
      <c r="A420" s="216"/>
    </row>
    <row r="421" ht="12.75">
      <c r="A421" s="216"/>
    </row>
    <row r="422" ht="12.75">
      <c r="A422" s="216"/>
    </row>
    <row r="423" ht="12.75">
      <c r="A423" s="216"/>
    </row>
    <row r="424" ht="12.75">
      <c r="A424" s="216"/>
    </row>
    <row r="425" ht="12.75">
      <c r="A425" s="216"/>
    </row>
    <row r="426" ht="12.75">
      <c r="A426" s="216"/>
    </row>
    <row r="427" ht="12.75">
      <c r="A427" s="216"/>
    </row>
    <row r="428" ht="12.75">
      <c r="A428" s="216"/>
    </row>
    <row r="429" ht="12.75">
      <c r="A429" s="216"/>
    </row>
    <row r="430" ht="12.75">
      <c r="A430" s="216"/>
    </row>
    <row r="431" ht="12.75">
      <c r="A431" s="216"/>
    </row>
    <row r="432" ht="12.75">
      <c r="A432" s="216"/>
    </row>
    <row r="433" ht="12.75">
      <c r="A433" s="216"/>
    </row>
    <row r="434" ht="12.75">
      <c r="A434" s="216"/>
    </row>
    <row r="435" ht="12.75">
      <c r="A435" s="216"/>
    </row>
    <row r="436" ht="12.75">
      <c r="A436" s="216"/>
    </row>
    <row r="437" ht="12.75">
      <c r="A437" s="216"/>
    </row>
    <row r="438" ht="12.75">
      <c r="A438" s="216"/>
    </row>
    <row r="439" ht="12.75">
      <c r="A439" s="216"/>
    </row>
    <row r="440" ht="12.75">
      <c r="A440" s="216"/>
    </row>
    <row r="441" ht="12.75">
      <c r="A441" s="216"/>
    </row>
    <row r="442" ht="12.75">
      <c r="A442" s="216"/>
    </row>
    <row r="443" ht="12.75">
      <c r="A443" s="216"/>
    </row>
    <row r="444" ht="12.75">
      <c r="A444" s="216"/>
    </row>
    <row r="445" ht="12.75">
      <c r="A445" s="216"/>
    </row>
    <row r="446" ht="12.75">
      <c r="A446" s="216"/>
    </row>
    <row r="447" ht="12.75">
      <c r="A447" s="216"/>
    </row>
    <row r="448" ht="12.75">
      <c r="A448" s="216"/>
    </row>
    <row r="449" ht="12.75">
      <c r="A449" s="216"/>
    </row>
    <row r="450" ht="12.75">
      <c r="A450" s="216"/>
    </row>
    <row r="451" ht="12.75">
      <c r="A451" s="216"/>
    </row>
    <row r="452" ht="12.75">
      <c r="A452" s="216"/>
    </row>
    <row r="453" ht="12.75">
      <c r="A453" s="216"/>
    </row>
    <row r="454" ht="12.75">
      <c r="A454" s="216"/>
    </row>
    <row r="455" ht="12.75">
      <c r="A455" s="216"/>
    </row>
    <row r="456" ht="12.75">
      <c r="A456" s="216"/>
    </row>
    <row r="457" ht="12.75">
      <c r="A457" s="216"/>
    </row>
    <row r="458" ht="12.75">
      <c r="A458" s="216"/>
    </row>
    <row r="459" ht="12.75">
      <c r="A459" s="216"/>
    </row>
    <row r="460" ht="12.75">
      <c r="A460" s="216"/>
    </row>
    <row r="461" ht="12.75">
      <c r="A461" s="216"/>
    </row>
    <row r="462" ht="12.75">
      <c r="A462" s="216"/>
    </row>
    <row r="463" ht="12.75">
      <c r="A463" s="216"/>
    </row>
    <row r="464" ht="12.75">
      <c r="A464" s="216"/>
    </row>
    <row r="465" ht="12.75">
      <c r="A465" s="216"/>
    </row>
    <row r="466" ht="12.75">
      <c r="A466" s="216"/>
    </row>
    <row r="467" ht="12.75">
      <c r="A467" s="216"/>
    </row>
    <row r="468" ht="12.75">
      <c r="A468" s="216"/>
    </row>
    <row r="469" ht="12.75">
      <c r="A469" s="216"/>
    </row>
    <row r="470" ht="12.75">
      <c r="A470" s="216"/>
    </row>
    <row r="471" ht="12.75">
      <c r="A471" s="216"/>
    </row>
    <row r="472" ht="12.75">
      <c r="A472" s="216"/>
    </row>
    <row r="473" ht="12.75">
      <c r="A473" s="216"/>
    </row>
    <row r="474" ht="12.75">
      <c r="A474" s="216"/>
    </row>
    <row r="475" ht="12.75">
      <c r="A475" s="216"/>
    </row>
    <row r="476" ht="12.75">
      <c r="A476" s="216"/>
    </row>
    <row r="477" ht="12.75">
      <c r="A477" s="216"/>
    </row>
    <row r="478" ht="12.75">
      <c r="A478" s="216"/>
    </row>
    <row r="479" ht="12.75">
      <c r="A479" s="216"/>
    </row>
    <row r="480" ht="12.75">
      <c r="A480" s="216"/>
    </row>
    <row r="481" ht="12.75">
      <c r="A481" s="216"/>
    </row>
    <row r="482" ht="12.75">
      <c r="A482" s="216"/>
    </row>
    <row r="483" ht="12.75">
      <c r="A483" s="216"/>
    </row>
    <row r="484" ht="12.75">
      <c r="A484" s="216"/>
    </row>
    <row r="485" ht="12.75">
      <c r="A485" s="216"/>
    </row>
    <row r="486" ht="12.75">
      <c r="A486" s="216"/>
    </row>
    <row r="487" ht="12.75">
      <c r="A487" s="216"/>
    </row>
    <row r="488" ht="12.75">
      <c r="A488" s="216"/>
    </row>
    <row r="489" ht="12.75">
      <c r="A489" s="216"/>
    </row>
    <row r="490" ht="12.75">
      <c r="A490" s="216"/>
    </row>
    <row r="491" ht="12.75">
      <c r="A491" s="216"/>
    </row>
    <row r="492" ht="12.75">
      <c r="A492" s="216"/>
    </row>
    <row r="493" ht="12.75">
      <c r="A493" s="216"/>
    </row>
    <row r="494" ht="12.75">
      <c r="A494" s="216"/>
    </row>
    <row r="495" ht="12.75">
      <c r="A495" s="216"/>
    </row>
    <row r="496" ht="12.75">
      <c r="A496" s="216"/>
    </row>
    <row r="497" ht="12.75">
      <c r="A497" s="216"/>
    </row>
    <row r="498" ht="12.75">
      <c r="A498" s="216"/>
    </row>
    <row r="499" ht="12.75">
      <c r="A499" s="216"/>
    </row>
    <row r="500" ht="12.75">
      <c r="A500" s="216"/>
    </row>
    <row r="501" ht="12.75">
      <c r="A501" s="216"/>
    </row>
    <row r="502" ht="12.75">
      <c r="A502" s="216"/>
    </row>
    <row r="503" ht="12.75">
      <c r="A503" s="216"/>
    </row>
    <row r="504" ht="12.75">
      <c r="A504" s="216"/>
    </row>
    <row r="505" ht="12.75">
      <c r="A505" s="216"/>
    </row>
    <row r="506" ht="12.75">
      <c r="A506" s="216"/>
    </row>
    <row r="507" ht="12.75">
      <c r="A507" s="216"/>
    </row>
    <row r="508" ht="12.75">
      <c r="A508" s="216"/>
    </row>
    <row r="509" ht="12.75">
      <c r="A509" s="216"/>
    </row>
    <row r="510" ht="12.75">
      <c r="A510" s="216"/>
    </row>
    <row r="511" ht="12.75">
      <c r="A511" s="216"/>
    </row>
    <row r="512" ht="12.75">
      <c r="A512" s="216"/>
    </row>
    <row r="513" ht="12.75">
      <c r="A513" s="216"/>
    </row>
    <row r="514" ht="12.75">
      <c r="A514" s="216"/>
    </row>
    <row r="515" ht="12.75">
      <c r="A515" s="216"/>
    </row>
    <row r="516" ht="12.75">
      <c r="A516" s="216"/>
    </row>
    <row r="517" ht="12.75">
      <c r="A517" s="216"/>
    </row>
    <row r="518" ht="12.75">
      <c r="A518" s="216"/>
    </row>
    <row r="519" ht="12.75">
      <c r="A519" s="216"/>
    </row>
    <row r="520" ht="12.75">
      <c r="A520" s="216"/>
    </row>
    <row r="521" ht="12.75">
      <c r="A521" s="216"/>
    </row>
    <row r="522" ht="12.75">
      <c r="A522" s="216"/>
    </row>
    <row r="523" ht="12.75">
      <c r="A523" s="216"/>
    </row>
    <row r="524" ht="12.75">
      <c r="A524" s="216"/>
    </row>
    <row r="525" ht="12.75">
      <c r="A525" s="216"/>
    </row>
    <row r="526" ht="12.75">
      <c r="A526" s="216"/>
    </row>
    <row r="527" ht="12.75">
      <c r="A527" s="216"/>
    </row>
    <row r="528" ht="12.75">
      <c r="A528" s="216"/>
    </row>
    <row r="529" ht="12.75">
      <c r="A529" s="216"/>
    </row>
    <row r="530" ht="12.75">
      <c r="A530" s="216"/>
    </row>
    <row r="531" ht="12.75">
      <c r="A531" s="216"/>
    </row>
    <row r="532" ht="12.75">
      <c r="A532" s="216"/>
    </row>
    <row r="533" ht="12.75">
      <c r="A533" s="216"/>
    </row>
    <row r="534" ht="12.75">
      <c r="A534" s="216"/>
    </row>
    <row r="535" ht="12.75">
      <c r="A535" s="216"/>
    </row>
    <row r="536" ht="12.75">
      <c r="A536" s="216"/>
    </row>
    <row r="537" ht="12.75">
      <c r="A537" s="216"/>
    </row>
    <row r="538" ht="12.75">
      <c r="A538" s="216"/>
    </row>
    <row r="539" ht="12.75">
      <c r="A539" s="216"/>
    </row>
    <row r="540" ht="12.75">
      <c r="A540" s="216"/>
    </row>
    <row r="541" ht="12.75">
      <c r="A541" s="216"/>
    </row>
    <row r="542" ht="12.75">
      <c r="A542" s="216"/>
    </row>
    <row r="543" ht="12.75">
      <c r="A543" s="216"/>
    </row>
    <row r="544" ht="12.75">
      <c r="A544" s="216"/>
    </row>
    <row r="545" ht="12.75">
      <c r="A545" s="216"/>
    </row>
    <row r="546" ht="12.75">
      <c r="A546" s="216"/>
    </row>
    <row r="547" ht="12.75">
      <c r="A547" s="216"/>
    </row>
    <row r="548" ht="12.75">
      <c r="A548" s="216"/>
    </row>
    <row r="549" ht="12.75">
      <c r="A549" s="216"/>
    </row>
    <row r="550" ht="12.75">
      <c r="A550" s="216"/>
    </row>
    <row r="551" ht="12.75">
      <c r="A551" s="216"/>
    </row>
    <row r="552" ht="12.75">
      <c r="A552" s="216"/>
    </row>
    <row r="553" ht="12.75">
      <c r="A553" s="216"/>
    </row>
    <row r="554" ht="12.75">
      <c r="A554" s="216"/>
    </row>
    <row r="555" ht="12.75">
      <c r="A555" s="216"/>
    </row>
    <row r="556" ht="12.75">
      <c r="A556" s="216"/>
    </row>
    <row r="557" ht="12.75">
      <c r="A557" s="216"/>
    </row>
    <row r="558" ht="12.75">
      <c r="A558" s="216"/>
    </row>
    <row r="559" ht="12.75">
      <c r="A559" s="216"/>
    </row>
    <row r="560" ht="12.75">
      <c r="A560" s="216"/>
    </row>
    <row r="561" ht="12.75">
      <c r="A561" s="216"/>
    </row>
    <row r="562" ht="12.75">
      <c r="A562" s="216"/>
    </row>
    <row r="563" ht="12.75">
      <c r="A563" s="216"/>
    </row>
    <row r="564" ht="12.75">
      <c r="A564" s="216"/>
    </row>
    <row r="565" ht="12.75">
      <c r="A565" s="216"/>
    </row>
    <row r="566" ht="12.75">
      <c r="A566" s="216"/>
    </row>
    <row r="567" ht="12.75">
      <c r="A567" s="216"/>
    </row>
    <row r="568" ht="12.75">
      <c r="A568" s="216"/>
    </row>
    <row r="569" ht="12.75">
      <c r="A569" s="216"/>
    </row>
    <row r="570" ht="12.75">
      <c r="A570" s="216"/>
    </row>
    <row r="571" ht="12.75">
      <c r="A571" s="216"/>
    </row>
    <row r="572" ht="12.75">
      <c r="A572" s="216"/>
    </row>
    <row r="573" ht="12.75">
      <c r="A573" s="216"/>
    </row>
    <row r="574" ht="12.75">
      <c r="A574" s="216"/>
    </row>
    <row r="575" ht="12.75">
      <c r="A575" s="216"/>
    </row>
    <row r="576" ht="12.75">
      <c r="A576" s="216"/>
    </row>
    <row r="577" ht="12.75">
      <c r="A577" s="216"/>
    </row>
    <row r="578" ht="12.75">
      <c r="A578" s="216"/>
    </row>
    <row r="579" ht="12.75">
      <c r="A579" s="216"/>
    </row>
    <row r="580" ht="12.75">
      <c r="A580" s="216"/>
    </row>
    <row r="581" ht="12.75">
      <c r="A581" s="216"/>
    </row>
    <row r="582" ht="12.75">
      <c r="A582" s="216"/>
    </row>
    <row r="583" ht="12.75">
      <c r="A583" s="216"/>
    </row>
    <row r="584" ht="12.75">
      <c r="A584" s="216"/>
    </row>
    <row r="585" ht="12.75">
      <c r="A585" s="216"/>
    </row>
    <row r="586" ht="12.75">
      <c r="A586" s="216"/>
    </row>
    <row r="587" ht="12.75">
      <c r="A587" s="216"/>
    </row>
    <row r="588" ht="12.75">
      <c r="A588" s="216"/>
    </row>
    <row r="589" ht="12.75">
      <c r="A589" s="216"/>
    </row>
    <row r="590" ht="12.75">
      <c r="A590" s="216"/>
    </row>
    <row r="591" ht="12.75">
      <c r="A591" s="216"/>
    </row>
    <row r="592" ht="12.75">
      <c r="A592" s="216"/>
    </row>
    <row r="593" ht="12.75">
      <c r="A593" s="216"/>
    </row>
    <row r="594" ht="12.75">
      <c r="A594" s="216"/>
    </row>
    <row r="595" ht="12.75">
      <c r="A595" s="216"/>
    </row>
    <row r="596" ht="12.75">
      <c r="A596" s="216"/>
    </row>
    <row r="597" ht="12.75">
      <c r="A597" s="216"/>
    </row>
    <row r="598" ht="12.75">
      <c r="A598" s="216"/>
    </row>
    <row r="599" ht="12.75">
      <c r="A599" s="216"/>
    </row>
    <row r="600" ht="12.75">
      <c r="A600" s="216"/>
    </row>
    <row r="601" ht="12.75">
      <c r="A601" s="216"/>
    </row>
    <row r="602" ht="12.75">
      <c r="A602" s="216"/>
    </row>
    <row r="603" ht="12.75">
      <c r="A603" s="216"/>
    </row>
    <row r="604" ht="12.75">
      <c r="A604" s="216"/>
    </row>
    <row r="605" ht="12.75">
      <c r="A605" s="216"/>
    </row>
    <row r="606" ht="12.75">
      <c r="A606" s="216"/>
    </row>
    <row r="607" ht="12.75">
      <c r="A607" s="216"/>
    </row>
    <row r="608" ht="12.75">
      <c r="A608" s="216"/>
    </row>
    <row r="609" ht="12.75">
      <c r="A609" s="216"/>
    </row>
    <row r="610" ht="12.75">
      <c r="A610" s="216"/>
    </row>
    <row r="611" ht="12.75">
      <c r="A611" s="216"/>
    </row>
    <row r="612" ht="12.75">
      <c r="A612" s="216"/>
    </row>
    <row r="613" ht="12.75">
      <c r="A613" s="216"/>
    </row>
    <row r="614" ht="12.75">
      <c r="A614" s="216"/>
    </row>
    <row r="615" ht="12.75">
      <c r="A615" s="216"/>
    </row>
    <row r="616" ht="12.75">
      <c r="A616" s="216"/>
    </row>
    <row r="617" ht="12.75">
      <c r="A617" s="216"/>
    </row>
    <row r="618" ht="12.75">
      <c r="A618" s="216"/>
    </row>
    <row r="619" ht="12.75">
      <c r="A619" s="216"/>
    </row>
    <row r="620" ht="12.75">
      <c r="A620" s="216"/>
    </row>
    <row r="621" ht="12.75">
      <c r="A621" s="216"/>
    </row>
    <row r="622" ht="12.75">
      <c r="A622" s="216"/>
    </row>
    <row r="623" ht="12.75">
      <c r="A623" s="216"/>
    </row>
    <row r="624" ht="12.75">
      <c r="A624" s="216"/>
    </row>
    <row r="625" ht="12.75">
      <c r="A625" s="216"/>
    </row>
    <row r="626" ht="12.75">
      <c r="A626" s="216"/>
    </row>
    <row r="627" ht="12.75">
      <c r="A627" s="216"/>
    </row>
    <row r="628" ht="12.75">
      <c r="A628" s="216"/>
    </row>
    <row r="629" ht="12.75">
      <c r="A629" s="216"/>
    </row>
    <row r="630" ht="12.75">
      <c r="A630" s="216"/>
    </row>
    <row r="631" ht="12.75">
      <c r="A631" s="216"/>
    </row>
    <row r="632" ht="12.75">
      <c r="A632" s="216"/>
    </row>
    <row r="633" ht="12.75">
      <c r="A633" s="216"/>
    </row>
    <row r="634" ht="12.75">
      <c r="A634" s="216"/>
    </row>
    <row r="635" ht="12.75">
      <c r="A635" s="216"/>
    </row>
    <row r="636" ht="12.75">
      <c r="A636" s="216"/>
    </row>
    <row r="637" ht="12.75">
      <c r="A637" s="216"/>
    </row>
    <row r="638" ht="12.75">
      <c r="A638" s="216"/>
    </row>
    <row r="639" ht="12.75">
      <c r="A639" s="216"/>
    </row>
    <row r="640" ht="12.75">
      <c r="A640" s="216"/>
    </row>
    <row r="641" ht="12.75">
      <c r="A641" s="216"/>
    </row>
    <row r="642" ht="12.75">
      <c r="A642" s="216"/>
    </row>
    <row r="643" ht="12.75">
      <c r="A643" s="216"/>
    </row>
    <row r="644" ht="12.75">
      <c r="A644" s="216"/>
    </row>
    <row r="645" ht="12.75">
      <c r="A645" s="216"/>
    </row>
    <row r="646" ht="12.75">
      <c r="A646" s="216"/>
    </row>
    <row r="647" ht="12.75">
      <c r="A647" s="216"/>
    </row>
    <row r="648" ht="12.75">
      <c r="A648" s="216"/>
    </row>
    <row r="649" ht="12.75">
      <c r="A649" s="216"/>
    </row>
    <row r="650" ht="12.75">
      <c r="A650" s="216"/>
    </row>
    <row r="651" ht="12.75">
      <c r="A651" s="216"/>
    </row>
    <row r="652" ht="12.75">
      <c r="A652" s="216"/>
    </row>
    <row r="653" ht="12.75">
      <c r="A653" s="216"/>
    </row>
    <row r="654" ht="12.75">
      <c r="A654" s="216"/>
    </row>
    <row r="655" ht="12.75">
      <c r="A655" s="216"/>
    </row>
    <row r="656" ht="12.75">
      <c r="A656" s="216"/>
    </row>
    <row r="657" ht="12.75">
      <c r="A657" s="216"/>
    </row>
    <row r="658" ht="12.75">
      <c r="A658" s="216"/>
    </row>
    <row r="659" ht="12.75">
      <c r="A659" s="216"/>
    </row>
    <row r="660" ht="12.75">
      <c r="A660" s="216"/>
    </row>
    <row r="661" ht="12.75">
      <c r="A661" s="216"/>
    </row>
    <row r="662" ht="12.75">
      <c r="A662" s="216"/>
    </row>
    <row r="663" ht="12.75">
      <c r="A663" s="216"/>
    </row>
    <row r="664" ht="12.75">
      <c r="A664" s="216"/>
    </row>
    <row r="665" ht="12.75">
      <c r="A665" s="216"/>
    </row>
    <row r="666" ht="12.75">
      <c r="A666" s="216"/>
    </row>
    <row r="667" ht="12.75">
      <c r="A667" s="216"/>
    </row>
    <row r="668" ht="12.75">
      <c r="A668" s="216"/>
    </row>
    <row r="669" ht="12.75">
      <c r="A669" s="216"/>
    </row>
    <row r="670" ht="12.75">
      <c r="A670" s="216"/>
    </row>
    <row r="671" ht="12.75">
      <c r="A671" s="216"/>
    </row>
    <row r="672" ht="12.75">
      <c r="A672" s="216"/>
    </row>
    <row r="673" ht="12.75">
      <c r="A673" s="216"/>
    </row>
    <row r="674" ht="12.75">
      <c r="A674" s="216"/>
    </row>
    <row r="675" ht="12.75">
      <c r="A675" s="216"/>
    </row>
    <row r="676" ht="12.75">
      <c r="A676" s="216"/>
    </row>
    <row r="677" ht="12.75">
      <c r="A677" s="216"/>
    </row>
    <row r="678" ht="12.75">
      <c r="A678" s="216"/>
    </row>
    <row r="679" ht="12.75">
      <c r="A679" s="216"/>
    </row>
    <row r="680" ht="12.75">
      <c r="A680" s="216"/>
    </row>
    <row r="681" ht="12.75">
      <c r="A681" s="216"/>
    </row>
    <row r="682" ht="12.75">
      <c r="A682" s="216"/>
    </row>
    <row r="683" ht="12.75">
      <c r="A683" s="216"/>
    </row>
    <row r="684" ht="12.75">
      <c r="A684" s="216"/>
    </row>
    <row r="685" ht="12.75">
      <c r="A685" s="216"/>
    </row>
    <row r="686" ht="12.75">
      <c r="A686" s="216"/>
    </row>
    <row r="687" ht="12.75">
      <c r="A687" s="216"/>
    </row>
    <row r="688" ht="12.75">
      <c r="A688" s="216"/>
    </row>
    <row r="689" ht="12.75">
      <c r="A689" s="216"/>
    </row>
    <row r="690" ht="12.75">
      <c r="A690" s="216"/>
    </row>
    <row r="691" ht="12.75">
      <c r="A691" s="216"/>
    </row>
    <row r="692" ht="12.75">
      <c r="A692" s="216"/>
    </row>
    <row r="693" ht="12.75">
      <c r="A693" s="216"/>
    </row>
    <row r="694" ht="12.75">
      <c r="A694" s="216"/>
    </row>
    <row r="695" ht="12.75">
      <c r="A695" s="216"/>
    </row>
    <row r="696" ht="12.75">
      <c r="A696" s="216"/>
    </row>
    <row r="697" ht="12.75">
      <c r="A697" s="216"/>
    </row>
    <row r="698" ht="12.75">
      <c r="A698" s="216"/>
    </row>
    <row r="699" ht="12.75">
      <c r="A699" s="216"/>
    </row>
    <row r="700" ht="12.75">
      <c r="A700" s="216"/>
    </row>
    <row r="701" ht="12.75">
      <c r="A701" s="216"/>
    </row>
    <row r="702" ht="12.75">
      <c r="A702" s="216"/>
    </row>
    <row r="703" ht="12.75">
      <c r="A703" s="216"/>
    </row>
    <row r="704" ht="12.75">
      <c r="A704" s="216"/>
    </row>
    <row r="705" ht="12.75">
      <c r="A705" s="216"/>
    </row>
    <row r="706" ht="12.75">
      <c r="A706" s="216"/>
    </row>
    <row r="707" ht="12.75">
      <c r="A707" s="216"/>
    </row>
    <row r="708" ht="12.75">
      <c r="A708" s="216"/>
    </row>
    <row r="709" ht="12.75">
      <c r="A709" s="216"/>
    </row>
    <row r="710" ht="12.75">
      <c r="A710" s="216"/>
    </row>
    <row r="711" ht="12.75">
      <c r="A711" s="216"/>
    </row>
    <row r="712" ht="12.75">
      <c r="A712" s="216"/>
    </row>
    <row r="713" ht="12.75">
      <c r="A713" s="216"/>
    </row>
    <row r="714" ht="12.75">
      <c r="A714" s="216"/>
    </row>
    <row r="715" ht="12.75">
      <c r="A715" s="216"/>
    </row>
    <row r="716" ht="12.75">
      <c r="A716" s="216"/>
    </row>
    <row r="717" ht="12.75">
      <c r="A717" s="216"/>
    </row>
    <row r="718" ht="12.75">
      <c r="A718" s="216"/>
    </row>
    <row r="719" ht="12.75">
      <c r="A719" s="216"/>
    </row>
    <row r="720" ht="12.75">
      <c r="A720" s="216"/>
    </row>
    <row r="721" ht="12.75">
      <c r="A721" s="216"/>
    </row>
    <row r="722" ht="12.75">
      <c r="A722" s="216"/>
    </row>
    <row r="723" ht="12.75">
      <c r="A723" s="216"/>
    </row>
    <row r="724" ht="12.75">
      <c r="A724" s="216"/>
    </row>
    <row r="725" ht="12.75">
      <c r="A725" s="216"/>
    </row>
    <row r="726" ht="12.75">
      <c r="A726" s="216"/>
    </row>
    <row r="727" ht="12.75">
      <c r="A727" s="216"/>
    </row>
    <row r="728" ht="12.75">
      <c r="A728" s="216"/>
    </row>
    <row r="729" ht="12.75">
      <c r="A729" s="216"/>
    </row>
    <row r="730" ht="12.75">
      <c r="A730" s="216"/>
    </row>
    <row r="731" ht="12.75">
      <c r="A731" s="216"/>
    </row>
    <row r="732" ht="12.75">
      <c r="A732" s="216"/>
    </row>
    <row r="733" ht="12.75">
      <c r="A733" s="216"/>
    </row>
    <row r="734" ht="12.75">
      <c r="A734" s="216"/>
    </row>
    <row r="735" ht="12.75">
      <c r="A735" s="216"/>
    </row>
    <row r="736" ht="12.75">
      <c r="A736" s="216"/>
    </row>
    <row r="737" ht="12.75">
      <c r="A737" s="216"/>
    </row>
    <row r="738" ht="12.75">
      <c r="A738" s="216"/>
    </row>
    <row r="739" ht="12.75">
      <c r="A739" s="216"/>
    </row>
    <row r="740" ht="12.75">
      <c r="A740" s="216"/>
    </row>
    <row r="741" ht="12.75">
      <c r="A741" s="216"/>
    </row>
    <row r="742" ht="12.75">
      <c r="A742" s="216"/>
    </row>
    <row r="743" ht="12.75">
      <c r="A743" s="216"/>
    </row>
    <row r="744" ht="12.75">
      <c r="A744" s="216"/>
    </row>
    <row r="745" ht="12.75">
      <c r="A745" s="216"/>
    </row>
    <row r="746" ht="12.75">
      <c r="A746" s="216"/>
    </row>
    <row r="747" ht="12.75">
      <c r="A747" s="216"/>
    </row>
    <row r="748" ht="12.75">
      <c r="A748" s="216"/>
    </row>
    <row r="749" ht="12.75">
      <c r="A749" s="216"/>
    </row>
    <row r="750" ht="12.75">
      <c r="A750" s="216"/>
    </row>
    <row r="751" ht="12.75">
      <c r="A751" s="216"/>
    </row>
    <row r="752" ht="12.75">
      <c r="A752" s="216"/>
    </row>
    <row r="753" ht="12.75">
      <c r="A753" s="216"/>
    </row>
    <row r="754" ht="12.75">
      <c r="A754" s="216"/>
    </row>
    <row r="755" ht="12.75">
      <c r="A755" s="216"/>
    </row>
    <row r="756" ht="12.75">
      <c r="A756" s="216"/>
    </row>
    <row r="757" ht="12.75">
      <c r="A757" s="216"/>
    </row>
    <row r="758" ht="12.75">
      <c r="A758" s="216"/>
    </row>
    <row r="759" ht="12.75">
      <c r="A759" s="216"/>
    </row>
    <row r="760" ht="12.75">
      <c r="A760" s="216"/>
    </row>
    <row r="761" ht="12.75">
      <c r="A761" s="216"/>
    </row>
    <row r="762" ht="12.75">
      <c r="A762" s="216"/>
    </row>
    <row r="763" ht="12.75">
      <c r="A763" s="216"/>
    </row>
    <row r="764" ht="12.75">
      <c r="A764" s="216"/>
    </row>
    <row r="765" ht="12.75">
      <c r="A765" s="216"/>
    </row>
    <row r="766" ht="12.75">
      <c r="A766" s="216"/>
    </row>
    <row r="767" ht="12.75">
      <c r="A767" s="216"/>
    </row>
    <row r="768" ht="12.75">
      <c r="A768" s="216"/>
    </row>
    <row r="769" ht="12.75">
      <c r="A769" s="216"/>
    </row>
    <row r="770" ht="12.75">
      <c r="A770" s="216"/>
    </row>
    <row r="771" ht="12.75">
      <c r="A771" s="216"/>
    </row>
    <row r="772" ht="12.75">
      <c r="A772" s="216"/>
    </row>
    <row r="773" ht="12.75">
      <c r="A773" s="216"/>
    </row>
    <row r="774" ht="12.75">
      <c r="A774" s="216"/>
    </row>
    <row r="775" ht="12.75">
      <c r="A775" s="216"/>
    </row>
    <row r="776" ht="12.75">
      <c r="A776" s="216"/>
    </row>
    <row r="777" ht="12.75">
      <c r="A777" s="216"/>
    </row>
    <row r="778" ht="12.75">
      <c r="A778" s="216"/>
    </row>
    <row r="779" ht="12.75">
      <c r="A779" s="216"/>
    </row>
    <row r="780" ht="12.75">
      <c r="A780" s="216"/>
    </row>
    <row r="781" ht="12.75">
      <c r="A781" s="216"/>
    </row>
    <row r="782" ht="12.75">
      <c r="A782" s="216"/>
    </row>
    <row r="783" ht="12.75">
      <c r="A783" s="216"/>
    </row>
    <row r="784" ht="12.75">
      <c r="A784" s="216"/>
    </row>
    <row r="785" ht="12.75">
      <c r="A785" s="216"/>
    </row>
    <row r="786" ht="12.75">
      <c r="A786" s="216"/>
    </row>
    <row r="787" ht="12.75">
      <c r="A787" s="216"/>
    </row>
    <row r="788" ht="12.75">
      <c r="A788" s="216"/>
    </row>
    <row r="789" ht="12.75">
      <c r="A789" s="216"/>
    </row>
    <row r="790" ht="12.75">
      <c r="A790" s="216"/>
    </row>
    <row r="791" ht="12.75">
      <c r="A791" s="216"/>
    </row>
    <row r="792" ht="12.75">
      <c r="A792" s="216"/>
    </row>
    <row r="793" ht="12.75">
      <c r="A793" s="216"/>
    </row>
    <row r="794" ht="12.75">
      <c r="A794" s="216"/>
    </row>
    <row r="795" ht="12.75">
      <c r="A795" s="216"/>
    </row>
    <row r="796" ht="12.75">
      <c r="A796" s="216"/>
    </row>
    <row r="797" ht="12.75">
      <c r="A797" s="216"/>
    </row>
    <row r="798" ht="12.75">
      <c r="A798" s="216"/>
    </row>
    <row r="799" ht="12.75">
      <c r="A799" s="216"/>
    </row>
    <row r="800" ht="12.75">
      <c r="A800" s="216"/>
    </row>
    <row r="801" ht="12.75">
      <c r="A801" s="216"/>
    </row>
    <row r="802" ht="12.75">
      <c r="A802" s="216"/>
    </row>
    <row r="803" ht="12.75">
      <c r="A803" s="216"/>
    </row>
    <row r="804" ht="12.75">
      <c r="A804" s="216"/>
    </row>
    <row r="805" ht="12.75">
      <c r="A805" s="216"/>
    </row>
    <row r="806" ht="12.75">
      <c r="A806" s="216"/>
    </row>
    <row r="807" ht="12.75">
      <c r="A807" s="216"/>
    </row>
    <row r="808" ht="12.75">
      <c r="A808" s="216"/>
    </row>
    <row r="809" ht="12.75">
      <c r="A809" s="216"/>
    </row>
    <row r="810" ht="12.75">
      <c r="A810" s="216"/>
    </row>
    <row r="811" ht="12.75">
      <c r="A811" s="216"/>
    </row>
    <row r="812" ht="12.75">
      <c r="A812" s="216"/>
    </row>
    <row r="813" ht="12.75">
      <c r="A813" s="216"/>
    </row>
    <row r="814" ht="12.75">
      <c r="A814" s="216"/>
    </row>
    <row r="815" ht="12.75">
      <c r="A815" s="216"/>
    </row>
    <row r="816" ht="12.75">
      <c r="A816" s="216"/>
    </row>
    <row r="817" ht="12.75">
      <c r="A817" s="216"/>
    </row>
    <row r="818" ht="12.75">
      <c r="A818" s="216"/>
    </row>
    <row r="819" ht="12.75">
      <c r="A819" s="216"/>
    </row>
    <row r="820" ht="12.75">
      <c r="A820" s="216"/>
    </row>
    <row r="821" ht="12.75">
      <c r="A821" s="216"/>
    </row>
    <row r="822" ht="12.75">
      <c r="A822" s="216"/>
    </row>
    <row r="823" ht="12.75">
      <c r="A823" s="216"/>
    </row>
    <row r="824" ht="12.75">
      <c r="A824" s="216"/>
    </row>
    <row r="825" ht="12.75">
      <c r="A825" s="216"/>
    </row>
    <row r="826" ht="12.75">
      <c r="A826" s="216"/>
    </row>
    <row r="827" ht="12.75">
      <c r="A827" s="216"/>
    </row>
    <row r="828" ht="12.75">
      <c r="A828" s="216"/>
    </row>
    <row r="829" ht="12.75">
      <c r="A829" s="216"/>
    </row>
    <row r="830" ht="12.75">
      <c r="A830" s="216"/>
    </row>
    <row r="831" ht="12.75">
      <c r="A831" s="216"/>
    </row>
    <row r="832" ht="12.75">
      <c r="A832" s="216"/>
    </row>
    <row r="833" ht="12.75">
      <c r="A833" s="216"/>
    </row>
    <row r="834" ht="12.75">
      <c r="A834" s="216"/>
    </row>
    <row r="835" ht="12.75">
      <c r="A835" s="216"/>
    </row>
    <row r="836" ht="12.75">
      <c r="A836" s="216"/>
    </row>
    <row r="837" ht="12.75">
      <c r="A837" s="216"/>
    </row>
    <row r="838" ht="12.75">
      <c r="A838" s="216"/>
    </row>
    <row r="839" ht="12.75">
      <c r="A839" s="216"/>
    </row>
    <row r="840" ht="12.75">
      <c r="A840" s="216"/>
    </row>
    <row r="841" ht="12.75">
      <c r="A841" s="216"/>
    </row>
    <row r="842" ht="12.75">
      <c r="A842" s="216"/>
    </row>
    <row r="843" ht="12.75">
      <c r="A843" s="216"/>
    </row>
    <row r="844" ht="12.75">
      <c r="A844" s="216"/>
    </row>
    <row r="845" ht="12.75">
      <c r="A845" s="216"/>
    </row>
    <row r="846" ht="12.75">
      <c r="A846" s="216"/>
    </row>
    <row r="847" ht="12.75">
      <c r="A847" s="216"/>
    </row>
    <row r="848" ht="12.75">
      <c r="A848" s="216"/>
    </row>
    <row r="849" ht="12.75">
      <c r="A849" s="216"/>
    </row>
    <row r="850" ht="12.75">
      <c r="A850" s="216"/>
    </row>
    <row r="851" ht="12.75">
      <c r="A851" s="216"/>
    </row>
    <row r="852" ht="12.75">
      <c r="A852" s="216"/>
    </row>
    <row r="853" ht="12.75">
      <c r="A853" s="216"/>
    </row>
    <row r="854" ht="12.75">
      <c r="A854" s="216"/>
    </row>
    <row r="855" ht="12.75">
      <c r="A855" s="216"/>
    </row>
    <row r="856" ht="12.75">
      <c r="A856" s="216"/>
    </row>
    <row r="857" ht="12.75">
      <c r="A857" s="216"/>
    </row>
    <row r="858" ht="12.75">
      <c r="A858" s="216"/>
    </row>
    <row r="859" ht="12.75">
      <c r="A859" s="216"/>
    </row>
    <row r="860" ht="12.75">
      <c r="A860" s="216"/>
    </row>
    <row r="861" ht="12.75">
      <c r="A861" s="216"/>
    </row>
    <row r="862" ht="12.75">
      <c r="A862" s="216"/>
    </row>
    <row r="863" ht="12.75">
      <c r="A863" s="216"/>
    </row>
    <row r="864" ht="12.75">
      <c r="A864" s="216"/>
    </row>
    <row r="865" ht="12.75">
      <c r="A865" s="216"/>
    </row>
    <row r="866" ht="12.75">
      <c r="A866" s="216"/>
    </row>
    <row r="867" ht="12.75">
      <c r="A867" s="216"/>
    </row>
    <row r="868" ht="12.75">
      <c r="A868" s="216"/>
    </row>
    <row r="869" ht="12.75">
      <c r="A869" s="216"/>
    </row>
    <row r="870" ht="12.75">
      <c r="A870" s="216"/>
    </row>
    <row r="871" ht="12.75">
      <c r="A871" s="216"/>
    </row>
    <row r="872" ht="12.75">
      <c r="A872" s="216"/>
    </row>
    <row r="873" ht="12.75">
      <c r="A873" s="216"/>
    </row>
    <row r="874" ht="12.75">
      <c r="A874" s="216"/>
    </row>
    <row r="875" ht="12.75">
      <c r="A875" s="216"/>
    </row>
    <row r="876" ht="12.75">
      <c r="A876" s="216"/>
    </row>
    <row r="877" ht="12.75">
      <c r="A877" s="216"/>
    </row>
    <row r="878" ht="12.75">
      <c r="A878" s="216"/>
    </row>
    <row r="879" ht="12.75">
      <c r="A879" s="216"/>
    </row>
    <row r="880" ht="12.75">
      <c r="A880" s="216"/>
    </row>
    <row r="881" ht="12.75">
      <c r="A881" s="216"/>
    </row>
    <row r="882" ht="12.75">
      <c r="A882" s="216"/>
    </row>
    <row r="883" ht="12.75">
      <c r="A883" s="216"/>
    </row>
    <row r="884" ht="12.75">
      <c r="A884" s="216"/>
    </row>
    <row r="885" ht="12.75">
      <c r="A885" s="216"/>
    </row>
    <row r="886" ht="12.75">
      <c r="A886" s="216"/>
    </row>
    <row r="887" ht="12.75">
      <c r="A887" s="216"/>
    </row>
    <row r="888" ht="12.75">
      <c r="A888" s="216"/>
    </row>
    <row r="889" ht="12.75">
      <c r="A889" s="216"/>
    </row>
    <row r="890" ht="12.75">
      <c r="A890" s="216"/>
    </row>
    <row r="891" ht="12.75">
      <c r="A891" s="216"/>
    </row>
    <row r="892" ht="12.75">
      <c r="A892" s="216"/>
    </row>
    <row r="893" ht="12.75">
      <c r="A893" s="216"/>
    </row>
    <row r="894" ht="12.75">
      <c r="A894" s="216"/>
    </row>
    <row r="895" ht="12.75">
      <c r="A895" s="216"/>
    </row>
    <row r="896" ht="12.75">
      <c r="A896" s="216"/>
    </row>
    <row r="897" ht="12.75">
      <c r="A897" s="216"/>
    </row>
    <row r="898" ht="12.75">
      <c r="A898" s="216"/>
    </row>
    <row r="899" ht="12.75">
      <c r="A899" s="216"/>
    </row>
    <row r="900" ht="12.75">
      <c r="A900" s="216"/>
    </row>
    <row r="901" ht="12.75">
      <c r="A901" s="216"/>
    </row>
    <row r="902" ht="12.75">
      <c r="A902" s="216"/>
    </row>
    <row r="903" ht="12.75">
      <c r="A903" s="216"/>
    </row>
    <row r="904" ht="12.75">
      <c r="A904" s="216"/>
    </row>
    <row r="905" ht="12.75">
      <c r="A905" s="216"/>
    </row>
    <row r="906" ht="12.75">
      <c r="A906" s="216"/>
    </row>
    <row r="907" ht="12.75">
      <c r="A907" s="216"/>
    </row>
    <row r="908" ht="12.75">
      <c r="A908" s="216"/>
    </row>
    <row r="909" ht="12.75">
      <c r="A909" s="216"/>
    </row>
    <row r="910" ht="12.75">
      <c r="A910" s="216"/>
    </row>
    <row r="911" ht="12.75">
      <c r="A911" s="216"/>
    </row>
    <row r="912" ht="12.75">
      <c r="A912" s="216"/>
    </row>
    <row r="913" ht="12.75">
      <c r="A913" s="216"/>
    </row>
    <row r="914" ht="12.75">
      <c r="A914" s="216"/>
    </row>
    <row r="915" ht="12.75">
      <c r="A915" s="216"/>
    </row>
    <row r="916" ht="12.75">
      <c r="A916" s="216"/>
    </row>
    <row r="917" ht="12.75">
      <c r="A917" s="216"/>
    </row>
    <row r="918" ht="12.75">
      <c r="A918" s="216"/>
    </row>
    <row r="919" ht="12.75">
      <c r="A919" s="216"/>
    </row>
    <row r="920" ht="12.75">
      <c r="A920" s="216"/>
    </row>
    <row r="921" ht="12.75">
      <c r="A921" s="216"/>
    </row>
    <row r="922" ht="12.75">
      <c r="A922" s="216"/>
    </row>
    <row r="923" ht="12.75">
      <c r="A923" s="216"/>
    </row>
    <row r="924" ht="12.75">
      <c r="A924" s="216"/>
    </row>
    <row r="925" ht="12.75">
      <c r="A925" s="216"/>
    </row>
    <row r="926" ht="12.75">
      <c r="A926" s="216"/>
    </row>
    <row r="927" ht="12.75">
      <c r="A927" s="216"/>
    </row>
    <row r="928" ht="12.75">
      <c r="A928" s="216"/>
    </row>
    <row r="929" ht="12.75">
      <c r="A929" s="216"/>
    </row>
    <row r="930" ht="12.75">
      <c r="A930" s="216"/>
    </row>
    <row r="931" ht="12.75">
      <c r="A931" s="216"/>
    </row>
    <row r="932" ht="12.75">
      <c r="A932" s="216"/>
    </row>
    <row r="933" ht="12.75">
      <c r="A933" s="216"/>
    </row>
    <row r="934" ht="12.75">
      <c r="A934" s="216"/>
    </row>
    <row r="935" ht="12.75">
      <c r="A935" s="216"/>
    </row>
    <row r="936" ht="12.75">
      <c r="A936" s="216"/>
    </row>
    <row r="937" ht="12.75">
      <c r="A937" s="216"/>
    </row>
    <row r="938" ht="12.75">
      <c r="A938" s="216"/>
    </row>
    <row r="939" ht="12.75">
      <c r="A939" s="216"/>
    </row>
    <row r="940" ht="12.75">
      <c r="A940" s="216"/>
    </row>
    <row r="941" ht="12.75">
      <c r="A941" s="216"/>
    </row>
    <row r="942" ht="12.75">
      <c r="A942" s="216"/>
    </row>
    <row r="943" ht="12.75">
      <c r="A943" s="216"/>
    </row>
    <row r="944" ht="12.75">
      <c r="A944" s="216"/>
    </row>
    <row r="945" ht="12.75">
      <c r="A945" s="216"/>
    </row>
    <row r="946" ht="12.75">
      <c r="A946" s="216"/>
    </row>
    <row r="947" ht="12.75">
      <c r="A947" s="216"/>
    </row>
    <row r="948" ht="12.75">
      <c r="A948" s="216"/>
    </row>
    <row r="949" ht="12.75">
      <c r="A949" s="216"/>
    </row>
    <row r="950" ht="12.75">
      <c r="A950" s="216"/>
    </row>
    <row r="951" ht="12.75">
      <c r="A951" s="216"/>
    </row>
    <row r="952" ht="12.75">
      <c r="A952" s="216"/>
    </row>
    <row r="953" ht="12.75">
      <c r="A953" s="216"/>
    </row>
    <row r="954" ht="12.75">
      <c r="A954" s="216"/>
    </row>
    <row r="955" ht="12.75">
      <c r="A955" s="216"/>
    </row>
    <row r="956" ht="12.75">
      <c r="A956" s="216"/>
    </row>
    <row r="957" ht="12.75">
      <c r="A957" s="216"/>
    </row>
    <row r="958" ht="12.75">
      <c r="A958" s="216"/>
    </row>
    <row r="959" ht="12.75">
      <c r="A959" s="216"/>
    </row>
    <row r="960" ht="12.75">
      <c r="A960" s="216"/>
    </row>
    <row r="961" ht="12.75">
      <c r="A961" s="216"/>
    </row>
    <row r="962" ht="12.75">
      <c r="A962" s="216"/>
    </row>
    <row r="963" ht="12.75">
      <c r="A963" s="216"/>
    </row>
    <row r="964" ht="12.75">
      <c r="A964" s="216"/>
    </row>
    <row r="965" ht="12.75">
      <c r="A965" s="216"/>
    </row>
    <row r="966" ht="12.75">
      <c r="A966" s="216"/>
    </row>
    <row r="967" ht="12.75">
      <c r="A967" s="216"/>
    </row>
    <row r="968" ht="12.75">
      <c r="A968" s="216"/>
    </row>
    <row r="969" ht="12.75">
      <c r="A969" s="216"/>
    </row>
    <row r="970" ht="12.75">
      <c r="A970" s="216"/>
    </row>
    <row r="971" ht="12.75">
      <c r="A971" s="216"/>
    </row>
    <row r="972" ht="12.75">
      <c r="A972" s="216"/>
    </row>
    <row r="973" ht="12.75">
      <c r="A973" s="216"/>
    </row>
    <row r="974" ht="12.75">
      <c r="A974" s="216"/>
    </row>
    <row r="975" ht="12.75">
      <c r="A975" s="216"/>
    </row>
    <row r="976" ht="12.75">
      <c r="A976" s="216"/>
    </row>
    <row r="977" ht="12.75">
      <c r="A977" s="216"/>
    </row>
    <row r="978" ht="12.75">
      <c r="A978" s="216"/>
    </row>
    <row r="979" ht="12.75">
      <c r="A979" s="216"/>
    </row>
    <row r="980" ht="12.75">
      <c r="A980" s="216"/>
    </row>
    <row r="981" ht="12.75">
      <c r="A981" s="216"/>
    </row>
    <row r="982" ht="12.75">
      <c r="A982" s="216"/>
    </row>
    <row r="983" ht="12.75">
      <c r="A983" s="216"/>
    </row>
    <row r="984" ht="12.75">
      <c r="A984" s="216"/>
    </row>
    <row r="985" ht="12.75">
      <c r="A985" s="216"/>
    </row>
    <row r="986" ht="12.75">
      <c r="A986" s="216"/>
    </row>
    <row r="987" ht="12.75">
      <c r="A987" s="216"/>
    </row>
    <row r="988" ht="12.75">
      <c r="A988" s="216"/>
    </row>
    <row r="989" ht="12.75">
      <c r="A989" s="216"/>
    </row>
    <row r="990" ht="12.75">
      <c r="A990" s="216"/>
    </row>
    <row r="991" ht="12.75">
      <c r="A991" s="216"/>
    </row>
    <row r="992" ht="12.75">
      <c r="A992" s="216"/>
    </row>
    <row r="993" ht="12.75">
      <c r="A993" s="216"/>
    </row>
    <row r="994" ht="12.75">
      <c r="A994" s="216"/>
    </row>
    <row r="995" ht="12.75">
      <c r="A995" s="216"/>
    </row>
    <row r="996" ht="12.75">
      <c r="A996" s="216"/>
    </row>
    <row r="997" ht="12.75">
      <c r="A997" s="216"/>
    </row>
    <row r="998" ht="12.75">
      <c r="A998" s="216"/>
    </row>
    <row r="999" ht="12.75">
      <c r="A999" s="216"/>
    </row>
    <row r="1000" ht="12.75">
      <c r="A1000" s="216"/>
    </row>
    <row r="1001" ht="12.75">
      <c r="A1001" s="216"/>
    </row>
    <row r="1002" ht="12.75">
      <c r="A1002" s="216"/>
    </row>
    <row r="1003" ht="12.75">
      <c r="A1003" s="216"/>
    </row>
    <row r="1004" ht="12.75">
      <c r="A1004" s="216"/>
    </row>
    <row r="1005" ht="12.75">
      <c r="A1005" s="216"/>
    </row>
    <row r="1006" ht="12.75">
      <c r="A1006" s="216"/>
    </row>
    <row r="1007" ht="12.75">
      <c r="A1007" s="216"/>
    </row>
    <row r="1008" ht="12.75">
      <c r="A1008" s="216"/>
    </row>
    <row r="1009" ht="12.75">
      <c r="A1009" s="216"/>
    </row>
    <row r="1010" ht="12.75">
      <c r="A1010" s="216"/>
    </row>
    <row r="1011" ht="12.75">
      <c r="A1011" s="216"/>
    </row>
    <row r="1012" ht="12.75">
      <c r="A1012" s="216"/>
    </row>
    <row r="1013" ht="12.75">
      <c r="A1013" s="216"/>
    </row>
    <row r="1014" ht="12.75">
      <c r="A1014" s="216"/>
    </row>
    <row r="1015" ht="12.75">
      <c r="A1015" s="216"/>
    </row>
    <row r="1016" ht="12.75">
      <c r="A1016" s="216"/>
    </row>
    <row r="1017" ht="12.75">
      <c r="A1017" s="216"/>
    </row>
    <row r="1018" ht="12.75">
      <c r="A1018" s="216"/>
    </row>
    <row r="1019" ht="12.75">
      <c r="A1019" s="216"/>
    </row>
    <row r="1020" ht="12.75">
      <c r="A1020" s="216"/>
    </row>
    <row r="1021" ht="12.75">
      <c r="A1021" s="216"/>
    </row>
    <row r="1022" ht="12.75">
      <c r="A1022" s="216"/>
    </row>
    <row r="1023" ht="12.75">
      <c r="A1023" s="216"/>
    </row>
    <row r="1024" ht="12.75">
      <c r="A1024" s="216"/>
    </row>
    <row r="1025" ht="12.75">
      <c r="A1025" s="216"/>
    </row>
    <row r="1026" ht="12.75">
      <c r="A1026" s="216"/>
    </row>
    <row r="1027" ht="12.75">
      <c r="A1027" s="216"/>
    </row>
    <row r="1028" ht="12.75">
      <c r="A1028" s="216"/>
    </row>
    <row r="1029" ht="12.75">
      <c r="A1029" s="216"/>
    </row>
    <row r="1030" ht="12.75">
      <c r="A1030" s="216"/>
    </row>
    <row r="1031" ht="12.75">
      <c r="A1031" s="216"/>
    </row>
    <row r="1032" ht="12.75">
      <c r="A1032" s="216"/>
    </row>
    <row r="1033" ht="12.75">
      <c r="A1033" s="216"/>
    </row>
    <row r="1034" ht="12.75">
      <c r="A1034" s="216"/>
    </row>
    <row r="1035" ht="12.75">
      <c r="A1035" s="216"/>
    </row>
    <row r="1036" ht="12.75">
      <c r="A1036" s="216"/>
    </row>
    <row r="1037" ht="12.75">
      <c r="A1037" s="216"/>
    </row>
    <row r="1038" ht="12.75">
      <c r="A1038" s="216"/>
    </row>
    <row r="1039" ht="12.75">
      <c r="A1039" s="216"/>
    </row>
    <row r="1040" ht="12.75">
      <c r="A1040" s="216"/>
    </row>
    <row r="1041" ht="12.75">
      <c r="A1041" s="216"/>
    </row>
    <row r="1042" ht="12.75">
      <c r="A1042" s="216"/>
    </row>
    <row r="1043" ht="12.75">
      <c r="A1043" s="216"/>
    </row>
    <row r="1044" ht="12.75">
      <c r="A1044" s="216"/>
    </row>
    <row r="1045" ht="12.75">
      <c r="A1045" s="216"/>
    </row>
    <row r="1046" ht="12.75">
      <c r="A1046" s="216"/>
    </row>
    <row r="1047" ht="12.75">
      <c r="A1047" s="216"/>
    </row>
    <row r="1048" ht="12.75">
      <c r="A1048" s="216"/>
    </row>
    <row r="1049" ht="12.75">
      <c r="A1049" s="216"/>
    </row>
    <row r="1050" ht="12.75">
      <c r="A1050" s="216"/>
    </row>
    <row r="1051" ht="12.75">
      <c r="A1051" s="216"/>
    </row>
    <row r="1052" ht="12.75">
      <c r="A1052" s="216"/>
    </row>
    <row r="1053" ht="12.75">
      <c r="A1053" s="216"/>
    </row>
    <row r="1054" ht="12.75">
      <c r="A1054" s="216"/>
    </row>
    <row r="1055" ht="12.75">
      <c r="A1055" s="216"/>
    </row>
    <row r="1056" ht="12.75">
      <c r="A1056" s="216"/>
    </row>
    <row r="1057" ht="12.75">
      <c r="A1057" s="216"/>
    </row>
    <row r="1058" ht="12.75">
      <c r="A1058" s="216"/>
    </row>
    <row r="1059" ht="12.75">
      <c r="A1059" s="216"/>
    </row>
    <row r="1060" ht="12.75">
      <c r="A1060" s="216"/>
    </row>
    <row r="1061" ht="12.75">
      <c r="A1061" s="216"/>
    </row>
    <row r="1062" ht="12.75">
      <c r="A1062" s="216"/>
    </row>
    <row r="1063" ht="12.75">
      <c r="A1063" s="216"/>
    </row>
    <row r="1064" ht="12.75">
      <c r="A1064" s="216"/>
    </row>
    <row r="1065" ht="12.75">
      <c r="A1065" s="216"/>
    </row>
    <row r="1066" ht="12.75">
      <c r="A1066" s="216"/>
    </row>
    <row r="1067" ht="12.75">
      <c r="A1067" s="216"/>
    </row>
    <row r="1068" ht="12.75">
      <c r="A1068" s="216"/>
    </row>
    <row r="1069" ht="12.75">
      <c r="A1069" s="216"/>
    </row>
    <row r="1070" ht="12.75">
      <c r="A1070" s="216"/>
    </row>
  </sheetData>
  <mergeCells count="7">
    <mergeCell ref="D6:D7"/>
    <mergeCell ref="D23:D24"/>
    <mergeCell ref="D68:D69"/>
    <mergeCell ref="A74:A75"/>
    <mergeCell ref="B74:B75"/>
    <mergeCell ref="C40:C43"/>
    <mergeCell ref="C74:C75"/>
  </mergeCells>
  <printOptions gridLines="1" horizontalCentered="1"/>
  <pageMargins left="0.1968503937007874" right="0.3937007874015748" top="0.67" bottom="0.88" header="0.35433070866141736" footer="0.11811023622047245"/>
  <pageSetup horizontalDpi="600" verticalDpi="600" orientation="landscape" paperSize="9" scale="92" r:id="rId1"/>
  <headerFooter alignWithMargins="0">
    <oddHeader>&amp;Lv tis. Kč&amp;C&amp;"Arial CE,tučné\&amp;12Schválené příjmy roku 2005&amp;"Arial CE,obyčejné\&amp;10
&amp;R&amp;"Arial CE,tučné\&amp;12Část A - příloha č. 2</oddHeader>
    <oddFooter>&amp;C&amp;P+1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8" sqref="B28"/>
    </sheetView>
  </sheetViews>
  <sheetFormatPr defaultColWidth="9.00390625" defaultRowHeight="12.75"/>
  <cols>
    <col min="1" max="1" width="24.625" style="8" customWidth="1"/>
    <col min="2" max="2" width="12.00390625" style="118" customWidth="1"/>
    <col min="3" max="3" width="43.75390625" style="8" customWidth="1"/>
    <col min="4" max="4" width="9.125" style="8" customWidth="1"/>
    <col min="5" max="6" width="9.125" style="8" customWidth="1" collapsed="1"/>
    <col min="7" max="9" width="9.125" style="8" customWidth="1"/>
    <col min="10" max="10" width="9.125" style="8" customWidth="1" collapsed="1"/>
    <col min="11" max="11" width="9.125" style="8" customWidth="1"/>
    <col min="12" max="31" width="9.125" style="8" customWidth="1" collapsed="1"/>
    <col min="32" max="16384" width="9.125" style="8" customWidth="1"/>
  </cols>
  <sheetData>
    <row r="1" spans="1:3" s="6" customFormat="1" ht="45.75" customHeight="1" thickBot="1">
      <c r="A1" s="298" t="s">
        <v>28</v>
      </c>
      <c r="B1" s="299" t="s">
        <v>379</v>
      </c>
      <c r="C1" s="299" t="s">
        <v>29</v>
      </c>
    </row>
    <row r="2" spans="1:3" ht="12.75" customHeight="1">
      <c r="A2" s="7" t="s">
        <v>30</v>
      </c>
      <c r="B2" s="7">
        <f>'[2]Část B -1-KP'!C71</f>
        <v>8298</v>
      </c>
      <c r="C2" s="115"/>
    </row>
    <row r="3" spans="1:3" ht="12.75" customHeight="1">
      <c r="A3" s="7" t="s">
        <v>31</v>
      </c>
      <c r="B3" s="253">
        <f>'[2]2-OI'!C55</f>
        <v>14455</v>
      </c>
      <c r="C3" s="7"/>
    </row>
    <row r="4" spans="1:3" ht="12.75" customHeight="1">
      <c r="A4" s="7" t="s">
        <v>32</v>
      </c>
      <c r="B4" s="253">
        <f>'[2]3-OKR'!C75</f>
        <v>4700</v>
      </c>
      <c r="C4" s="7"/>
    </row>
    <row r="5" spans="1:3" ht="12.75" customHeight="1">
      <c r="A5" s="7" t="s">
        <v>33</v>
      </c>
      <c r="B5" s="253">
        <f>'[2]4-ŽVO'!C14</f>
        <v>100</v>
      </c>
      <c r="C5" s="7"/>
    </row>
    <row r="6" spans="1:3" ht="12.75" customHeight="1">
      <c r="A6" s="7" t="s">
        <v>34</v>
      </c>
      <c r="B6" s="253">
        <f>'[2]5-EO'!C54</f>
        <v>58123</v>
      </c>
      <c r="C6" s="7"/>
    </row>
    <row r="7" spans="1:3" ht="12.75" customHeight="1">
      <c r="A7" s="7" t="s">
        <v>35</v>
      </c>
      <c r="B7" s="7">
        <f>'[2]6-OVAK'!C13</f>
        <v>30</v>
      </c>
      <c r="C7" s="7"/>
    </row>
    <row r="8" spans="1:3" ht="12.75" customHeight="1">
      <c r="A8" s="7" t="s">
        <v>36</v>
      </c>
      <c r="B8" s="253">
        <f>'[2]7-OD'!C74</f>
        <v>22808</v>
      </c>
      <c r="C8" s="7"/>
    </row>
    <row r="9" spans="1:3" ht="12.75" customHeight="1">
      <c r="A9" s="7" t="s">
        <v>262</v>
      </c>
      <c r="B9" s="253">
        <f>'[2]8-OAŘMV'!C18</f>
        <v>1240</v>
      </c>
      <c r="C9" s="7"/>
    </row>
    <row r="10" spans="1:3" ht="12.75" customHeight="1">
      <c r="A10" s="7" t="s">
        <v>37</v>
      </c>
      <c r="B10" s="253">
        <f>'[2]10-STO'!C21</f>
        <v>430</v>
      </c>
      <c r="C10" s="7"/>
    </row>
    <row r="11" spans="1:3" ht="12.75" customHeight="1">
      <c r="A11" s="7" t="s">
        <v>38</v>
      </c>
      <c r="B11" s="253">
        <f>'[2]11-OVVI'!C274</f>
        <v>25058</v>
      </c>
      <c r="C11" s="7"/>
    </row>
    <row r="12" spans="1:3" ht="12.75" customHeight="1">
      <c r="A12" s="7" t="s">
        <v>39</v>
      </c>
      <c r="B12" s="253">
        <f>'[2]13-OINF'!C34</f>
        <v>20000</v>
      </c>
      <c r="C12" s="7"/>
    </row>
    <row r="13" spans="1:3" ht="12.75" customHeight="1">
      <c r="A13" s="7" t="s">
        <v>40</v>
      </c>
      <c r="B13" s="253">
        <f>'[2]14-OŠ'!C339</f>
        <v>24703</v>
      </c>
      <c r="C13" s="7" t="s">
        <v>260</v>
      </c>
    </row>
    <row r="14" spans="1:3" ht="12.75" customHeight="1">
      <c r="A14" s="7" t="s">
        <v>41</v>
      </c>
      <c r="B14" s="253">
        <f>'[2]15-soc. zdrav.'!C93</f>
        <v>179762</v>
      </c>
      <c r="C14" s="7" t="s">
        <v>261</v>
      </c>
    </row>
    <row r="15" spans="1:3" ht="12.75" customHeight="1">
      <c r="A15" s="7" t="s">
        <v>42</v>
      </c>
      <c r="B15" s="253">
        <f>'[2]19'!C98</f>
        <v>256970</v>
      </c>
      <c r="C15" s="7"/>
    </row>
    <row r="16" spans="1:3" ht="12.75" customHeight="1">
      <c r="A16" s="7" t="s">
        <v>43</v>
      </c>
      <c r="B16" s="253">
        <f>'[2]20'!C58</f>
        <v>40646</v>
      </c>
      <c r="C16" s="7"/>
    </row>
    <row r="17" spans="1:3" ht="12.75" customHeight="1">
      <c r="A17" s="7" t="s">
        <v>44</v>
      </c>
      <c r="B17" s="253">
        <f>'[2]35-OSSZ'!C202</f>
        <v>16041</v>
      </c>
      <c r="C17" s="7"/>
    </row>
    <row r="18" spans="1:3" ht="12.75" customHeight="1">
      <c r="A18" s="7" t="s">
        <v>45</v>
      </c>
      <c r="B18" s="253">
        <f>'[2]40-OŽP'!C118</f>
        <v>13511</v>
      </c>
      <c r="C18" s="7"/>
    </row>
    <row r="19" spans="1:3" ht="12.75" customHeight="1">
      <c r="A19" s="7" t="s">
        <v>46</v>
      </c>
      <c r="B19" s="253">
        <f>'[2]41-majetkoprávní'!C58</f>
        <v>24246</v>
      </c>
      <c r="C19" s="7"/>
    </row>
    <row r="20" spans="1:3" ht="12.75" customHeight="1">
      <c r="A20" s="7" t="s">
        <v>47</v>
      </c>
      <c r="B20" s="253">
        <f>'[2]42-ochrany '!C123</f>
        <v>3052</v>
      </c>
      <c r="C20" s="116"/>
    </row>
    <row r="21" spans="1:3" ht="12.75" customHeight="1" thickBot="1">
      <c r="A21" s="7" t="s">
        <v>48</v>
      </c>
      <c r="B21" s="253">
        <f>'[2]43-prodej domů'!C14</f>
        <v>450</v>
      </c>
      <c r="C21" s="9"/>
    </row>
    <row r="22" spans="1:3" ht="21" customHeight="1" thickBot="1">
      <c r="A22" s="300" t="s">
        <v>49</v>
      </c>
      <c r="B22" s="300">
        <f>SUM(B2:B21)</f>
        <v>714623</v>
      </c>
      <c r="C22" s="301"/>
    </row>
    <row r="23" spans="1:3" ht="8.25" customHeight="1">
      <c r="A23" s="6"/>
      <c r="B23" s="117"/>
      <c r="C23" s="6"/>
    </row>
  </sheetData>
  <printOptions gridLines="1" horizontalCentered="1"/>
  <pageMargins left="0.1968503937007874" right="0.5118110236220472" top="0.87" bottom="0.5118110236220472" header="0.2755905511811024" footer="0.2755905511811024"/>
  <pageSetup orientation="landscape" paperSize="9" r:id="rId1"/>
  <headerFooter alignWithMargins="0">
    <oddHeader>&amp;Lv tis. Kč&amp;C&amp;"Arial CE,tučné\&amp;12Sumář provozních výdajů odborů MmOl v roce 2005
&amp;"Arial CE,obyčejné\&amp;10bez objednávek veřejných služeb
&amp;R&amp;"Arial CE,tučné\&amp;12Část A - příloha č. 3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xSplit="1" ySplit="1" topLeftCell="D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" sqref="G4"/>
    </sheetView>
  </sheetViews>
  <sheetFormatPr defaultColWidth="9.00390625" defaultRowHeight="24.75" customHeight="1"/>
  <cols>
    <col min="1" max="1" width="18.75390625" style="2" customWidth="1"/>
    <col min="2" max="2" width="6.00390625" style="2" customWidth="1"/>
    <col min="3" max="3" width="4.75390625" style="2" customWidth="1"/>
    <col min="4" max="4" width="8.875" style="2" customWidth="1"/>
    <col min="5" max="5" width="22.75390625" style="4" customWidth="1"/>
    <col min="6" max="6" width="13.875" style="137" customWidth="1"/>
    <col min="7" max="7" width="41.00390625" style="73" customWidth="1"/>
    <col min="8" max="8" width="9.125" style="2" customWidth="1"/>
    <col min="9" max="9" width="9.125" style="2" customWidth="1" collapsed="1"/>
    <col min="10" max="10" width="9.125" style="2" customWidth="1"/>
    <col min="11" max="11" width="9.125" style="2" customWidth="1" collapsed="1"/>
    <col min="12" max="12" width="9.125" style="2" customWidth="1"/>
    <col min="13" max="13" width="9.125" style="2" customWidth="1" collapsed="1"/>
    <col min="14" max="14" width="9.125" style="2" customWidth="1"/>
    <col min="15" max="15" width="9.125" style="2" customWidth="1" collapsed="1"/>
    <col min="16" max="16" width="9.125" style="2" customWidth="1"/>
    <col min="17" max="24" width="9.125" style="2" customWidth="1" collapsed="1"/>
    <col min="25" max="16384" width="9.125" style="2" customWidth="1"/>
  </cols>
  <sheetData>
    <row r="1" spans="1:8" ht="39.75" customHeight="1">
      <c r="A1" s="10" t="s">
        <v>28</v>
      </c>
      <c r="B1" s="11" t="s">
        <v>385</v>
      </c>
      <c r="C1" s="11" t="s">
        <v>51</v>
      </c>
      <c r="D1" s="11" t="s">
        <v>52</v>
      </c>
      <c r="E1" s="11" t="s">
        <v>53</v>
      </c>
      <c r="F1" s="11" t="s">
        <v>377</v>
      </c>
      <c r="G1" s="12" t="s">
        <v>263</v>
      </c>
      <c r="H1" s="13"/>
    </row>
    <row r="2" spans="1:7" ht="13.5" customHeight="1">
      <c r="A2" s="17" t="s">
        <v>54</v>
      </c>
      <c r="B2" s="18">
        <v>3612</v>
      </c>
      <c r="C2" s="18">
        <v>5169</v>
      </c>
      <c r="D2" s="18" t="s">
        <v>56</v>
      </c>
      <c r="E2" s="19" t="s">
        <v>57</v>
      </c>
      <c r="F2" s="122">
        <v>17500</v>
      </c>
      <c r="G2" s="20" t="s">
        <v>58</v>
      </c>
    </row>
    <row r="3" spans="1:7" ht="13.5" customHeight="1">
      <c r="A3" s="17" t="s">
        <v>54</v>
      </c>
      <c r="B3" s="18">
        <v>6409</v>
      </c>
      <c r="C3" s="18">
        <v>5901</v>
      </c>
      <c r="D3" s="21" t="s">
        <v>59</v>
      </c>
      <c r="E3" s="19" t="s">
        <v>167</v>
      </c>
      <c r="F3" s="123">
        <v>2500</v>
      </c>
      <c r="G3" s="22" t="s">
        <v>27</v>
      </c>
    </row>
    <row r="4" spans="1:7" ht="19.5" customHeight="1" thickBot="1">
      <c r="A4" s="23" t="s">
        <v>352</v>
      </c>
      <c r="B4" s="24"/>
      <c r="C4" s="24"/>
      <c r="D4" s="24"/>
      <c r="E4" s="25"/>
      <c r="F4" s="124">
        <f>SUM(F2:F3)</f>
        <v>20000</v>
      </c>
      <c r="G4" s="26"/>
    </row>
    <row r="5" spans="1:7" s="13" customFormat="1" ht="13.5" customHeight="1" thickBot="1">
      <c r="A5" s="27"/>
      <c r="B5" s="27"/>
      <c r="C5" s="27"/>
      <c r="D5" s="27"/>
      <c r="E5" s="28"/>
      <c r="F5" s="125"/>
      <c r="G5" s="29"/>
    </row>
    <row r="6" spans="1:7" ht="13.5" customHeight="1">
      <c r="A6" s="30" t="s">
        <v>36</v>
      </c>
      <c r="B6" s="31">
        <v>2212</v>
      </c>
      <c r="C6" s="31">
        <v>5169</v>
      </c>
      <c r="D6" s="31" t="s">
        <v>55</v>
      </c>
      <c r="E6" s="32" t="s">
        <v>205</v>
      </c>
      <c r="F6" s="126">
        <v>41335</v>
      </c>
      <c r="G6" s="33" t="s">
        <v>201</v>
      </c>
    </row>
    <row r="7" spans="1:7" ht="13.5" customHeight="1">
      <c r="A7" s="17" t="s">
        <v>36</v>
      </c>
      <c r="B7" s="18">
        <v>2212</v>
      </c>
      <c r="C7" s="18">
        <v>5169</v>
      </c>
      <c r="D7" s="18" t="s">
        <v>55</v>
      </c>
      <c r="E7" s="19" t="s">
        <v>354</v>
      </c>
      <c r="F7" s="122">
        <v>350</v>
      </c>
      <c r="G7" s="20" t="s">
        <v>353</v>
      </c>
    </row>
    <row r="8" spans="1:7" ht="13.5" customHeight="1">
      <c r="A8" s="17" t="s">
        <v>36</v>
      </c>
      <c r="B8" s="18">
        <v>2212</v>
      </c>
      <c r="C8" s="18">
        <v>5169</v>
      </c>
      <c r="D8" s="18" t="s">
        <v>55</v>
      </c>
      <c r="E8" s="19" t="s">
        <v>200</v>
      </c>
      <c r="F8" s="122">
        <v>3637</v>
      </c>
      <c r="G8" s="20" t="s">
        <v>353</v>
      </c>
    </row>
    <row r="9" spans="1:7" ht="13.5" customHeight="1">
      <c r="A9" s="17" t="s">
        <v>36</v>
      </c>
      <c r="B9" s="18">
        <v>2212</v>
      </c>
      <c r="C9" s="18">
        <v>5169</v>
      </c>
      <c r="D9" s="18" t="s">
        <v>55</v>
      </c>
      <c r="E9" s="19" t="s">
        <v>202</v>
      </c>
      <c r="F9" s="122">
        <v>68</v>
      </c>
      <c r="G9" s="20" t="s">
        <v>374</v>
      </c>
    </row>
    <row r="10" spans="1:7" ht="13.5" customHeight="1">
      <c r="A10" s="17" t="s">
        <v>36</v>
      </c>
      <c r="B10" s="18">
        <v>2219</v>
      </c>
      <c r="C10" s="18">
        <v>5166</v>
      </c>
      <c r="D10" s="18" t="s">
        <v>55</v>
      </c>
      <c r="E10" s="19" t="s">
        <v>355</v>
      </c>
      <c r="F10" s="122">
        <v>240</v>
      </c>
      <c r="G10" s="20" t="s">
        <v>353</v>
      </c>
    </row>
    <row r="11" spans="1:7" ht="13.5" customHeight="1">
      <c r="A11" s="17" t="s">
        <v>36</v>
      </c>
      <c r="B11" s="18">
        <v>2221</v>
      </c>
      <c r="C11" s="18">
        <v>5193</v>
      </c>
      <c r="D11" s="34" t="s">
        <v>356</v>
      </c>
      <c r="E11" s="19" t="s">
        <v>357</v>
      </c>
      <c r="F11" s="122">
        <v>145000</v>
      </c>
      <c r="G11" s="20" t="s">
        <v>204</v>
      </c>
    </row>
    <row r="12" spans="1:7" ht="13.5" customHeight="1">
      <c r="A12" s="17" t="s">
        <v>36</v>
      </c>
      <c r="B12" s="18">
        <v>2221</v>
      </c>
      <c r="C12" s="18">
        <v>5193</v>
      </c>
      <c r="D12" s="18" t="s">
        <v>358</v>
      </c>
      <c r="E12" s="19" t="s">
        <v>357</v>
      </c>
      <c r="F12" s="122">
        <v>18715</v>
      </c>
      <c r="G12" s="20" t="s">
        <v>204</v>
      </c>
    </row>
    <row r="13" spans="1:7" ht="13.5" customHeight="1">
      <c r="A13" s="17" t="s">
        <v>36</v>
      </c>
      <c r="B13" s="18">
        <v>2221</v>
      </c>
      <c r="C13" s="18">
        <v>5193</v>
      </c>
      <c r="D13" s="18" t="s">
        <v>359</v>
      </c>
      <c r="E13" s="19" t="s">
        <v>360</v>
      </c>
      <c r="F13" s="122">
        <v>700</v>
      </c>
      <c r="G13" s="20" t="s">
        <v>204</v>
      </c>
    </row>
    <row r="14" spans="1:7" ht="13.5" customHeight="1">
      <c r="A14" s="17" t="s">
        <v>36</v>
      </c>
      <c r="B14" s="18">
        <v>2221</v>
      </c>
      <c r="C14" s="18">
        <v>5193</v>
      </c>
      <c r="D14" s="18" t="s">
        <v>359</v>
      </c>
      <c r="E14" s="19" t="s">
        <v>203</v>
      </c>
      <c r="F14" s="122">
        <v>40</v>
      </c>
      <c r="G14" s="157" t="s">
        <v>204</v>
      </c>
    </row>
    <row r="15" spans="1:7" ht="13.5" customHeight="1">
      <c r="A15" s="17" t="s">
        <v>36</v>
      </c>
      <c r="B15" s="18">
        <v>3631</v>
      </c>
      <c r="C15" s="18">
        <v>5169</v>
      </c>
      <c r="D15" s="18" t="s">
        <v>55</v>
      </c>
      <c r="E15" s="19" t="s">
        <v>361</v>
      </c>
      <c r="F15" s="122">
        <v>36270</v>
      </c>
      <c r="G15" s="20" t="s">
        <v>353</v>
      </c>
    </row>
    <row r="16" spans="1:7" ht="19.5" customHeight="1" thickBot="1">
      <c r="A16" s="23" t="s">
        <v>362</v>
      </c>
      <c r="B16" s="24"/>
      <c r="C16" s="24"/>
      <c r="D16" s="24"/>
      <c r="E16" s="25"/>
      <c r="F16" s="124">
        <f>SUM(F6:F15)</f>
        <v>246355</v>
      </c>
      <c r="G16" s="26"/>
    </row>
    <row r="17" spans="1:7" s="13" customFormat="1" ht="13.5" customHeight="1" thickBot="1">
      <c r="A17" s="27"/>
      <c r="B17" s="27"/>
      <c r="C17" s="27"/>
      <c r="D17" s="27"/>
      <c r="E17" s="29"/>
      <c r="F17" s="127"/>
      <c r="G17" s="29"/>
    </row>
    <row r="18" spans="1:7" ht="13.5" customHeight="1">
      <c r="A18" s="30" t="s">
        <v>363</v>
      </c>
      <c r="B18" s="35">
        <v>2229</v>
      </c>
      <c r="C18" s="35">
        <v>5169</v>
      </c>
      <c r="D18" s="31" t="s">
        <v>55</v>
      </c>
      <c r="E18" s="329" t="s">
        <v>364</v>
      </c>
      <c r="F18" s="126">
        <v>50</v>
      </c>
      <c r="G18" s="33" t="s">
        <v>353</v>
      </c>
    </row>
    <row r="19" spans="1:7" ht="13.5" customHeight="1">
      <c r="A19" s="36"/>
      <c r="B19" s="37"/>
      <c r="C19" s="37"/>
      <c r="D19" s="38"/>
      <c r="E19" s="326"/>
      <c r="F19" s="120"/>
      <c r="G19" s="16"/>
    </row>
    <row r="20" spans="1:7" ht="19.5" customHeight="1" thickBot="1">
      <c r="A20" s="23" t="s">
        <v>365</v>
      </c>
      <c r="B20" s="24"/>
      <c r="C20" s="24"/>
      <c r="D20" s="24"/>
      <c r="E20" s="25"/>
      <c r="F20" s="124">
        <f>SUM(F18)</f>
        <v>50</v>
      </c>
      <c r="G20" s="26"/>
    </row>
    <row r="21" spans="1:7" s="13" customFormat="1" ht="13.5" customHeight="1" thickBot="1">
      <c r="A21" s="27"/>
      <c r="B21" s="27"/>
      <c r="C21" s="27"/>
      <c r="D21" s="27"/>
      <c r="E21" s="29"/>
      <c r="F21" s="127"/>
      <c r="G21" s="29"/>
    </row>
    <row r="22" spans="1:7" ht="13.5" customHeight="1">
      <c r="A22" s="40" t="s">
        <v>366</v>
      </c>
      <c r="B22" s="35">
        <v>3421</v>
      </c>
      <c r="C22" s="35">
        <v>5169</v>
      </c>
      <c r="D22" s="41" t="s">
        <v>55</v>
      </c>
      <c r="E22" s="42" t="s">
        <v>367</v>
      </c>
      <c r="F22" s="126">
        <v>300</v>
      </c>
      <c r="G22" s="33" t="s">
        <v>353</v>
      </c>
    </row>
    <row r="23" spans="1:7" ht="19.5" customHeight="1" thickBot="1">
      <c r="A23" s="23" t="s">
        <v>368</v>
      </c>
      <c r="B23" s="24"/>
      <c r="C23" s="24"/>
      <c r="D23" s="24"/>
      <c r="E23" s="25"/>
      <c r="F23" s="124">
        <f>SUM(F22)</f>
        <v>300</v>
      </c>
      <c r="G23" s="26"/>
    </row>
    <row r="24" spans="1:7" s="13" customFormat="1" ht="13.5" customHeight="1" thickBot="1">
      <c r="A24" s="43"/>
      <c r="B24" s="43"/>
      <c r="C24" s="43"/>
      <c r="D24" s="27"/>
      <c r="E24" s="29"/>
      <c r="F24" s="127"/>
      <c r="G24" s="29"/>
    </row>
    <row r="25" spans="1:7" ht="13.5" customHeight="1">
      <c r="A25" s="40" t="s">
        <v>42</v>
      </c>
      <c r="B25" s="35">
        <v>3745</v>
      </c>
      <c r="C25" s="35">
        <v>5169</v>
      </c>
      <c r="D25" s="31" t="s">
        <v>55</v>
      </c>
      <c r="E25" s="330" t="s">
        <v>369</v>
      </c>
      <c r="F25" s="126">
        <v>234</v>
      </c>
      <c r="G25" s="33" t="s">
        <v>353</v>
      </c>
    </row>
    <row r="26" spans="1:7" ht="13.5" customHeight="1">
      <c r="A26" s="44"/>
      <c r="B26" s="45"/>
      <c r="C26" s="45"/>
      <c r="D26" s="46"/>
      <c r="E26" s="331"/>
      <c r="F26" s="119"/>
      <c r="G26" s="47"/>
    </row>
    <row r="27" spans="1:7" ht="13.5" customHeight="1">
      <c r="A27" s="48"/>
      <c r="B27" s="37">
        <v>6409</v>
      </c>
      <c r="C27" s="37">
        <v>5169</v>
      </c>
      <c r="D27" s="49" t="s">
        <v>55</v>
      </c>
      <c r="E27" s="50" t="s">
        <v>370</v>
      </c>
      <c r="F27" s="120">
        <v>749</v>
      </c>
      <c r="G27" s="16" t="s">
        <v>206</v>
      </c>
    </row>
    <row r="28" spans="1:7" ht="19.5" customHeight="1" thickBot="1">
      <c r="A28" s="23" t="s">
        <v>371</v>
      </c>
      <c r="B28" s="24"/>
      <c r="C28" s="24"/>
      <c r="D28" s="24"/>
      <c r="E28" s="169"/>
      <c r="F28" s="124">
        <f>F25+F27</f>
        <v>983</v>
      </c>
      <c r="G28" s="26"/>
    </row>
    <row r="29" spans="1:7" ht="13.5" customHeight="1">
      <c r="A29" s="151" t="s">
        <v>45</v>
      </c>
      <c r="B29" s="152">
        <v>2140</v>
      </c>
      <c r="C29" s="152">
        <v>5169</v>
      </c>
      <c r="D29" s="327" t="s">
        <v>372</v>
      </c>
      <c r="E29" s="168" t="s">
        <v>207</v>
      </c>
      <c r="F29" s="126">
        <v>25000</v>
      </c>
      <c r="G29" s="33" t="s">
        <v>181</v>
      </c>
    </row>
    <row r="30" spans="1:7" ht="13.5" customHeight="1">
      <c r="A30" s="51"/>
      <c r="B30" s="34"/>
      <c r="C30" s="34"/>
      <c r="D30" s="328"/>
      <c r="E30" s="52"/>
      <c r="F30" s="122"/>
      <c r="G30" s="20"/>
    </row>
    <row r="31" spans="1:7" ht="13.5" customHeight="1">
      <c r="A31" s="51" t="s">
        <v>45</v>
      </c>
      <c r="B31" s="34">
        <v>3722</v>
      </c>
      <c r="C31" s="34">
        <v>5169</v>
      </c>
      <c r="D31" s="18" t="s">
        <v>55</v>
      </c>
      <c r="E31" s="19" t="s">
        <v>373</v>
      </c>
      <c r="F31" s="122">
        <v>26325</v>
      </c>
      <c r="G31" s="20" t="s">
        <v>374</v>
      </c>
    </row>
    <row r="32" spans="1:7" ht="13.5" customHeight="1">
      <c r="A32" s="51" t="s">
        <v>45</v>
      </c>
      <c r="B32" s="34">
        <v>3722</v>
      </c>
      <c r="C32" s="34">
        <v>5169</v>
      </c>
      <c r="D32" s="18" t="s">
        <v>55</v>
      </c>
      <c r="E32" s="53" t="s">
        <v>375</v>
      </c>
      <c r="F32" s="122">
        <v>58000</v>
      </c>
      <c r="G32" s="20" t="s">
        <v>353</v>
      </c>
    </row>
    <row r="33" spans="1:7" ht="13.5" customHeight="1">
      <c r="A33" s="51" t="s">
        <v>45</v>
      </c>
      <c r="B33" s="34">
        <v>3745</v>
      </c>
      <c r="C33" s="34">
        <v>5169</v>
      </c>
      <c r="D33" s="18" t="s">
        <v>55</v>
      </c>
      <c r="E33" s="53" t="s">
        <v>14</v>
      </c>
      <c r="F33" s="122">
        <v>33665</v>
      </c>
      <c r="G33" s="20" t="s">
        <v>182</v>
      </c>
    </row>
    <row r="34" spans="1:7" ht="13.5" customHeight="1">
      <c r="A34" s="48" t="s">
        <v>45</v>
      </c>
      <c r="B34" s="37">
        <v>6409</v>
      </c>
      <c r="C34" s="37">
        <v>5169</v>
      </c>
      <c r="D34" s="38" t="s">
        <v>55</v>
      </c>
      <c r="E34" s="39" t="s">
        <v>15</v>
      </c>
      <c r="F34" s="120">
        <v>600</v>
      </c>
      <c r="G34" s="16" t="s">
        <v>353</v>
      </c>
    </row>
    <row r="35" spans="1:7" ht="19.5" customHeight="1" thickBot="1">
      <c r="A35" s="23" t="s">
        <v>16</v>
      </c>
      <c r="B35" s="24"/>
      <c r="C35" s="24"/>
      <c r="D35" s="24"/>
      <c r="E35" s="25"/>
      <c r="F35" s="124">
        <f>SUM(F29:F34)</f>
        <v>143590</v>
      </c>
      <c r="G35" s="26"/>
    </row>
    <row r="36" spans="1:7" s="13" customFormat="1" ht="13.5" customHeight="1" thickBot="1">
      <c r="A36" s="43"/>
      <c r="B36" s="43"/>
      <c r="C36" s="43"/>
      <c r="D36" s="27"/>
      <c r="E36" s="29"/>
      <c r="F36" s="127"/>
      <c r="G36" s="29"/>
    </row>
    <row r="37" spans="1:7" ht="13.5" customHeight="1" thickBot="1">
      <c r="A37" s="40" t="s">
        <v>17</v>
      </c>
      <c r="B37" s="35">
        <v>3319</v>
      </c>
      <c r="C37" s="35">
        <v>5169</v>
      </c>
      <c r="D37" s="31" t="s">
        <v>55</v>
      </c>
      <c r="E37" s="32" t="s">
        <v>18</v>
      </c>
      <c r="F37" s="126">
        <v>252</v>
      </c>
      <c r="G37" s="33" t="s">
        <v>353</v>
      </c>
    </row>
    <row r="38" spans="1:7" ht="13.5" customHeight="1">
      <c r="A38" s="40" t="s">
        <v>17</v>
      </c>
      <c r="B38" s="152">
        <v>3326</v>
      </c>
      <c r="C38" s="152">
        <v>5169</v>
      </c>
      <c r="D38" s="31" t="s">
        <v>55</v>
      </c>
      <c r="E38" s="15" t="s">
        <v>388</v>
      </c>
      <c r="F38" s="153">
        <v>246</v>
      </c>
      <c r="G38" s="332" t="s">
        <v>389</v>
      </c>
    </row>
    <row r="39" spans="1:7" ht="13.5" customHeight="1">
      <c r="A39" s="151"/>
      <c r="B39" s="152"/>
      <c r="C39" s="152"/>
      <c r="D39" s="14"/>
      <c r="E39" s="15"/>
      <c r="F39" s="153"/>
      <c r="G39" s="302"/>
    </row>
    <row r="40" spans="1:7" ht="13.5" customHeight="1">
      <c r="A40" s="51" t="s">
        <v>17</v>
      </c>
      <c r="B40" s="34">
        <v>6409</v>
      </c>
      <c r="C40" s="34">
        <v>5169</v>
      </c>
      <c r="D40" s="18" t="s">
        <v>55</v>
      </c>
      <c r="E40" s="303" t="s">
        <v>208</v>
      </c>
      <c r="F40" s="122">
        <v>485</v>
      </c>
      <c r="G40" s="20" t="s">
        <v>353</v>
      </c>
    </row>
    <row r="41" spans="1:7" ht="13.5" customHeight="1">
      <c r="A41" s="48"/>
      <c r="B41" s="37"/>
      <c r="C41" s="37"/>
      <c r="D41" s="38"/>
      <c r="E41" s="326"/>
      <c r="F41" s="120"/>
      <c r="G41" s="16"/>
    </row>
    <row r="42" spans="1:7" ht="19.5" customHeight="1" thickBot="1">
      <c r="A42" s="23" t="s">
        <v>19</v>
      </c>
      <c r="B42" s="24"/>
      <c r="C42" s="24"/>
      <c r="D42" s="24"/>
      <c r="E42" s="25"/>
      <c r="F42" s="124">
        <f>SUM(F37:F41)</f>
        <v>983</v>
      </c>
      <c r="G42" s="26"/>
    </row>
    <row r="43" spans="1:7" s="13" customFormat="1" ht="13.5" customHeight="1" thickBot="1">
      <c r="A43" s="43"/>
      <c r="B43" s="43"/>
      <c r="C43" s="43"/>
      <c r="D43" s="27"/>
      <c r="E43" s="54"/>
      <c r="F43" s="125"/>
      <c r="G43" s="29"/>
    </row>
    <row r="44" spans="1:7" ht="13.5" customHeight="1">
      <c r="A44" s="40" t="s">
        <v>47</v>
      </c>
      <c r="B44" s="35">
        <v>6409</v>
      </c>
      <c r="C44" s="35">
        <v>5169</v>
      </c>
      <c r="D44" s="31" t="s">
        <v>55</v>
      </c>
      <c r="E44" s="330" t="s">
        <v>376</v>
      </c>
      <c r="F44" s="128">
        <v>450</v>
      </c>
      <c r="G44" s="324" t="s">
        <v>256</v>
      </c>
    </row>
    <row r="45" spans="1:7" ht="13.5" customHeight="1">
      <c r="A45" s="151"/>
      <c r="B45" s="152"/>
      <c r="C45" s="152"/>
      <c r="D45" s="14"/>
      <c r="E45" s="333"/>
      <c r="F45" s="121"/>
      <c r="G45" s="325"/>
    </row>
    <row r="46" spans="1:7" ht="13.5" customHeight="1">
      <c r="A46" s="51"/>
      <c r="B46" s="34"/>
      <c r="C46" s="34"/>
      <c r="D46" s="18"/>
      <c r="E46" s="333"/>
      <c r="F46" s="121"/>
      <c r="G46" s="325"/>
    </row>
    <row r="47" spans="1:7" ht="13.5" customHeight="1">
      <c r="A47" s="48"/>
      <c r="B47" s="37"/>
      <c r="C47" s="37"/>
      <c r="D47" s="38"/>
      <c r="E47" s="334"/>
      <c r="F47" s="119"/>
      <c r="G47" s="302"/>
    </row>
    <row r="48" spans="1:7" s="55" customFormat="1" ht="19.5" customHeight="1" thickBot="1">
      <c r="A48" s="23" t="s">
        <v>20</v>
      </c>
      <c r="B48" s="24"/>
      <c r="C48" s="24"/>
      <c r="D48" s="24"/>
      <c r="E48" s="25"/>
      <c r="F48" s="124">
        <f>SUM(F44)</f>
        <v>450</v>
      </c>
      <c r="G48" s="26"/>
    </row>
    <row r="49" spans="1:7" s="61" customFormat="1" ht="24.75" customHeight="1" thickBot="1">
      <c r="A49" s="56" t="s">
        <v>21</v>
      </c>
      <c r="B49" s="57"/>
      <c r="C49" s="57"/>
      <c r="D49" s="58"/>
      <c r="E49" s="59"/>
      <c r="F49" s="129">
        <f>F4+F16+F20+F23+F28+F35+F42+F48</f>
        <v>412711</v>
      </c>
      <c r="G49" s="60"/>
    </row>
    <row r="50" spans="1:7" ht="13.5" thickBot="1">
      <c r="A50" s="62"/>
      <c r="B50" s="62"/>
      <c r="C50" s="62"/>
      <c r="D50" s="63"/>
      <c r="E50" s="62"/>
      <c r="F50" s="130"/>
      <c r="G50" s="64"/>
    </row>
    <row r="51" spans="1:7" ht="19.5" customHeight="1">
      <c r="A51" s="320" t="s">
        <v>22</v>
      </c>
      <c r="B51" s="321"/>
      <c r="C51" s="321"/>
      <c r="D51" s="321"/>
      <c r="E51" s="321"/>
      <c r="F51" s="131">
        <f>F6+F7+F8+F9+F10+F15+F18+F25+F31+F32+F34+F33+F40+F37+F44+F22+F27+F38</f>
        <v>203256</v>
      </c>
      <c r="G51" s="65"/>
    </row>
    <row r="52" spans="1:7" ht="19.5" customHeight="1">
      <c r="A52" s="322" t="s">
        <v>23</v>
      </c>
      <c r="B52" s="323"/>
      <c r="C52" s="323"/>
      <c r="D52" s="323"/>
      <c r="E52" s="323"/>
      <c r="F52" s="132">
        <f>F11+F12+F13+F14</f>
        <v>164455</v>
      </c>
      <c r="G52" s="66"/>
    </row>
    <row r="53" spans="1:7" ht="19.5" customHeight="1">
      <c r="A53" s="322" t="s">
        <v>24</v>
      </c>
      <c r="B53" s="323"/>
      <c r="C53" s="323"/>
      <c r="D53" s="323"/>
      <c r="E53" s="323"/>
      <c r="F53" s="132">
        <f>F29</f>
        <v>25000</v>
      </c>
      <c r="G53" s="66"/>
    </row>
    <row r="54" spans="1:7" ht="19.5" customHeight="1">
      <c r="A54" s="322" t="s">
        <v>25</v>
      </c>
      <c r="B54" s="323"/>
      <c r="C54" s="323"/>
      <c r="D54" s="323"/>
      <c r="E54" s="323"/>
      <c r="F54" s="132">
        <f>F2</f>
        <v>17500</v>
      </c>
      <c r="G54" s="66"/>
    </row>
    <row r="55" spans="1:7" ht="19.5" customHeight="1" thickBot="1">
      <c r="A55" s="317" t="s">
        <v>168</v>
      </c>
      <c r="B55" s="318"/>
      <c r="C55" s="318"/>
      <c r="D55" s="318"/>
      <c r="E55" s="319"/>
      <c r="F55" s="133">
        <f>F3</f>
        <v>2500</v>
      </c>
      <c r="G55" s="281" t="s">
        <v>337</v>
      </c>
    </row>
    <row r="56" spans="1:7" s="71" customFormat="1" ht="25.5" customHeight="1" thickBot="1">
      <c r="A56" s="67" t="s">
        <v>186</v>
      </c>
      <c r="B56" s="68"/>
      <c r="C56" s="68"/>
      <c r="D56" s="68"/>
      <c r="E56" s="69"/>
      <c r="F56" s="134">
        <f>SUM(F51:F55)</f>
        <v>412711</v>
      </c>
      <c r="G56" s="70"/>
    </row>
    <row r="57" spans="1:6" ht="24.75" customHeight="1">
      <c r="A57" s="4"/>
      <c r="B57" s="4"/>
      <c r="C57" s="4"/>
      <c r="D57" s="4"/>
      <c r="E57" s="72"/>
      <c r="F57" s="135"/>
    </row>
    <row r="58" spans="1:6" ht="24.75" customHeight="1">
      <c r="A58" s="4"/>
      <c r="B58" s="4"/>
      <c r="C58" s="4"/>
      <c r="D58" s="74"/>
      <c r="E58" s="74"/>
      <c r="F58" s="136"/>
    </row>
    <row r="59" spans="1:6" ht="24.75" customHeight="1">
      <c r="A59" s="4"/>
      <c r="B59" s="4"/>
      <c r="C59" s="4"/>
      <c r="D59" s="74"/>
      <c r="E59" s="74"/>
      <c r="F59" s="136"/>
    </row>
    <row r="60" spans="1:6" ht="24.75" customHeight="1">
      <c r="A60" s="4"/>
      <c r="B60" s="4"/>
      <c r="C60" s="4"/>
      <c r="D60" s="74"/>
      <c r="E60" s="74"/>
      <c r="F60" s="136"/>
    </row>
    <row r="61" spans="1:6" ht="24.75" customHeight="1">
      <c r="A61" s="4"/>
      <c r="B61" s="4"/>
      <c r="C61" s="4"/>
      <c r="D61" s="74"/>
      <c r="E61" s="74"/>
      <c r="F61" s="136"/>
    </row>
    <row r="62" spans="1:6" ht="24.75" customHeight="1">
      <c r="A62" s="4"/>
      <c r="B62" s="4"/>
      <c r="C62" s="4"/>
      <c r="D62" s="74"/>
      <c r="E62" s="74"/>
      <c r="F62" s="136"/>
    </row>
    <row r="63" spans="1:6" ht="24.75" customHeight="1">
      <c r="A63" s="4"/>
      <c r="B63" s="4"/>
      <c r="C63" s="4"/>
      <c r="D63" s="74"/>
      <c r="E63" s="74"/>
      <c r="F63" s="136"/>
    </row>
    <row r="64" spans="1:6" ht="24.75" customHeight="1">
      <c r="A64" s="4"/>
      <c r="B64" s="4"/>
      <c r="C64" s="4"/>
      <c r="D64" s="74"/>
      <c r="E64" s="74"/>
      <c r="F64" s="136"/>
    </row>
    <row r="65" spans="1:6" ht="24.75" customHeight="1">
      <c r="A65" s="4"/>
      <c r="B65" s="4"/>
      <c r="C65" s="4"/>
      <c r="D65" s="74"/>
      <c r="E65" s="74"/>
      <c r="F65" s="136"/>
    </row>
    <row r="66" spans="1:6" ht="24.75" customHeight="1">
      <c r="A66" s="4"/>
      <c r="B66" s="4"/>
      <c r="C66" s="4"/>
      <c r="D66" s="4"/>
      <c r="F66" s="136"/>
    </row>
    <row r="67" spans="1:6" ht="24.75" customHeight="1">
      <c r="A67" s="4"/>
      <c r="B67" s="4"/>
      <c r="C67" s="4"/>
      <c r="D67" s="4"/>
      <c r="F67" s="136"/>
    </row>
    <row r="68" spans="1:6" ht="24.75" customHeight="1">
      <c r="A68" s="4"/>
      <c r="B68" s="4"/>
      <c r="C68" s="4"/>
      <c r="D68" s="4"/>
      <c r="F68" s="136"/>
    </row>
    <row r="69" spans="1:6" ht="24.75" customHeight="1">
      <c r="A69" s="4"/>
      <c r="B69" s="4"/>
      <c r="C69" s="4"/>
      <c r="D69" s="4"/>
      <c r="F69" s="136"/>
    </row>
    <row r="70" spans="1:6" ht="24.75" customHeight="1">
      <c r="A70" s="4"/>
      <c r="B70" s="4"/>
      <c r="C70" s="4"/>
      <c r="D70" s="4"/>
      <c r="F70" s="136"/>
    </row>
    <row r="71" spans="1:6" ht="24.75" customHeight="1">
      <c r="A71" s="4"/>
      <c r="B71" s="4"/>
      <c r="C71" s="4"/>
      <c r="D71" s="4"/>
      <c r="F71" s="136"/>
    </row>
  </sheetData>
  <mergeCells count="12">
    <mergeCell ref="G44:G47"/>
    <mergeCell ref="E40:E41"/>
    <mergeCell ref="D29:D30"/>
    <mergeCell ref="E18:E19"/>
    <mergeCell ref="E25:E26"/>
    <mergeCell ref="G38:G39"/>
    <mergeCell ref="E44:E47"/>
    <mergeCell ref="A55:E55"/>
    <mergeCell ref="A51:E51"/>
    <mergeCell ref="A52:E52"/>
    <mergeCell ref="A53:E53"/>
    <mergeCell ref="A54:E54"/>
  </mergeCells>
  <printOptions horizontalCentered="1" verticalCentered="1"/>
  <pageMargins left="0.46" right="0.4" top="1.08" bottom="0.89" header="0.62" footer="0.59"/>
  <pageSetup horizontalDpi="600" verticalDpi="600" orientation="landscape" paperSize="9" scale="90" r:id="rId1"/>
  <headerFooter alignWithMargins="0">
    <oddHeader>&amp;Lv tis. Kč&amp;C&amp;"Arial CE,tučné\&amp;12Sumář objednávek veřejných služeb u akciových společností v roce 2005&amp;R&amp;"Arial CE,tučné\&amp;12Část A - příloha č. 4</oddHeader>
    <oddFooter>&amp;C&amp;P+4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ySplit="1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 outlineLevelCol="1"/>
  <cols>
    <col min="1" max="1" width="19.00390625" style="233" customWidth="1"/>
    <col min="2" max="2" width="25.75390625" style="233" customWidth="1"/>
    <col min="3" max="3" width="13.75390625" style="247" customWidth="1"/>
    <col min="4" max="4" width="45.625" style="233" customWidth="1"/>
    <col min="5" max="5" width="7.125" style="225" hidden="1" customWidth="1" outlineLevel="1"/>
    <col min="6" max="7" width="9.125" style="225" customWidth="1" collapsed="1"/>
    <col min="8" max="9" width="9.125" style="225" customWidth="1" outlineLevel="1"/>
    <col min="10" max="10" width="9.125" style="225" customWidth="1"/>
    <col min="11" max="11" width="9.125" style="225" customWidth="1" outlineLevel="1"/>
    <col min="12" max="14" width="9.125" style="225" customWidth="1" collapsed="1"/>
    <col min="15" max="15" width="9.125" style="225" customWidth="1" outlineLevel="1"/>
    <col min="16" max="19" width="9.125" style="225" customWidth="1" collapsed="1"/>
    <col min="20" max="16384" width="9.125" style="225" customWidth="1"/>
  </cols>
  <sheetData>
    <row r="1" spans="1:5" s="3" customFormat="1" ht="48" customHeight="1">
      <c r="A1" s="1" t="s">
        <v>385</v>
      </c>
      <c r="B1" s="218" t="s">
        <v>351</v>
      </c>
      <c r="C1" s="1" t="s">
        <v>377</v>
      </c>
      <c r="D1" s="219" t="s">
        <v>29</v>
      </c>
      <c r="E1" s="219"/>
    </row>
    <row r="2" spans="1:4" ht="12.75" customHeight="1">
      <c r="A2" s="223"/>
      <c r="B2" s="224" t="s">
        <v>211</v>
      </c>
      <c r="C2" s="221"/>
      <c r="D2" s="189"/>
    </row>
    <row r="3" spans="1:4" ht="12.75" customHeight="1">
      <c r="A3" s="223"/>
      <c r="B3" s="224"/>
      <c r="C3" s="221"/>
      <c r="D3" s="189"/>
    </row>
    <row r="4" spans="1:4" ht="12.75" customHeight="1">
      <c r="A4" s="223"/>
      <c r="B4" s="226" t="s">
        <v>212</v>
      </c>
      <c r="C4" s="221">
        <v>7527</v>
      </c>
      <c r="D4" s="189"/>
    </row>
    <row r="5" spans="1:4" ht="12.75" customHeight="1" thickBot="1">
      <c r="A5" s="223"/>
      <c r="B5" s="223"/>
      <c r="C5" s="221"/>
      <c r="D5" s="189"/>
    </row>
    <row r="6" spans="1:4" s="229" customFormat="1" ht="12.75" customHeight="1" thickBot="1">
      <c r="A6" s="257" t="s">
        <v>213</v>
      </c>
      <c r="B6" s="258"/>
      <c r="C6" s="228">
        <f>SUM(C2:C4)</f>
        <v>7527</v>
      </c>
      <c r="D6" s="227"/>
    </row>
    <row r="7" spans="1:4" ht="12.75" customHeight="1">
      <c r="A7" s="220"/>
      <c r="B7" s="222"/>
      <c r="C7" s="222"/>
      <c r="D7" s="220"/>
    </row>
    <row r="8" spans="1:4" ht="12.75" customHeight="1">
      <c r="A8" s="220"/>
      <c r="B8" s="222"/>
      <c r="C8" s="222"/>
      <c r="D8" s="220"/>
    </row>
    <row r="9" spans="1:4" ht="12.75" customHeight="1">
      <c r="A9" s="223"/>
      <c r="B9" s="224" t="s">
        <v>214</v>
      </c>
      <c r="C9" s="234"/>
      <c r="D9" s="221" t="s">
        <v>64</v>
      </c>
    </row>
    <row r="10" spans="1:4" ht="12.75" customHeight="1">
      <c r="A10" s="226" t="s">
        <v>65</v>
      </c>
      <c r="B10" s="224"/>
      <c r="C10" s="234"/>
      <c r="D10" s="221"/>
    </row>
    <row r="11" spans="1:4" ht="12.75" customHeight="1">
      <c r="A11" s="147"/>
      <c r="B11" s="226" t="s">
        <v>216</v>
      </c>
      <c r="C11" s="221">
        <v>20</v>
      </c>
      <c r="D11" s="235"/>
    </row>
    <row r="12" spans="1:4" ht="12.75" customHeight="1">
      <c r="A12" s="147"/>
      <c r="B12" s="226" t="s">
        <v>384</v>
      </c>
      <c r="C12" s="221">
        <v>1</v>
      </c>
      <c r="D12" s="235"/>
    </row>
    <row r="13" spans="1:4" ht="12.75" customHeight="1">
      <c r="A13" s="147"/>
      <c r="B13" s="226"/>
      <c r="C13" s="221"/>
      <c r="D13" s="235"/>
    </row>
    <row r="14" spans="1:4" ht="12.75" customHeight="1">
      <c r="A14" s="248" t="s">
        <v>217</v>
      </c>
      <c r="B14" s="226"/>
      <c r="C14" s="221"/>
      <c r="D14" s="235"/>
    </row>
    <row r="15" spans="1:4" ht="12.75" customHeight="1">
      <c r="A15" s="237" t="s">
        <v>218</v>
      </c>
      <c r="B15" s="226"/>
      <c r="C15" s="221"/>
      <c r="D15" s="235"/>
    </row>
    <row r="16" spans="1:4" ht="12.75" customHeight="1">
      <c r="A16" s="223"/>
      <c r="B16" s="226" t="s">
        <v>347</v>
      </c>
      <c r="C16" s="221">
        <v>50</v>
      </c>
      <c r="D16" s="238"/>
    </row>
    <row r="17" spans="1:4" s="251" customFormat="1" ht="12.75" customHeight="1">
      <c r="A17" s="249"/>
      <c r="B17" s="250" t="s">
        <v>335</v>
      </c>
      <c r="C17" s="221">
        <v>7456</v>
      </c>
      <c r="D17" s="335" t="s">
        <v>66</v>
      </c>
    </row>
    <row r="18" spans="1:4" ht="12.75" customHeight="1">
      <c r="A18" s="223"/>
      <c r="B18" s="226"/>
      <c r="C18" s="221"/>
      <c r="D18" s="336"/>
    </row>
    <row r="19" spans="1:4" ht="12.75" customHeight="1" thickBot="1">
      <c r="A19" s="223"/>
      <c r="B19" s="146"/>
      <c r="C19" s="221"/>
      <c r="D19" s="240"/>
    </row>
    <row r="20" spans="1:4" s="229" customFormat="1" ht="12.75" customHeight="1" thickBot="1">
      <c r="A20" s="257" t="s">
        <v>221</v>
      </c>
      <c r="B20" s="259"/>
      <c r="C20" s="241">
        <f>C11+C12+C16+C17</f>
        <v>7527</v>
      </c>
      <c r="D20" s="242" t="s">
        <v>222</v>
      </c>
    </row>
    <row r="21" spans="3:4" ht="12.75">
      <c r="C21" s="246"/>
      <c r="D21" s="146"/>
    </row>
    <row r="22" spans="3:4" ht="12.75">
      <c r="C22" s="246"/>
      <c r="D22" s="146"/>
    </row>
    <row r="23" spans="3:4" ht="12.75">
      <c r="C23" s="246"/>
      <c r="D23" s="146"/>
    </row>
    <row r="24" spans="3:4" ht="12.75">
      <c r="C24" s="246"/>
      <c r="D24" s="146"/>
    </row>
    <row r="25" spans="3:4" ht="12.75">
      <c r="C25" s="246"/>
      <c r="D25" s="146"/>
    </row>
    <row r="26" spans="3:4" ht="12.75">
      <c r="C26" s="246"/>
      <c r="D26" s="146"/>
    </row>
    <row r="27" spans="3:4" ht="12.75">
      <c r="C27" s="246"/>
      <c r="D27" s="146"/>
    </row>
    <row r="28" spans="3:4" ht="12.75">
      <c r="C28" s="246"/>
      <c r="D28" s="146"/>
    </row>
    <row r="29" ht="12.75">
      <c r="D29" s="146"/>
    </row>
    <row r="30" ht="12.75">
      <c r="D30" s="146"/>
    </row>
    <row r="31" ht="12.75">
      <c r="D31" s="146"/>
    </row>
    <row r="32" ht="12.75">
      <c r="D32" s="146"/>
    </row>
    <row r="33" ht="12.75">
      <c r="D33" s="146"/>
    </row>
    <row r="34" ht="12.75">
      <c r="D34" s="146"/>
    </row>
    <row r="35" ht="12.75">
      <c r="D35" s="146"/>
    </row>
    <row r="36" ht="12.75">
      <c r="D36" s="146"/>
    </row>
    <row r="37" ht="12.75">
      <c r="D37" s="146"/>
    </row>
    <row r="38" ht="12.75">
      <c r="D38" s="146"/>
    </row>
    <row r="39" ht="12.75">
      <c r="D39" s="146"/>
    </row>
    <row r="40" ht="12.75">
      <c r="D40" s="146"/>
    </row>
    <row r="41" ht="12.75">
      <c r="D41" s="146"/>
    </row>
    <row r="42" ht="12.75">
      <c r="D42" s="146"/>
    </row>
    <row r="43" ht="12.75">
      <c r="D43" s="146"/>
    </row>
    <row r="44" ht="12.75">
      <c r="D44" s="146"/>
    </row>
    <row r="45" ht="12.75">
      <c r="D45" s="146"/>
    </row>
    <row r="46" ht="12.75">
      <c r="D46" s="146"/>
    </row>
    <row r="47" ht="12.75">
      <c r="D47" s="146"/>
    </row>
    <row r="48" ht="12.75">
      <c r="D48" s="146"/>
    </row>
    <row r="49" ht="12.75">
      <c r="D49" s="146"/>
    </row>
    <row r="50" ht="12.75">
      <c r="D50" s="146"/>
    </row>
    <row r="51" ht="12.75">
      <c r="D51" s="146"/>
    </row>
    <row r="52" ht="12.75">
      <c r="D52" s="146"/>
    </row>
    <row r="53" ht="12.75">
      <c r="D53" s="146"/>
    </row>
    <row r="54" ht="12.75">
      <c r="D54" s="146"/>
    </row>
    <row r="55" ht="12.75">
      <c r="D55" s="146"/>
    </row>
    <row r="56" ht="12.75">
      <c r="D56" s="146"/>
    </row>
  </sheetData>
  <mergeCells count="1">
    <mergeCell ref="D17:D18"/>
  </mergeCells>
  <printOptions gridLines="1" horizontalCentered="1"/>
  <pageMargins left="0.1968503937007874" right="0.1968503937007874" top="0.984251968503937" bottom="0.984251968503937" header="0.5118110236220472" footer="0.7086614173228347"/>
  <pageSetup horizontalDpi="600" verticalDpi="600" orientation="landscape" paperSize="9" r:id="rId1"/>
  <headerFooter alignWithMargins="0">
    <oddHeader>&amp;Lv tis. Kč&amp;C&amp;"Arial CE,tučné\&amp;12Fond rozvoje bydlení  - povodňový&amp;R&amp;"Arial CE,tučné\&amp;12Část A - příloha č. 5</oddHeader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1" topLeftCell="BM11" activePane="bottomLeft" state="frozen"/>
      <selection pane="topLeft" activeCell="A1" sqref="A1"/>
      <selection pane="bottomLeft" activeCell="C29" sqref="C29"/>
    </sheetView>
  </sheetViews>
  <sheetFormatPr defaultColWidth="9.00390625" defaultRowHeight="12.75" outlineLevelRow="1"/>
  <cols>
    <col min="1" max="1" width="18.875" style="233" customWidth="1"/>
    <col min="2" max="2" width="27.75390625" style="233" customWidth="1"/>
    <col min="3" max="3" width="13.75390625" style="247" customWidth="1"/>
    <col min="4" max="4" width="45.75390625" style="233" customWidth="1"/>
    <col min="5" max="16384" width="9.125" style="225" customWidth="1"/>
  </cols>
  <sheetData>
    <row r="1" spans="1:4" s="3" customFormat="1" ht="48" customHeight="1">
      <c r="A1" s="1" t="s">
        <v>385</v>
      </c>
      <c r="B1" s="218" t="s">
        <v>351</v>
      </c>
      <c r="C1" s="1" t="s">
        <v>377</v>
      </c>
      <c r="D1" s="219" t="s">
        <v>29</v>
      </c>
    </row>
    <row r="2" spans="1:4" s="149" customFormat="1" ht="12.75" customHeight="1">
      <c r="A2" s="220"/>
      <c r="B2" s="196" t="s">
        <v>209</v>
      </c>
      <c r="C2" s="221">
        <v>-7300</v>
      </c>
      <c r="D2" s="145" t="s">
        <v>210</v>
      </c>
    </row>
    <row r="3" spans="1:4" s="149" customFormat="1" ht="12.75" customHeight="1">
      <c r="A3" s="220"/>
      <c r="B3" s="222"/>
      <c r="C3" s="221"/>
      <c r="D3" s="202"/>
    </row>
    <row r="4" spans="1:4" ht="12.75" customHeight="1">
      <c r="A4" s="223"/>
      <c r="B4" s="224" t="s">
        <v>211</v>
      </c>
      <c r="C4" s="221"/>
      <c r="D4" s="189"/>
    </row>
    <row r="5" spans="1:4" ht="12.75" customHeight="1">
      <c r="A5" s="223"/>
      <c r="B5" s="226" t="s">
        <v>212</v>
      </c>
      <c r="C5" s="221">
        <v>23491</v>
      </c>
      <c r="D5" s="189"/>
    </row>
    <row r="6" spans="1:4" ht="12.75" customHeight="1" thickBot="1">
      <c r="A6" s="223"/>
      <c r="B6" s="223"/>
      <c r="C6" s="221"/>
      <c r="D6" s="189"/>
    </row>
    <row r="7" spans="1:4" s="229" customFormat="1" ht="12.75" customHeight="1" thickBot="1">
      <c r="A7" s="257" t="s">
        <v>213</v>
      </c>
      <c r="B7" s="258"/>
      <c r="C7" s="228">
        <f>SUM(C2:C5)</f>
        <v>16191</v>
      </c>
      <c r="D7" s="227"/>
    </row>
    <row r="8" spans="1:4" ht="12.75" customHeight="1">
      <c r="A8" s="230"/>
      <c r="B8" s="231"/>
      <c r="C8" s="232"/>
      <c r="D8" s="155"/>
    </row>
    <row r="9" spans="1:4" ht="12.75" customHeight="1">
      <c r="A9" s="224"/>
      <c r="C9" s="234"/>
      <c r="D9" s="189"/>
    </row>
    <row r="10" spans="1:4" ht="12.75" customHeight="1">
      <c r="A10" s="223"/>
      <c r="B10" s="224" t="s">
        <v>214</v>
      </c>
      <c r="C10" s="234"/>
      <c r="D10" s="224" t="s">
        <v>215</v>
      </c>
    </row>
    <row r="11" spans="1:4" ht="12.75" customHeight="1">
      <c r="A11" s="223"/>
      <c r="B11" s="224"/>
      <c r="C11" s="234"/>
      <c r="D11" s="224"/>
    </row>
    <row r="12" spans="1:4" ht="12.75" customHeight="1">
      <c r="A12" s="226" t="s">
        <v>387</v>
      </c>
      <c r="B12" s="224"/>
      <c r="C12" s="234"/>
      <c r="D12" s="224"/>
    </row>
    <row r="13" spans="1:4" ht="12.75" customHeight="1">
      <c r="A13" s="147"/>
      <c r="B13" s="226" t="s">
        <v>384</v>
      </c>
      <c r="C13" s="221">
        <v>1</v>
      </c>
      <c r="D13" s="235"/>
    </row>
    <row r="14" spans="1:4" ht="12.75" customHeight="1">
      <c r="A14" s="147"/>
      <c r="B14" s="226" t="s">
        <v>216</v>
      </c>
      <c r="C14" s="221">
        <v>60</v>
      </c>
      <c r="D14" s="235"/>
    </row>
    <row r="15" spans="1:4" ht="12.75" customHeight="1">
      <c r="A15" s="147"/>
      <c r="B15" s="226"/>
      <c r="C15" s="221"/>
      <c r="D15" s="235"/>
    </row>
    <row r="16" spans="1:4" ht="12.75" customHeight="1">
      <c r="A16" s="236" t="s">
        <v>217</v>
      </c>
      <c r="B16" s="226"/>
      <c r="C16" s="221"/>
      <c r="D16" s="235"/>
    </row>
    <row r="17" spans="1:4" ht="12.75" customHeight="1">
      <c r="A17" s="237" t="s">
        <v>218</v>
      </c>
      <c r="B17" s="226"/>
      <c r="C17" s="221"/>
      <c r="D17" s="235"/>
    </row>
    <row r="18" spans="1:4" ht="12.75" customHeight="1">
      <c r="A18" s="223"/>
      <c r="B18" s="226" t="s">
        <v>347</v>
      </c>
      <c r="C18" s="221">
        <v>750</v>
      </c>
      <c r="D18" s="238"/>
    </row>
    <row r="19" spans="1:4" ht="12.75" customHeight="1">
      <c r="A19" s="223"/>
      <c r="B19" s="226" t="s">
        <v>219</v>
      </c>
      <c r="C19" s="221">
        <v>15380</v>
      </c>
      <c r="D19" s="239" t="s">
        <v>220</v>
      </c>
    </row>
    <row r="20" spans="1:4" ht="12.75" customHeight="1" thickBot="1">
      <c r="A20" s="223"/>
      <c r="B20" s="146"/>
      <c r="C20" s="221"/>
      <c r="D20" s="240"/>
    </row>
    <row r="21" spans="1:4" s="229" customFormat="1" ht="12.75" customHeight="1" thickBot="1">
      <c r="A21" s="257" t="s">
        <v>221</v>
      </c>
      <c r="B21" s="259"/>
      <c r="C21" s="241">
        <f>C13+C14+C18+C19</f>
        <v>16191</v>
      </c>
      <c r="D21" s="242" t="s">
        <v>222</v>
      </c>
    </row>
    <row r="22" spans="1:4" ht="12.75" customHeight="1">
      <c r="A22" s="223"/>
      <c r="B22" s="146"/>
      <c r="C22" s="5"/>
      <c r="D22" s="244"/>
    </row>
    <row r="23" spans="1:4" ht="12.75" customHeight="1" hidden="1" outlineLevel="1">
      <c r="A23" s="146"/>
      <c r="B23" s="146"/>
      <c r="C23" s="5"/>
      <c r="D23" s="148"/>
    </row>
    <row r="24" spans="1:4" ht="12.75" customHeight="1" hidden="1" outlineLevel="1">
      <c r="A24" s="146"/>
      <c r="B24" s="146" t="s">
        <v>338</v>
      </c>
      <c r="C24" s="5">
        <f>C21+'Př.5-úč.fondyFRB povodeň'!C20</f>
        <v>23718</v>
      </c>
      <c r="D24" s="238"/>
    </row>
    <row r="25" ht="12.75" collapsed="1"/>
    <row r="26" spans="1:4" ht="9.75" customHeight="1">
      <c r="A26" s="245"/>
      <c r="B26" s="146"/>
      <c r="C26" s="243"/>
      <c r="D26" s="238"/>
    </row>
    <row r="27" spans="3:4" ht="12.75" customHeight="1">
      <c r="C27" s="246"/>
      <c r="D27" s="146"/>
    </row>
    <row r="28" spans="3:4" ht="12.75">
      <c r="C28" s="246"/>
      <c r="D28" s="146"/>
    </row>
    <row r="29" spans="3:4" ht="12.75">
      <c r="C29" s="246"/>
      <c r="D29" s="146"/>
    </row>
    <row r="30" spans="3:4" ht="12.75">
      <c r="C30" s="246"/>
      <c r="D30" s="146"/>
    </row>
    <row r="31" spans="3:4" ht="12.75">
      <c r="C31" s="246"/>
      <c r="D31" s="146"/>
    </row>
    <row r="32" spans="3:4" ht="12.75">
      <c r="C32" s="246"/>
      <c r="D32" s="146"/>
    </row>
    <row r="33" spans="3:4" ht="12.75">
      <c r="C33" s="246"/>
      <c r="D33" s="146"/>
    </row>
    <row r="34" spans="3:4" ht="12.75">
      <c r="C34" s="246"/>
      <c r="D34" s="146"/>
    </row>
    <row r="35" spans="3:4" ht="12.75">
      <c r="C35" s="246"/>
      <c r="D35" s="146"/>
    </row>
    <row r="36" spans="3:4" ht="12.75">
      <c r="C36" s="246"/>
      <c r="D36" s="146"/>
    </row>
    <row r="37" ht="12.75">
      <c r="D37" s="146"/>
    </row>
    <row r="38" ht="12.75">
      <c r="D38" s="146"/>
    </row>
    <row r="39" ht="12.75">
      <c r="D39" s="146"/>
    </row>
    <row r="40" ht="12.75">
      <c r="D40" s="146"/>
    </row>
    <row r="41" ht="12.75">
      <c r="D41" s="146"/>
    </row>
    <row r="42" ht="12.75">
      <c r="D42" s="146"/>
    </row>
    <row r="43" ht="12.75">
      <c r="D43" s="146"/>
    </row>
    <row r="44" ht="12.75">
      <c r="D44" s="146"/>
    </row>
    <row r="45" ht="12.75">
      <c r="D45" s="146"/>
    </row>
    <row r="46" ht="12.75">
      <c r="D46" s="146"/>
    </row>
    <row r="47" ht="12.75">
      <c r="D47" s="146"/>
    </row>
    <row r="48" ht="12.75">
      <c r="D48" s="146"/>
    </row>
    <row r="49" ht="12.75">
      <c r="D49" s="146"/>
    </row>
    <row r="50" ht="12.75">
      <c r="D50" s="146"/>
    </row>
    <row r="51" ht="12.75">
      <c r="D51" s="146"/>
    </row>
    <row r="52" ht="12.75">
      <c r="D52" s="146"/>
    </row>
    <row r="53" ht="12.75">
      <c r="D53" s="146"/>
    </row>
    <row r="54" ht="12.75">
      <c r="D54" s="146"/>
    </row>
    <row r="55" ht="12.75">
      <c r="D55" s="146"/>
    </row>
    <row r="56" ht="12.75">
      <c r="D56" s="146"/>
    </row>
    <row r="57" ht="12.75">
      <c r="D57" s="146"/>
    </row>
    <row r="58" ht="12.75">
      <c r="D58" s="146"/>
    </row>
    <row r="59" ht="12.75">
      <c r="D59" s="146"/>
    </row>
    <row r="60" ht="12.75">
      <c r="D60" s="146"/>
    </row>
    <row r="61" ht="12.75">
      <c r="D61" s="146"/>
    </row>
    <row r="62" ht="12.75">
      <c r="D62" s="146"/>
    </row>
    <row r="63" ht="12.75">
      <c r="D63" s="146"/>
    </row>
    <row r="64" ht="12.75">
      <c r="D64" s="146"/>
    </row>
  </sheetData>
  <printOptions gridLines="1" horizontalCentered="1"/>
  <pageMargins left="0.1968503937007874" right="0.1968503937007874" top="0.984251968503937" bottom="0.984251968503937" header="0.5118110236220472" footer="0.7086614173228347"/>
  <pageSetup horizontalDpi="600" verticalDpi="600" orientation="landscape" paperSize="9" r:id="rId1"/>
  <headerFooter alignWithMargins="0">
    <oddHeader>&amp;Lv tis. Kč&amp;C&amp;"Arial CE,tučné\&amp;12Fond rozvoje bydlení  - klasický
&amp;R&amp;"Arial CE,tučné\&amp;12Část A - příloha č. 5</oddHeader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" sqref="D7"/>
    </sheetView>
  </sheetViews>
  <sheetFormatPr defaultColWidth="9.00390625" defaultRowHeight="12.75" outlineLevelCol="1"/>
  <cols>
    <col min="1" max="1" width="20.25390625" style="2" customWidth="1"/>
    <col min="2" max="2" width="20.875" style="2" hidden="1" customWidth="1" outlineLevel="1"/>
    <col min="3" max="3" width="15.75390625" style="137" customWidth="1" collapsed="1"/>
    <col min="4" max="4" width="52.75390625" style="2" customWidth="1"/>
    <col min="5" max="16384" width="9.125" style="2" customWidth="1"/>
  </cols>
  <sheetData>
    <row r="1" spans="1:4" s="77" customFormat="1" ht="40.5" customHeight="1" thickBot="1">
      <c r="A1" s="75" t="s">
        <v>264</v>
      </c>
      <c r="B1" s="75" t="s">
        <v>380</v>
      </c>
      <c r="C1" s="76" t="s">
        <v>377</v>
      </c>
      <c r="D1" s="76" t="s">
        <v>378</v>
      </c>
    </row>
    <row r="2" spans="1:4" ht="40.5" customHeight="1">
      <c r="A2" s="78" t="s">
        <v>265</v>
      </c>
      <c r="B2" s="79" t="s">
        <v>266</v>
      </c>
      <c r="C2" s="138">
        <v>17500</v>
      </c>
      <c r="D2" s="80" t="s">
        <v>194</v>
      </c>
    </row>
    <row r="3" spans="1:4" ht="40.5" customHeight="1">
      <c r="A3" s="81" t="s">
        <v>267</v>
      </c>
      <c r="B3" s="82" t="s">
        <v>268</v>
      </c>
      <c r="C3" s="138">
        <v>72500</v>
      </c>
      <c r="D3" s="80" t="s">
        <v>195</v>
      </c>
    </row>
    <row r="4" spans="1:4" ht="40.5" customHeight="1">
      <c r="A4" s="81" t="s">
        <v>269</v>
      </c>
      <c r="B4" s="82" t="s">
        <v>196</v>
      </c>
      <c r="C4" s="138">
        <v>3360</v>
      </c>
      <c r="D4" s="84"/>
    </row>
    <row r="5" spans="1:4" ht="40.5" customHeight="1">
      <c r="A5" s="81" t="s">
        <v>197</v>
      </c>
      <c r="B5" s="82" t="s">
        <v>198</v>
      </c>
      <c r="C5" s="138">
        <v>29000</v>
      </c>
      <c r="D5" s="80" t="s">
        <v>169</v>
      </c>
    </row>
    <row r="6" spans="1:4" ht="40.5" customHeight="1">
      <c r="A6" s="81" t="s">
        <v>199</v>
      </c>
      <c r="B6" s="82" t="s">
        <v>187</v>
      </c>
      <c r="C6" s="138">
        <f>15000+1269</f>
        <v>16269</v>
      </c>
      <c r="D6" s="83" t="s">
        <v>104</v>
      </c>
    </row>
    <row r="7" spans="1:4" ht="40.5" customHeight="1">
      <c r="A7" s="81" t="s">
        <v>188</v>
      </c>
      <c r="B7" s="82" t="s">
        <v>189</v>
      </c>
      <c r="C7" s="138">
        <v>2500</v>
      </c>
      <c r="D7" s="83"/>
    </row>
    <row r="8" spans="1:4" ht="40.5" customHeight="1" thickBot="1">
      <c r="A8" s="81" t="s">
        <v>190</v>
      </c>
      <c r="B8" s="82" t="s">
        <v>191</v>
      </c>
      <c r="C8" s="138">
        <v>0</v>
      </c>
      <c r="D8" s="83" t="s">
        <v>339</v>
      </c>
    </row>
    <row r="9" spans="1:4" ht="40.5" customHeight="1" thickBot="1">
      <c r="A9" s="85" t="s">
        <v>108</v>
      </c>
      <c r="B9" s="86"/>
      <c r="C9" s="139">
        <f>SUM(C2:C8)</f>
        <v>141129</v>
      </c>
      <c r="D9" s="87"/>
    </row>
    <row r="10" spans="1:5" ht="59.25" customHeight="1">
      <c r="A10" s="88"/>
      <c r="B10" s="88"/>
      <c r="C10" s="90"/>
      <c r="D10" s="89"/>
      <c r="E10" s="1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gridLines="1" horizontalCentered="1" verticalCentered="1"/>
  <pageMargins left="0.3937007874015748" right="0.3937007874015748" top="1.535433070866142" bottom="1.1811023622047245" header="0.7874015748031497" footer="0.7874015748031497"/>
  <pageSetup horizontalDpi="600" verticalDpi="600" orientation="landscape" paperSize="9" scale="95" r:id="rId1"/>
  <headerFooter alignWithMargins="0">
    <oddHeader>&amp;Lv tis. Kč&amp;C&amp;"Arial CE,tučné\&amp;14Sumář příspěvkových organizací v roce 2005  
provozní část 
&amp;R&amp;"Arial CE,tučné\&amp;12Část A - příloha č. 6a&amp;"Arial CE,obyčejné\&amp;10
</oddHeader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xSplit="2" ySplit="1" topLeftCell="C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50" sqref="B50"/>
    </sheetView>
  </sheetViews>
  <sheetFormatPr defaultColWidth="9.00390625" defaultRowHeight="12.75"/>
  <cols>
    <col min="1" max="1" width="13.75390625" style="160" customWidth="1"/>
    <col min="2" max="2" width="45.125" style="0" customWidth="1"/>
    <col min="3" max="3" width="17.25390625" style="0" customWidth="1"/>
  </cols>
  <sheetData>
    <row r="1" spans="1:3" ht="45" customHeight="1">
      <c r="A1" s="140" t="s">
        <v>109</v>
      </c>
      <c r="B1" s="140" t="s">
        <v>110</v>
      </c>
      <c r="C1" s="140" t="s">
        <v>377</v>
      </c>
    </row>
    <row r="2" spans="1:3" ht="12.75" customHeight="1">
      <c r="A2" s="162">
        <v>1290</v>
      </c>
      <c r="B2" s="163" t="s">
        <v>111</v>
      </c>
      <c r="C2" s="163">
        <v>2487</v>
      </c>
    </row>
    <row r="3" spans="1:3" ht="12.75" customHeight="1">
      <c r="A3" s="162">
        <v>1300</v>
      </c>
      <c r="B3" s="163" t="s">
        <v>112</v>
      </c>
      <c r="C3" s="163">
        <v>1556</v>
      </c>
    </row>
    <row r="4" spans="1:3" ht="12.75" customHeight="1">
      <c r="A4" s="162">
        <v>1310</v>
      </c>
      <c r="B4" s="163" t="s">
        <v>113</v>
      </c>
      <c r="C4" s="163">
        <v>1905</v>
      </c>
    </row>
    <row r="5" spans="1:3" ht="12.75" customHeight="1">
      <c r="A5" s="162">
        <v>1440</v>
      </c>
      <c r="B5" s="163" t="s">
        <v>114</v>
      </c>
      <c r="C5" s="163">
        <v>3335</v>
      </c>
    </row>
    <row r="6" spans="1:3" ht="12.75" customHeight="1">
      <c r="A6" s="162">
        <v>1450</v>
      </c>
      <c r="B6" s="163" t="s">
        <v>115</v>
      </c>
      <c r="C6" s="163">
        <v>938</v>
      </c>
    </row>
    <row r="7" spans="1:3" ht="12.75" customHeight="1">
      <c r="A7" s="162">
        <v>1460</v>
      </c>
      <c r="B7" s="163" t="s">
        <v>116</v>
      </c>
      <c r="C7" s="163">
        <v>2566</v>
      </c>
    </row>
    <row r="8" spans="1:3" ht="12.75" customHeight="1">
      <c r="A8" s="162">
        <v>1470</v>
      </c>
      <c r="B8" s="163" t="s">
        <v>117</v>
      </c>
      <c r="C8" s="163">
        <v>2270</v>
      </c>
    </row>
    <row r="9" spans="1:3" ht="12.75" customHeight="1">
      <c r="A9" s="162">
        <v>1480</v>
      </c>
      <c r="B9" s="163" t="s">
        <v>118</v>
      </c>
      <c r="C9" s="163">
        <v>2349</v>
      </c>
    </row>
    <row r="10" spans="1:3" ht="12.75" customHeight="1">
      <c r="A10" s="162">
        <v>1490</v>
      </c>
      <c r="B10" s="163" t="s">
        <v>119</v>
      </c>
      <c r="C10" s="163">
        <v>1863</v>
      </c>
    </row>
    <row r="11" spans="1:3" ht="12.75" customHeight="1">
      <c r="A11" s="162">
        <v>1500</v>
      </c>
      <c r="B11" s="163" t="s">
        <v>120</v>
      </c>
      <c r="C11" s="163">
        <v>2243</v>
      </c>
    </row>
    <row r="12" spans="1:3" ht="12.75" customHeight="1">
      <c r="A12" s="162">
        <v>1510</v>
      </c>
      <c r="B12" s="163" t="s">
        <v>121</v>
      </c>
      <c r="C12" s="163">
        <v>1779</v>
      </c>
    </row>
    <row r="13" spans="1:3" ht="12.75" customHeight="1">
      <c r="A13" s="162">
        <v>1520</v>
      </c>
      <c r="B13" s="163" t="s">
        <v>122</v>
      </c>
      <c r="C13" s="163">
        <v>720</v>
      </c>
    </row>
    <row r="14" spans="1:3" ht="12.75" customHeight="1">
      <c r="A14" s="162">
        <v>1530</v>
      </c>
      <c r="B14" s="163" t="s">
        <v>123</v>
      </c>
      <c r="C14" s="163">
        <v>1015</v>
      </c>
    </row>
    <row r="15" spans="1:3" ht="12.75" customHeight="1">
      <c r="A15" s="162">
        <v>1540</v>
      </c>
      <c r="B15" s="163" t="s">
        <v>124</v>
      </c>
      <c r="C15" s="163">
        <v>3014</v>
      </c>
    </row>
    <row r="16" spans="1:3" ht="12.75" customHeight="1">
      <c r="A16" s="162">
        <v>1550</v>
      </c>
      <c r="B16" s="163" t="s">
        <v>125</v>
      </c>
      <c r="C16" s="163">
        <v>599</v>
      </c>
    </row>
    <row r="17" spans="1:3" s="91" customFormat="1" ht="19.5" customHeight="1">
      <c r="A17" s="282" t="s">
        <v>63</v>
      </c>
      <c r="B17" s="283"/>
      <c r="C17" s="284">
        <f>SUM(C2:C16)</f>
        <v>28639</v>
      </c>
    </row>
    <row r="18" spans="1:3" ht="12.75" customHeight="1">
      <c r="A18" s="162">
        <v>1200</v>
      </c>
      <c r="B18" s="163" t="s">
        <v>126</v>
      </c>
      <c r="C18" s="163">
        <v>4203</v>
      </c>
    </row>
    <row r="19" spans="1:3" ht="12.75" customHeight="1">
      <c r="A19" s="162">
        <v>1210</v>
      </c>
      <c r="B19" s="163" t="s">
        <v>127</v>
      </c>
      <c r="C19" s="163">
        <v>5221</v>
      </c>
    </row>
    <row r="20" spans="1:3" ht="12.75" customHeight="1">
      <c r="A20" s="162">
        <v>1220</v>
      </c>
      <c r="B20" s="163" t="s">
        <v>128</v>
      </c>
      <c r="C20" s="163">
        <v>3868</v>
      </c>
    </row>
    <row r="21" spans="1:3" ht="12.75" customHeight="1">
      <c r="A21" s="162">
        <v>1230</v>
      </c>
      <c r="B21" s="163" t="s">
        <v>129</v>
      </c>
      <c r="C21" s="163">
        <v>7589</v>
      </c>
    </row>
    <row r="22" spans="1:3" ht="12.75" customHeight="1">
      <c r="A22" s="162">
        <v>1240</v>
      </c>
      <c r="B22" s="163" t="s">
        <v>130</v>
      </c>
      <c r="C22" s="163">
        <v>2216</v>
      </c>
    </row>
    <row r="23" spans="1:3" ht="12.75" customHeight="1">
      <c r="A23" s="162">
        <v>1250</v>
      </c>
      <c r="B23" s="163" t="s">
        <v>131</v>
      </c>
      <c r="C23" s="163">
        <v>6334</v>
      </c>
    </row>
    <row r="24" spans="1:3" ht="12.75" customHeight="1">
      <c r="A24" s="162">
        <v>1260</v>
      </c>
      <c r="B24" s="163" t="s">
        <v>132</v>
      </c>
      <c r="C24" s="163">
        <v>2967</v>
      </c>
    </row>
    <row r="25" spans="1:3" ht="12.75" customHeight="1">
      <c r="A25" s="162">
        <v>1270</v>
      </c>
      <c r="B25" s="163" t="s">
        <v>133</v>
      </c>
      <c r="C25" s="163">
        <v>3695</v>
      </c>
    </row>
    <row r="26" spans="1:3" ht="12.75" customHeight="1">
      <c r="A26" s="162">
        <v>1280</v>
      </c>
      <c r="B26" s="163" t="s">
        <v>134</v>
      </c>
      <c r="C26" s="163">
        <v>9867</v>
      </c>
    </row>
    <row r="27" spans="1:3" ht="12.75" customHeight="1">
      <c r="A27" s="162">
        <v>1320</v>
      </c>
      <c r="B27" s="163" t="s">
        <v>135</v>
      </c>
      <c r="C27" s="163">
        <v>7498</v>
      </c>
    </row>
    <row r="28" spans="1:3" ht="12.75" customHeight="1">
      <c r="A28" s="162">
        <v>1330</v>
      </c>
      <c r="B28" s="163" t="s">
        <v>136</v>
      </c>
      <c r="C28" s="163">
        <v>6869</v>
      </c>
    </row>
    <row r="29" spans="1:3" ht="12.75" customHeight="1">
      <c r="A29" s="162">
        <v>1340</v>
      </c>
      <c r="B29" s="163" t="s">
        <v>137</v>
      </c>
      <c r="C29" s="163">
        <v>11564</v>
      </c>
    </row>
    <row r="30" spans="1:3" ht="12.75" customHeight="1">
      <c r="A30" s="162">
        <v>1350</v>
      </c>
      <c r="B30" s="163" t="s">
        <v>138</v>
      </c>
      <c r="C30" s="163">
        <v>2326</v>
      </c>
    </row>
    <row r="31" spans="1:3" ht="12.75" customHeight="1">
      <c r="A31" s="162">
        <v>1360</v>
      </c>
      <c r="B31" s="163" t="s">
        <v>231</v>
      </c>
      <c r="C31" s="163">
        <v>2256</v>
      </c>
    </row>
    <row r="32" spans="1:3" ht="12.75" customHeight="1">
      <c r="A32" s="162">
        <v>1370</v>
      </c>
      <c r="B32" s="163" t="s">
        <v>232</v>
      </c>
      <c r="C32" s="163">
        <v>2971</v>
      </c>
    </row>
    <row r="33" spans="1:3" ht="12.75" customHeight="1">
      <c r="A33" s="162">
        <v>1380</v>
      </c>
      <c r="B33" s="163" t="s">
        <v>233</v>
      </c>
      <c r="C33" s="163">
        <v>2692</v>
      </c>
    </row>
    <row r="34" spans="1:3" ht="12.75" customHeight="1">
      <c r="A34" s="162">
        <v>1390</v>
      </c>
      <c r="B34" s="163" t="s">
        <v>234</v>
      </c>
      <c r="C34" s="163">
        <v>0</v>
      </c>
    </row>
    <row r="35" spans="1:3" ht="12.75" customHeight="1">
      <c r="A35" s="162">
        <v>1400</v>
      </c>
      <c r="B35" s="163" t="s">
        <v>171</v>
      </c>
      <c r="C35" s="163">
        <v>508</v>
      </c>
    </row>
    <row r="36" spans="1:3" ht="12.75" customHeight="1">
      <c r="A36" s="162">
        <v>1410</v>
      </c>
      <c r="B36" s="163" t="s">
        <v>172</v>
      </c>
      <c r="C36" s="163">
        <v>4215</v>
      </c>
    </row>
    <row r="37" spans="1:3" ht="12.75" customHeight="1">
      <c r="A37" s="162">
        <v>1420</v>
      </c>
      <c r="B37" s="163" t="s">
        <v>173</v>
      </c>
      <c r="C37" s="163">
        <v>3385</v>
      </c>
    </row>
    <row r="38" spans="1:3" ht="12.75" customHeight="1">
      <c r="A38" s="162">
        <v>1570</v>
      </c>
      <c r="B38" s="163" t="s">
        <v>174</v>
      </c>
      <c r="C38" s="163">
        <v>1080</v>
      </c>
    </row>
    <row r="39" spans="1:3" s="142" customFormat="1" ht="19.5" customHeight="1">
      <c r="A39" s="282" t="s">
        <v>63</v>
      </c>
      <c r="B39" s="283"/>
      <c r="C39" s="284">
        <f>SUM(C18:C38)</f>
        <v>91324</v>
      </c>
    </row>
    <row r="40" spans="1:3" ht="12.75" customHeight="1">
      <c r="A40" s="166"/>
      <c r="B40" s="167"/>
      <c r="C40" s="254"/>
    </row>
    <row r="41" spans="1:3" s="142" customFormat="1" ht="24.75" customHeight="1">
      <c r="A41" s="164" t="s">
        <v>175</v>
      </c>
      <c r="B41" s="164"/>
      <c r="C41" s="132">
        <f>C17+C39</f>
        <v>119963</v>
      </c>
    </row>
    <row r="42" spans="1:2" ht="12.75" customHeight="1">
      <c r="A42" s="159"/>
      <c r="B42" s="143"/>
    </row>
    <row r="43" spans="1:2" ht="12.75" customHeight="1">
      <c r="A43" s="158" t="s">
        <v>176</v>
      </c>
      <c r="B43" s="141"/>
    </row>
    <row r="44" spans="1:2" ht="12.75" customHeight="1">
      <c r="A44" s="161" t="s">
        <v>177</v>
      </c>
      <c r="B44" s="141"/>
    </row>
    <row r="45" spans="1:2" ht="15">
      <c r="A45" s="165" t="s">
        <v>223</v>
      </c>
      <c r="B45" s="144"/>
    </row>
    <row r="46" spans="1:2" ht="15">
      <c r="A46" s="165" t="s">
        <v>224</v>
      </c>
      <c r="B46" s="144"/>
    </row>
  </sheetData>
  <printOptions horizontalCentered="1"/>
  <pageMargins left="0.63" right="0.7874015748031497" top="1.141732283464567" bottom="0.984251968503937" header="0.5118110236220472" footer="0.52"/>
  <pageSetup horizontalDpi="600" verticalDpi="600" orientation="portrait" paperSize="9" scale="95" r:id="rId1"/>
  <headerFooter alignWithMargins="0">
    <oddHeader>&amp;Lv tis. Kč&amp;C&amp;"Arial CE,tučné\&amp;12Příspěvkové organizace na úseku školství&amp;R&amp;"Arial CE,tučné\&amp;11Část A - příloha č. 6b</oddHead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2005-02-23T13:27:53Z</cp:lastPrinted>
  <dcterms:created xsi:type="dcterms:W3CDTF">2004-09-08T12:06:57Z</dcterms:created>
  <dcterms:modified xsi:type="dcterms:W3CDTF">2004-11-11T14:31:11Z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