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465" tabRatio="907" activeTab="0"/>
  </bookViews>
  <sheets>
    <sheet name="rekapitulace" sheetId="1" r:id="rId1"/>
    <sheet name="PŘÍJMY" sheetId="2" r:id="rId2"/>
    <sheet name="Sumář provoz.výdajů" sheetId="3" r:id="rId3"/>
    <sheet name="Sumář obj.veř.sl." sheetId="4" r:id="rId4"/>
    <sheet name="FRB klasika" sheetId="5" r:id="rId5"/>
    <sheet name="FRB povodeň" sheetId="6" r:id="rId6"/>
    <sheet name="Sumář PO" sheetId="7" r:id="rId7"/>
    <sheet name="PO-škol. zař." sheetId="8" r:id="rId8"/>
    <sheet name="příspěvky2004" sheetId="9" r:id="rId9"/>
  </sheets>
  <externalReferences>
    <externalReference r:id="rId12"/>
  </externalReferences>
  <definedNames>
    <definedName name="_xlnm.Print_Titles" localSheetId="7">'PO-škol. zař.'!$1:$1</definedName>
    <definedName name="_xlnm.Print_Titles" localSheetId="1">'PŘÍJMY'!$1:$1</definedName>
    <definedName name="_xlnm.Print_Titles" localSheetId="8">'příspěvky2004'!$1:$1</definedName>
    <definedName name="_xlnm.Print_Titles" localSheetId="3">'Sumář obj.veř.sl.'!$1:$1</definedName>
    <definedName name="_xlnm.Print_Area" localSheetId="4">'FRB klasika'!$A$1:$F$23</definedName>
    <definedName name="_xlnm.Print_Area" localSheetId="5">'FRB povodeň'!$A$1:$F$23</definedName>
    <definedName name="_xlnm.Print_Area" localSheetId="7">'PO-škol. zař.'!$A$1:$C$46</definedName>
    <definedName name="_xlnm.Print_Area" localSheetId="1">'PŘÍJMY'!$A$1:$D$64</definedName>
    <definedName name="_xlnm.Print_Area" localSheetId="8">'příspěvky2004'!$A$1:$F$53</definedName>
    <definedName name="_xlnm.Print_Area" localSheetId="0">'rekapitulace'!$A$1:$C$18</definedName>
    <definedName name="_xlnm.Print_Area" localSheetId="3">'Sumář obj.veř.sl.'!$A$1:$G$57</definedName>
    <definedName name="_xlnm.Print_Area" localSheetId="6">'Sumář PO'!$A$1:$C$10</definedName>
    <definedName name="_xlnm.Print_Area" localSheetId="2">'Sumář provoz.výdajů'!$A$1:$C$34</definedName>
    <definedName name="Odložené_zahájení" localSheetId="1">#REF!</definedName>
    <definedName name="Odložené_zahájení" localSheetId="3">#REF!</definedName>
    <definedName name="Odložené_zahájení" localSheetId="6">#REF!</definedName>
    <definedName name="Odložené_zahájení">#REF!</definedName>
    <definedName name="Rozestavěné_stavby" localSheetId="1">#REF!</definedName>
    <definedName name="Rozestavěné_stavby" localSheetId="3">#REF!</definedName>
    <definedName name="Rozestavěné_stavby" localSheetId="6">#REF!</definedName>
    <definedName name="Rozestavěné_stavby">#REF!</definedName>
    <definedName name="Soupis98" localSheetId="1">#REF!</definedName>
    <definedName name="Soupis98" localSheetId="3">#REF!</definedName>
    <definedName name="Soupis98" localSheetId="6">#REF!</definedName>
    <definedName name="Soupis98">#REF!</definedName>
    <definedName name="Sumář99_Dotaz_plán99" localSheetId="1">#REF!</definedName>
    <definedName name="Sumář99_Dotaz_plán99" localSheetId="3">#REF!</definedName>
    <definedName name="Sumář99_Dotaz_plán99" localSheetId="6">#REF!</definedName>
    <definedName name="Sumář99_Dotaz_plán99">#REF!</definedName>
    <definedName name="Sumář99_Dotaz98" localSheetId="1">#REF!</definedName>
    <definedName name="Sumář99_Dotaz98" localSheetId="3">#REF!</definedName>
    <definedName name="Sumář99_Dotaz98" localSheetId="6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<sst xmlns="http://schemas.openxmlformats.org/spreadsheetml/2006/main" count="486" uniqueCount="354">
  <si>
    <t>odvody příspěvkových organizací</t>
  </si>
  <si>
    <t>příjmy z pronájmu ostat. nemov. a jejich částí</t>
  </si>
  <si>
    <t>odpisy z přijatého majetku OLTERM a. s. (dle smlouvy - platná do r. 2019)</t>
  </si>
  <si>
    <t>příjmy z úroků</t>
  </si>
  <si>
    <t>přijaté sankční platby</t>
  </si>
  <si>
    <r>
      <t xml:space="preserve">v tom 10 mil.  REZERVA </t>
    </r>
    <r>
      <rPr>
        <sz val="8"/>
        <rFont val="Arial CE"/>
        <family val="2"/>
      </rPr>
      <t>(DPH u všech a. s.)</t>
    </r>
  </si>
  <si>
    <t>rezerva</t>
  </si>
  <si>
    <t>Org.</t>
  </si>
  <si>
    <t>Školské právní subjekty</t>
  </si>
  <si>
    <t>MŠ Jílová</t>
  </si>
  <si>
    <t>MŠ Helsinská</t>
  </si>
  <si>
    <t>MŠ Škrétova</t>
  </si>
  <si>
    <t>MŠ Holice</t>
  </si>
  <si>
    <t>MŠ Dělnická</t>
  </si>
  <si>
    <t>MŠ Lužická</t>
  </si>
  <si>
    <t>MŠ Michalské stromořadí</t>
  </si>
  <si>
    <t>MŠ Mozartova 6</t>
  </si>
  <si>
    <t>MŠ Zeyerova</t>
  </si>
  <si>
    <t>MŠ Rooseveltova</t>
  </si>
  <si>
    <t>MŠ Kpt. Nálepky</t>
  </si>
  <si>
    <t>MŠ I. Herrmanna</t>
  </si>
  <si>
    <t>MŠ Čajkovského</t>
  </si>
  <si>
    <t>MŠ Wolkerova</t>
  </si>
  <si>
    <t>MŠ Žižkovo nám.</t>
  </si>
  <si>
    <t>ZŠ Holice</t>
  </si>
  <si>
    <t xml:space="preserve">ZŠ Spojenců </t>
  </si>
  <si>
    <t>ZŠ tř. Řezníčkova</t>
  </si>
  <si>
    <t>ZŠ Mozartova</t>
  </si>
  <si>
    <t>ZŠ Fr. Stupky</t>
  </si>
  <si>
    <t>ZŠ Zeyerova</t>
  </si>
  <si>
    <t>ZŠ Heyrovského</t>
  </si>
  <si>
    <t>ZŠ Demlova</t>
  </si>
  <si>
    <t>ZŠ Dr. Nedvěda</t>
  </si>
  <si>
    <t>ZŠ Tererovo nám.</t>
  </si>
  <si>
    <t>ZŠ Rožňavská</t>
  </si>
  <si>
    <t>ZŠ Holečkova</t>
  </si>
  <si>
    <t>ZŠ 8. května</t>
  </si>
  <si>
    <t>ZŠ Hálkova</t>
  </si>
  <si>
    <t>ZŠ Svatoplukova</t>
  </si>
  <si>
    <t>ZŠ Sv. Kopeček</t>
  </si>
  <si>
    <t>ZŠ Petřkova</t>
  </si>
  <si>
    <t>ZŠ Droždín</t>
  </si>
  <si>
    <t>ZŠ Na Hradě</t>
  </si>
  <si>
    <t>ZŠ Čajkovského</t>
  </si>
  <si>
    <t>ZŠ Gorkého</t>
  </si>
  <si>
    <t>ZŠ tř. Svornosti</t>
  </si>
  <si>
    <t>ZŠ Nemilany</t>
  </si>
  <si>
    <t>Celkem práv. subjekty</t>
  </si>
  <si>
    <t>Poznámka:</t>
  </si>
  <si>
    <t>Tyto výdaje jsou v rámci odboru sledovány odděleně - nejsou promítnuty v provozních výdajích odboru školství.</t>
  </si>
  <si>
    <t>vodní plochy, přepoušť. stanice, veř. WC</t>
  </si>
  <si>
    <t>Paragraf</t>
  </si>
  <si>
    <t>Položka</t>
  </si>
  <si>
    <r>
      <t>6171</t>
    </r>
    <r>
      <rPr>
        <sz val="8"/>
        <rFont val="Arial CE"/>
        <family val="2"/>
      </rPr>
      <t>-činnost místní správy</t>
    </r>
  </si>
  <si>
    <t>Název organizace</t>
  </si>
  <si>
    <t>Hřbitovy města Olomouce</t>
  </si>
  <si>
    <t>ZOO Olomouc</t>
  </si>
  <si>
    <t>Moravské divadlo</t>
  </si>
  <si>
    <t>Moravská filharmonie</t>
  </si>
  <si>
    <t>Divadlo hudby</t>
  </si>
  <si>
    <t>Správa lesů města Olomouce</t>
  </si>
  <si>
    <t>Knihovna města Olomouce</t>
  </si>
  <si>
    <t>CELKEM přísp. organizace</t>
  </si>
  <si>
    <t>neobsahuje částku na školy s právní subjektivitou</t>
  </si>
  <si>
    <t>Celkem provoz</t>
  </si>
  <si>
    <t>Dětské dopravní hřiště</t>
  </si>
  <si>
    <t>Celkem tř. 1 - DAŇOVÉ PŘÍJMY</t>
  </si>
  <si>
    <t>Celkem tř. 2 - NEDAŇOVÉ PŘÍJMY</t>
  </si>
  <si>
    <t>Celkem tř. 3 - KAPITÁLOVÉ PŔÍJMY</t>
  </si>
  <si>
    <t>přijaté nekapitálové příspěvky a náhrady</t>
  </si>
  <si>
    <t>platby PČR a VP ČR za dopravu pracovníků MHD</t>
  </si>
  <si>
    <t>Schválený rozpočet 2004</t>
  </si>
  <si>
    <r>
      <t>5163-</t>
    </r>
    <r>
      <rPr>
        <sz val="8"/>
        <rFont val="Arial CE"/>
        <family val="2"/>
      </rPr>
      <t>sl. peněžních ústavů</t>
    </r>
  </si>
  <si>
    <t>dotace tisku jízd. řádů</t>
  </si>
  <si>
    <t>SNO, a. s. 26.350 tis. Kč; SMV, a. s. 22.022 tis. Kč; MmOl  60.000 tis. Kč</t>
  </si>
  <si>
    <t>SNO, a. s. 58.650 tis. Kč; SMV, a. s. 49.016 tis. Kč; MmOl 110.000 tis. Kč</t>
  </si>
  <si>
    <t xml:space="preserve">příjem prostřednictvím SR </t>
  </si>
  <si>
    <t>jednorázový, neopakující se příjem</t>
  </si>
  <si>
    <t>stravné zam. škol 1.600 tis. Kč; dovoz stravy 800 tis. Kč</t>
  </si>
  <si>
    <t>Azylový dům</t>
  </si>
  <si>
    <t xml:space="preserve">Domov pro ženy a matky s dětmi                                                            </t>
  </si>
  <si>
    <t>odb. soc. služeb a zdravotnictví - příjmy z prodeje tiskopisů receptů</t>
  </si>
  <si>
    <t xml:space="preserve">odbor školství za zpracování mezd pro škol. práv. subjekty </t>
  </si>
  <si>
    <t xml:space="preserve">pokuty odboru agendy řidičů a motor. vozidel   </t>
  </si>
  <si>
    <t>pokuty Městská policie</t>
  </si>
  <si>
    <t>pokuty životní prostředí</t>
  </si>
  <si>
    <t>školství, platby obcí za cizí žáky</t>
  </si>
  <si>
    <t>školné MŠ</t>
  </si>
  <si>
    <t>40 - odbor životního prostředí</t>
  </si>
  <si>
    <t>41 - majetkoprávní odbor</t>
  </si>
  <si>
    <t>42 - odbor ochrany</t>
  </si>
  <si>
    <t>43 - odbor prodeje domů</t>
  </si>
  <si>
    <t>Odbory celkem</t>
  </si>
  <si>
    <t>splátky půjčených prostředků od obyvatelstva</t>
  </si>
  <si>
    <t>splátka paní Kapustové</t>
  </si>
  <si>
    <t>splátky FRB - povodňový, běžný (samost. účet), zdroj rozpočtu fondu, účelově vázáno</t>
  </si>
  <si>
    <t>neinv. dot. přij. v rámci souhr. dotač. vztahu</t>
  </si>
  <si>
    <t>neinvestiční dotace od obcí</t>
  </si>
  <si>
    <t>převod z vlastní hospodářské činnosti</t>
  </si>
  <si>
    <t>převody z ostatních vlastních fondů</t>
  </si>
  <si>
    <t>PŘÍJMY CELKEM</t>
  </si>
  <si>
    <t>předpoklad st. dotace 2.650 tis.</t>
  </si>
  <si>
    <t>předpoklad st. dotace 2.255 tis.</t>
  </si>
  <si>
    <t>Organizace</t>
  </si>
  <si>
    <t>Služby</t>
  </si>
  <si>
    <t>05 - ekonomický</t>
  </si>
  <si>
    <t>TSMO, a. s.</t>
  </si>
  <si>
    <t>městská Tržnice</t>
  </si>
  <si>
    <t>org. 1056</t>
  </si>
  <si>
    <t>SNO, a. s.</t>
  </si>
  <si>
    <t>obstarávání správy nemovitostí</t>
  </si>
  <si>
    <t>org. 1670</t>
  </si>
  <si>
    <t>správa veř. komunikace</t>
  </si>
  <si>
    <t>skládka materiálu</t>
  </si>
  <si>
    <t>org. 1056: přednádraží - podzemní garáže</t>
  </si>
  <si>
    <t>ostatní</t>
  </si>
  <si>
    <t>org. 10561: přednádraží - výběr za parkovné</t>
  </si>
  <si>
    <t>zastup. dle mandát. sml.</t>
  </si>
  <si>
    <t>DPMO, a. s.</t>
  </si>
  <si>
    <t>dopravní obslužnost</t>
  </si>
  <si>
    <t>Connex, a. s.</t>
  </si>
  <si>
    <t>v tom 5 mil. Kč REZERVA</t>
  </si>
  <si>
    <t>- výdaje účel. fondu (FRB)</t>
  </si>
  <si>
    <t>fond rozvoje bydlení (klasika + povodňový)</t>
  </si>
  <si>
    <t xml:space="preserve">v tom  31.108 tis. Kč REZERVA                                        </t>
  </si>
  <si>
    <t>např. vratky přeplatků záloh z minulých let (energie)</t>
  </si>
  <si>
    <t>výnosy soudních řízení - vymáhání pokut</t>
  </si>
  <si>
    <t>ostatní nedaňové příjmy j.n.</t>
  </si>
  <si>
    <t>nahodilé příjmy z minulých let - neopakující se platby (vratky sankcí, výkon st. správy pro jiné obce, soc. pohřby apod.)</t>
  </si>
  <si>
    <t>příjmy z úhrad dobývacího prostoru</t>
  </si>
  <si>
    <t xml:space="preserve">splátky půjčených prostř. od podnik. subjektů </t>
  </si>
  <si>
    <t>Olomoucká kina (4 x 62,5 tis. Kč)</t>
  </si>
  <si>
    <t>splátky půjčených prostředků od obecně prosp. org.</t>
  </si>
  <si>
    <t xml:space="preserve"> FK Holice 1932 (12 x 40 tis. Kč)</t>
  </si>
  <si>
    <t>Celkem tř. 4 - PŘIJATÉ DOTACE</t>
  </si>
  <si>
    <t>04 - odbor živnostenský</t>
  </si>
  <si>
    <t>05 - odbor ekonomický</t>
  </si>
  <si>
    <t>06 - odbor vn. auditu a kontroly</t>
  </si>
  <si>
    <t>07 - odbor dopravy</t>
  </si>
  <si>
    <t>08 - odbor agendy řidičů a motor. vozidel</t>
  </si>
  <si>
    <t>10 - stavební odbor</t>
  </si>
  <si>
    <t>11 - odbor vn. vztahů a informací</t>
  </si>
  <si>
    <t>13 - odbor informatiky</t>
  </si>
  <si>
    <t xml:space="preserve">14 - odbor školství              </t>
  </si>
  <si>
    <t>15 - odbor sociální pomoci</t>
  </si>
  <si>
    <t>19 - odbor správy</t>
  </si>
  <si>
    <t>20 - Městská policie</t>
  </si>
  <si>
    <t>25 - odbor státní soc. podpory</t>
  </si>
  <si>
    <t>35 - odbor soc. služeb a zdravotnictví</t>
  </si>
  <si>
    <t>Čerpání                  k 31.10.2003                    v tis. Kč</t>
  </si>
  <si>
    <t>DLE PLATNÉ ROZPOČTOVÉ SKLADBY</t>
  </si>
  <si>
    <t>VÝDAJE CELKEM</t>
  </si>
  <si>
    <t>z toho tř. 5 - provoz</t>
  </si>
  <si>
    <t>- odbory</t>
  </si>
  <si>
    <t>- příspěvkové organizace</t>
  </si>
  <si>
    <t>Účel</t>
  </si>
  <si>
    <t>odvod výtěžku z provozování loterií</t>
  </si>
  <si>
    <t>odvod části výtěžku z VHP</t>
  </si>
  <si>
    <t>správní poplatky</t>
  </si>
  <si>
    <t>- příspěvkové organizace - škol. subj.</t>
  </si>
  <si>
    <t>- objednávky veř. služeb u a. s.</t>
  </si>
  <si>
    <t>z toho tř. 6 - investice</t>
  </si>
  <si>
    <t>- investice MmOl</t>
  </si>
  <si>
    <t>- investice hrazené z odvodů SNO, a. s.</t>
  </si>
  <si>
    <t>- investice hrazené z odvodů SMV, a. s.</t>
  </si>
  <si>
    <t>z toho čerpání úvěrů</t>
  </si>
  <si>
    <t>z toho splátky úvěrů</t>
  </si>
  <si>
    <t xml:space="preserve">22 mil. Kč ČS, a. s.; 13,8 mil. Kč KB, a. s.; 30 mil. Kč KB, a. s. revolving; 17.762,9 tis. Kč MF ČR (16.890 tis. Kč ČOV a 872,9 tis. Kč kanal. Holice); 11.765 tis. Kč SMV, a. s.; 1.388 tis. Kč SFŽP (rekult. skl. Grygov); 15,9 mil. Kč MMR ČR (FRB) </t>
  </si>
  <si>
    <t>z toho pol. 8115 - změna stavu krátkodobých prostředků na bank. účtech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</si>
  <si>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</si>
  <si>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</si>
  <si>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Číslo pol.</t>
  </si>
  <si>
    <t>Název položky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</si>
  <si>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</si>
  <si>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</si>
  <si>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</si>
  <si>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</si>
  <si>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příjmů práv. osob za obce</t>
  </si>
  <si>
    <t>daň z přidané hodnoty</t>
  </si>
  <si>
    <t>daň z nemovitostí</t>
  </si>
  <si>
    <t>daně celkem</t>
  </si>
  <si>
    <t>Celkem odbor správy</t>
  </si>
  <si>
    <t>Celkem odbor životního prostředí</t>
  </si>
  <si>
    <t>Celkem odbor majetkoprávní</t>
  </si>
  <si>
    <t>Celkem odbor ochrany</t>
  </si>
  <si>
    <t>Správa nemovitostí Olomouc, a.s.</t>
  </si>
  <si>
    <t>výherní hrací přístroje - ve výdajích EO se promítá 50 % odvod do SR, tj. 9.750 tis. Kč</t>
  </si>
  <si>
    <t>poplatky celkem</t>
  </si>
  <si>
    <t>příjmy z poskytování služeb a výrobků</t>
  </si>
  <si>
    <t>OVVI - příjmy z prodeje propagačních publikací</t>
  </si>
  <si>
    <t>Schválený rozpočet 2004                                         v tis. Kč</t>
  </si>
  <si>
    <t>tato částka se zvýší o zůstatek na účtu fondu k 31. 12. 2003</t>
  </si>
  <si>
    <t xml:space="preserve">odbor ag. řidičů a motor. vozidel 4,5 mil. Kč; živnost. odbor 3.918 tis. Kč; odbor život. prostředí 300 tis. Kč; odbor sociální pomoci 15 tis. Kč; matrika 2 mil. Kč; ohlašovna 2,5 mil. Kč; stavební odbor 1,7 mil. Kč </t>
  </si>
  <si>
    <t xml:space="preserve">pokuty stavební odbor  </t>
  </si>
  <si>
    <r>
      <t>globální dotace - POUZE ODHAD, bude upřesněno po schválení SR:</t>
    </r>
    <r>
      <rPr>
        <sz val="8"/>
        <rFont val="Arial Narrow"/>
        <family val="2"/>
      </rPr>
      <t xml:space="preserve"> výkon st. správy + školství + soc. dávky (přímá vazba na výdaje odborů soc. pomoci a soc. služeb a zdravotnictví) 323.972 tis. Kč; Knihovna města Olomouce 15.795 tis. Kč</t>
    </r>
  </si>
  <si>
    <t>Pol.</t>
  </si>
  <si>
    <r>
      <t>dle návrhu správce fondu schvaluje ZmO</t>
    </r>
    <r>
      <rPr>
        <sz val="8"/>
        <rFont val="Arial CE"/>
        <family val="2"/>
      </rPr>
      <t xml:space="preserve"> (dle vyhl. 6/1999)</t>
    </r>
  </si>
  <si>
    <r>
      <t>5660-</t>
    </r>
    <r>
      <rPr>
        <sz val="8"/>
        <rFont val="Arial CE"/>
        <family val="2"/>
      </rPr>
      <t xml:space="preserve">neinv. půjčky obyv. </t>
    </r>
  </si>
  <si>
    <t xml:space="preserve">účelové státní prostředky určené výhradně na povodňové půjčky            </t>
  </si>
  <si>
    <t>bydlení a byt. hosp. j. n.</t>
  </si>
  <si>
    <t>prostředky na REZERVĚ jsou určeny na splácení půjčky do SR, tato částka se zvýší o zůstatek fondu k 31. 12. 2003</t>
  </si>
  <si>
    <r>
      <t>6171-</t>
    </r>
    <r>
      <rPr>
        <sz val="8"/>
        <rFont val="Arial CE"/>
        <family val="2"/>
      </rPr>
      <t>činnost místni správy</t>
    </r>
  </si>
  <si>
    <r>
      <t>3619</t>
    </r>
    <r>
      <rPr>
        <sz val="8"/>
        <rFont val="Arial CE"/>
        <family val="2"/>
      </rPr>
      <t>-programy rozvoje</t>
    </r>
  </si>
  <si>
    <r>
      <t>5901-</t>
    </r>
    <r>
      <rPr>
        <sz val="8"/>
        <rFont val="Arial CE"/>
        <family val="2"/>
      </rPr>
      <t>nespecifikované rezervy</t>
    </r>
  </si>
  <si>
    <t>nařízený odvod Správy lesů města Olomouce</t>
  </si>
  <si>
    <t>v tom 10 mil. REZERVA pro krytí dopadu změny DPH u všech a. s.</t>
  </si>
  <si>
    <t>REZERVA pro krytí dopadu změny DPH pro všechny a. s.</t>
  </si>
  <si>
    <r>
      <t xml:space="preserve">org. 267: zajištění dopr. obslužnosti: </t>
    </r>
    <r>
      <rPr>
        <b/>
        <sz val="8"/>
        <rFont val="Arial Narrow"/>
        <family val="2"/>
      </rPr>
      <t>IDOS - faktury DPMO, a. s.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140.000 tis.;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faktury Connex, a. s. 18.715 tis.</t>
    </r>
    <r>
      <rPr>
        <sz val="8"/>
        <rFont val="Arial Narrow"/>
        <family val="2"/>
      </rPr>
      <t xml:space="preserve"> (17.540 tis. v rámci IDOS; mimo IDOS 1.175 tis.); </t>
    </r>
    <r>
      <rPr>
        <b/>
        <sz val="8"/>
        <rFont val="Arial Narrow"/>
        <family val="2"/>
      </rPr>
      <t>dotace tisku jízd. řádů 700 tis.</t>
    </r>
  </si>
  <si>
    <t>krytí dodatečných požadavků všech PO - dle rozhodnutí RmO</t>
  </si>
  <si>
    <t>příspěvek cyklotrasy ( 1,- Kč na obyv.)</t>
  </si>
  <si>
    <t>Sdružení obcí střední Moravy - čl. příspěvek 4,- na obyv.</t>
  </si>
  <si>
    <t>Svaz měst a obcí - čl. přípěvek</t>
  </si>
  <si>
    <t>Sdružení historických sídel - čl. příspěvek</t>
  </si>
  <si>
    <t>České dědictví UNESCO - čl. příspěvek</t>
  </si>
  <si>
    <t>Olterm TD &amp; a. s. - správa a provoz Plaveckého stadionu</t>
  </si>
  <si>
    <t>Sdružení obcí vodovod Pomoraví - čl. příspěvek</t>
  </si>
  <si>
    <t>Sdružení správců komunikací - čl. příspěvek</t>
  </si>
  <si>
    <t>Asociace turistických a inf. center - členský příspěvek</t>
  </si>
  <si>
    <t>A.T.I.C.</t>
  </si>
  <si>
    <t>OKL</t>
  </si>
  <si>
    <t>Missis</t>
  </si>
  <si>
    <t>vstup do EU</t>
  </si>
  <si>
    <t>15. výročí 17. listopadu</t>
  </si>
  <si>
    <t>oživení centra</t>
  </si>
  <si>
    <t>publikační čin.</t>
  </si>
  <si>
    <t>Konfederace pol. vězňů</t>
  </si>
  <si>
    <t>festival Jeden svět</t>
  </si>
  <si>
    <t>Dějiny města - smlouva do r. 2007</t>
  </si>
  <si>
    <t>TV Morava (1.600 tis. Kč) + ZIPP Communication (1.100 tis. Kč) 50 tis. rezerva</t>
  </si>
  <si>
    <t>příspěvky do 5.000,- Kč</t>
  </si>
  <si>
    <t>HC Olomouc</t>
  </si>
  <si>
    <t>provoz Zimního stadionu</t>
  </si>
  <si>
    <t>podpora sportu a tělovýchovy - příspěvky</t>
  </si>
  <si>
    <t>vyhlášení nejlepších sportovců</t>
  </si>
  <si>
    <t>Sokolská župa</t>
  </si>
  <si>
    <t>běh Terryho Foxe</t>
  </si>
  <si>
    <t>INFO.OC - bulletin</t>
  </si>
  <si>
    <t>členský příspěvek SAD</t>
  </si>
  <si>
    <t>přísp. v souvislosti s živel. pohromami a sportovní činnosti (SH ČMS, Charita, Adra apod.)</t>
  </si>
  <si>
    <t>3-koncepce a rozvoje</t>
  </si>
  <si>
    <t>5-ekonomický</t>
  </si>
  <si>
    <t>7-odbor dopravy</t>
  </si>
  <si>
    <t>11-odbor vn. vztahů a inform.</t>
  </si>
  <si>
    <t>14-odbor školství</t>
  </si>
  <si>
    <t>35-soc. služeb a zdravotnictví</t>
  </si>
  <si>
    <t>40-životní prostředí</t>
  </si>
  <si>
    <t>42-odbor ochrany</t>
  </si>
  <si>
    <t>dle rozhodnutí RmO</t>
  </si>
  <si>
    <t>příspěvky na zatím nespecifikované akce</t>
  </si>
  <si>
    <t>příspěvky v oblasti zdravotnictví (dle návrhu zdravotní komise)</t>
  </si>
  <si>
    <t>příspěvky nest. subjektům v soc. oblasti (dle návrhu soc. komise)</t>
  </si>
  <si>
    <t>členské přísp. v odbor. asociacích a spol. pro prac. vyslané zaměst.</t>
  </si>
  <si>
    <t>veřejné osvětlení</t>
  </si>
  <si>
    <t>značení ulic</t>
  </si>
  <si>
    <t>11 - odb. vn. vztahů a informací</t>
  </si>
  <si>
    <t>Níže uvedené odbory zajišťují objednávky veřejných služeb v těchto objemech (není součástí sumární tabulky odborů):</t>
  </si>
  <si>
    <t>kulturní příspěvky</t>
  </si>
  <si>
    <t>Benefice</t>
  </si>
  <si>
    <t>AFO</t>
  </si>
  <si>
    <t>Festival duchovní hudby</t>
  </si>
  <si>
    <t>Poezie bez hranic</t>
  </si>
  <si>
    <t>Žerotín</t>
  </si>
  <si>
    <t>Svátky písní</t>
  </si>
  <si>
    <t>maršál Radecký</t>
  </si>
  <si>
    <t>Celkem ekonomický odbor</t>
  </si>
  <si>
    <t>Celkem odbor dopravy</t>
  </si>
  <si>
    <t>Celkem objednávky veř. služeb dle odborů</t>
  </si>
  <si>
    <t>Celkem odbor vn. vztahů a inf.</t>
  </si>
  <si>
    <t>Celkem odbor školství</t>
  </si>
  <si>
    <t>poplatky za znečišťování ovzduší</t>
  </si>
  <si>
    <t>odvody za odnětí půdy ze ZPF</t>
  </si>
  <si>
    <t>poplatek za likvidaci komunálního odpadu</t>
  </si>
  <si>
    <t>poplatek ze psů</t>
  </si>
  <si>
    <t>poplatek za lázeňský nebo rekreační pobyt</t>
  </si>
  <si>
    <t>poplatek  za užívání veřejného prostranství</t>
  </si>
  <si>
    <t>MmOl</t>
  </si>
  <si>
    <t>udržování a opravy inform. systému v přednádražním prostoru</t>
  </si>
  <si>
    <t>kontrola tech. stavu a údržba veř. hřišť</t>
  </si>
  <si>
    <t>udržování  mobiliáře v přednádražním prostoru</t>
  </si>
  <si>
    <t>údržba veř. WC, věž. hodiny Černovír</t>
  </si>
  <si>
    <t>Výstaviště FLORA, a. s.</t>
  </si>
  <si>
    <t>Výstaviště Flora Olomouc</t>
  </si>
  <si>
    <t>org. 1075</t>
  </si>
  <si>
    <t>městské lázně</t>
  </si>
  <si>
    <t>čistota města vč. státních komunikací</t>
  </si>
  <si>
    <t>org. 10561</t>
  </si>
  <si>
    <t>svoz TKO od občanů</t>
  </si>
  <si>
    <t>péče o veř. zeleň</t>
  </si>
  <si>
    <t>ostatní - areál Chválkovice</t>
  </si>
  <si>
    <t>41 - odbor majetkoprávní</t>
  </si>
  <si>
    <t>správa, provoz a údržba Arionovy kašny</t>
  </si>
  <si>
    <t>provozování fontány a 2 pítek v přednádražním prostoru</t>
  </si>
  <si>
    <t>Celkem objednávky veř. služeb</t>
  </si>
  <si>
    <t>TSMO, a. s. celkem</t>
  </si>
  <si>
    <t>IDOS celkem</t>
  </si>
  <si>
    <t>FLORA, a. s. celkem</t>
  </si>
  <si>
    <t>OSTATNÍ celkem</t>
  </si>
  <si>
    <t>CELKEM obj. veř. služeb dle subjektů</t>
  </si>
  <si>
    <t>příspěvky města v oblasti tvorby a ochrany živ. prostředí</t>
  </si>
  <si>
    <t>Libri - Olomouc - město knihy</t>
  </si>
  <si>
    <t>včetně mzdových výdajů jeslí a Domova pro ženy (+ 5.193 tis.)</t>
  </si>
  <si>
    <t>org. 1056 - uvažovaný pronájem Tržnice od 2. čtvrtletí 2004</t>
  </si>
  <si>
    <t>předpoklad krytí státní dotací - přímá vazba na příjmy</t>
  </si>
  <si>
    <t>Celkem</t>
  </si>
  <si>
    <t>ostatní pokuty (živnostenský odbor, přestupkové oddělení, odb. ochrany, majetkoprávní odb.)</t>
  </si>
  <si>
    <t>oblast soc. dávek (kryty st. rozpočtem) - vazba na globální dotaci v příjmech</t>
  </si>
  <si>
    <r>
      <t xml:space="preserve"> v tom 8 mil. REZERVA  </t>
    </r>
    <r>
      <rPr>
        <sz val="8"/>
        <rFont val="Arial CE"/>
        <family val="2"/>
      </rPr>
      <t xml:space="preserve">         </t>
    </r>
  </si>
  <si>
    <t>přebytek hospodaření roku 2003 - nedočerpané prostředky (zůstatky na účtech FHR a FBV)</t>
  </si>
  <si>
    <t>granty pro mládež</t>
  </si>
  <si>
    <t>org. 1056 -  631 tis. veř. WC, 30 tis. provoz věžních hodin Černovír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</si>
  <si>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</si>
  <si>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</si>
  <si>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</si>
  <si>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</si>
  <si>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</si>
  <si>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obnovení stávajícího revolving. úvěru u KB, a. s. - 30 mil. Kč; dočerpání úvěru od Kommunalkredit Austria AG - 90.018 tis. Kč</t>
  </si>
  <si>
    <t>Částka</t>
  </si>
  <si>
    <t>14 - odbor školství</t>
  </si>
  <si>
    <r>
      <t>5169-</t>
    </r>
    <r>
      <rPr>
        <sz val="8"/>
        <rFont val="Arial CE"/>
        <family val="2"/>
      </rPr>
      <t>nákup služeb j.n.</t>
    </r>
  </si>
  <si>
    <t>Kašpárkova říše</t>
  </si>
  <si>
    <t>stipendium SmOl pro posluchače UP Olomouc</t>
  </si>
  <si>
    <t>§</t>
  </si>
  <si>
    <t>Schválený rozpočet                                     2004</t>
  </si>
  <si>
    <t xml:space="preserve">Poznámka </t>
  </si>
  <si>
    <t>Liga na ochranu zvířat</t>
  </si>
  <si>
    <t>vodní plochy 180 tis., vodočty a zař. CO 30 tis., odv. koryto Povelská ul. 23 tis., pov. mříž Nemilany 12 tis., údržba přečerp. stanice v Chomoutově 81 tis., údržba související dešť. kanal. 80 tis.</t>
  </si>
  <si>
    <r>
      <t>5161-</t>
    </r>
    <r>
      <rPr>
        <sz val="8"/>
        <rFont val="Arial CE"/>
        <family val="2"/>
      </rPr>
      <t>služby pošt</t>
    </r>
  </si>
  <si>
    <t>roční poplatek - Sdružení azylových domů</t>
  </si>
  <si>
    <t xml:space="preserve">Tržnice - bude od 2. čtvrtletí 2004 předmětem pronájmu, poplatek je zohledněn pouze za 1. čtvrtletí 2004 </t>
  </si>
  <si>
    <t xml:space="preserve">příjmy z jeslí                                                                                             </t>
  </si>
  <si>
    <t>tržby IDOS od obcí a obchodních center dle smluv</t>
  </si>
  <si>
    <t>předpoklad st. dotace 3.500 tis.; nařízený odvod do příjmu 900 tis.</t>
  </si>
  <si>
    <t>všchny a.s.</t>
  </si>
  <si>
    <t>rezerva krytí DPH</t>
  </si>
  <si>
    <t>Rezerva</t>
  </si>
  <si>
    <t>příspěvek JSDH Chválkovice a Droždín - práce s mládeží</t>
  </si>
  <si>
    <t>Odbor</t>
  </si>
  <si>
    <t>Poznámka</t>
  </si>
  <si>
    <t>01 - kancelář primátora</t>
  </si>
  <si>
    <t>02 - odbor investic</t>
  </si>
  <si>
    <t>03 - odbor koncepce a rozvoje</t>
  </si>
  <si>
    <t xml:space="preserve">Položka </t>
  </si>
  <si>
    <t>Návrh rozpočtu 2004                 v tis. Kč</t>
  </si>
  <si>
    <t>zapojení zůstatku na účtu fondu (stav k 31. 12. 2003 - bude znám až v 1/2004)</t>
  </si>
  <si>
    <t>první část splátky MMR ČR (o tuto částku jsou nižší zdroje fondu)</t>
  </si>
  <si>
    <t>příjmy</t>
  </si>
  <si>
    <t>v příjmech vázáno na pol. 2460 - splátky půjček od obyvatelstva</t>
  </si>
  <si>
    <t>zdroje FRB celkem</t>
  </si>
  <si>
    <t>výdaje</t>
  </si>
  <si>
    <t>výdaje FRB celkem</t>
  </si>
  <si>
    <t>nevyčerpané prostředky jsou převoditelné do dalších let</t>
  </si>
  <si>
    <r>
      <t>8115-</t>
    </r>
    <r>
      <rPr>
        <sz val="8"/>
        <rFont val="Arial CE"/>
        <family val="2"/>
      </rPr>
      <t>změna  stavu na bank. účtech</t>
    </r>
  </si>
  <si>
    <r>
      <t>8124-</t>
    </r>
    <r>
      <rPr>
        <sz val="8"/>
        <rFont val="Arial CE"/>
        <family val="2"/>
      </rPr>
      <t>uhraz. splátky dlohodob. úvěrů</t>
    </r>
  </si>
  <si>
    <r>
      <t>2460-</t>
    </r>
    <r>
      <rPr>
        <sz val="8"/>
        <rFont val="Arial CE"/>
        <family val="2"/>
      </rPr>
      <t>splátky půjček od obyvatelstva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</si>
</sst>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_K_č"/>
    <numFmt numFmtId="166" formatCode="#\ ###\ ###\ ###"/>
    <numFmt numFmtId="167" formatCode="#,##0.0"/>
    <numFmt numFmtId="168" formatCode="d/m\."/>
    <numFmt numFmtId="169" formatCode="#,##0_ ;[Red]\-#,##0\ "/>
    <numFmt numFmtId="170" formatCode="#,##0.000"/>
    <numFmt numFmtId="171" formatCode="#,##0\ &quot;Kč&quot;"/>
    <numFmt numFmtId="172" formatCode="#,##0.00_ ;\-#,##0.00\ "/>
    <numFmt numFmtId="173" formatCode="#,##0_ ;\-#,##0\ "/>
    <numFmt numFmtId="174" formatCode="_-* #,##0.0\ _K_č_-;\-* #,##0.0\ _K_č_-;_-* &quot;-&quot;??\ _K_č_-;_-@_-"/>
    <numFmt numFmtId="175" formatCode="_-* #,##0\ _K_č_-;\-* #,##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9"/>
      <name val="Arial CE"/>
      <family val="2"/>
    </font>
    <font>
      <b/>
      <sz val="10"/>
      <name val="Arial Narrow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 Narrow"/>
      <family val="2"/>
    </font>
    <font>
      <b/>
      <sz val="8"/>
      <color indexed="12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CE"/>
      <family val="2"/>
    </font>
    <font>
      <b/>
      <sz val="9"/>
      <name val="Arial CE"/>
      <family val="0"/>
    </font>
    <font>
      <b/>
      <sz val="8"/>
      <color indexed="10"/>
      <name val="Arial Narrow"/>
      <family val="2"/>
    </font>
    <font>
      <sz val="10"/>
      <color indexed="8"/>
      <name val="Arial"/>
      <family val="0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3" fontId="26" fillId="0" borderId="6" xfId="0" applyNumberFormat="1" applyFont="1" applyFill="1" applyBorder="1" applyAlignment="1">
      <alignment horizontal="right" vertical="center"/>
    </xf>
    <xf numFmtId="3" fontId="26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vertical="center" wrapText="1"/>
    </xf>
    <xf numFmtId="49" fontId="20" fillId="0" borderId="8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6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 wrapText="1"/>
    </xf>
    <xf numFmtId="43" fontId="6" fillId="0" borderId="14" xfId="16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26" fillId="0" borderId="6" xfId="0" applyNumberFormat="1" applyFont="1" applyFill="1" applyBorder="1" applyAlignment="1">
      <alignment vertical="center" wrapText="1"/>
    </xf>
    <xf numFmtId="3" fontId="26" fillId="0" borderId="21" xfId="0" applyNumberFormat="1" applyFont="1" applyFill="1" applyBorder="1" applyAlignment="1">
      <alignment vertical="center" wrapText="1"/>
    </xf>
    <xf numFmtId="3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top" shrinkToFit="1"/>
    </xf>
    <xf numFmtId="4" fontId="0" fillId="0" borderId="0" xfId="0" applyNumberForma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top" shrinkToFit="1"/>
    </xf>
    <xf numFmtId="3" fontId="27" fillId="0" borderId="0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 wrapText="1"/>
    </xf>
    <xf numFmtId="3" fontId="24" fillId="0" borderId="5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3" fontId="28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12" fillId="0" borderId="50" xfId="0" applyNumberFormat="1" applyFont="1" applyFill="1" applyBorder="1" applyAlignment="1">
      <alignment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96" fontId="30" fillId="0" borderId="4" xfId="0" applyNumberFormat="1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2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196" fontId="11" fillId="0" borderId="5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6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98" fontId="11" fillId="0" borderId="2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0" fontId="11" fillId="0" borderId="4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96" fontId="11" fillId="0" borderId="3" xfId="0" applyNumberFormat="1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98" fontId="1" fillId="0" borderId="21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96" fontId="0" fillId="0" borderId="0" xfId="0" applyNumberFormat="1" applyFill="1" applyAlignment="1">
      <alignment/>
    </xf>
    <xf numFmtId="0" fontId="6" fillId="0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2" borderId="54" xfId="0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6" fillId="0" borderId="5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center" wrapText="1" shrinkToFi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lán 2004 KMČ a odbory" xfId="20"/>
    <cellStyle name="normální_Plán Hřbitovy MO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00390625" defaultRowHeight="12.75"/>
  <cols>
    <col min="1" max="1" width="28.625" style="32" customWidth="1"/>
    <col min="2" max="2" width="13.75390625" style="32" customWidth="1"/>
    <col min="3" max="3" width="43.75390625" style="32" customWidth="1"/>
    <col min="4" max="16384" width="9.125" style="32" customWidth="1"/>
  </cols>
  <sheetData>
    <row r="1" spans="1:3" ht="39" customHeight="1" thickBot="1">
      <c r="A1" s="52" t="s">
        <v>150</v>
      </c>
      <c r="B1" s="49" t="s">
        <v>322</v>
      </c>
      <c r="C1" s="33" t="s">
        <v>323</v>
      </c>
    </row>
    <row r="2" spans="1:3" ht="25.5" customHeight="1" thickBot="1">
      <c r="A2" s="53" t="s">
        <v>169</v>
      </c>
      <c r="B2" s="34">
        <v>1843554</v>
      </c>
      <c r="C2" s="35"/>
    </row>
    <row r="3" spans="1:3" ht="25.5" customHeight="1" thickBot="1" thickTop="1">
      <c r="A3" s="54" t="s">
        <v>151</v>
      </c>
      <c r="B3" s="50">
        <f>B4+B10</f>
        <v>1890604</v>
      </c>
      <c r="C3" s="36"/>
    </row>
    <row r="4" spans="1:4" ht="25.5" customHeight="1" thickTop="1">
      <c r="A4" s="55" t="s">
        <v>152</v>
      </c>
      <c r="B4" s="42">
        <f>B5+B6+B7+B8+B9</f>
        <v>1343663.3333333335</v>
      </c>
      <c r="C4" s="35"/>
      <c r="D4" s="37"/>
    </row>
    <row r="5" spans="1:4" ht="25.5" customHeight="1">
      <c r="A5" s="56" t="s">
        <v>153</v>
      </c>
      <c r="B5" s="38">
        <f>'Sumář provoz.výdajů'!B23</f>
        <v>706423</v>
      </c>
      <c r="C5" s="39"/>
      <c r="D5" s="37"/>
    </row>
    <row r="6" spans="1:3" ht="25.5" customHeight="1">
      <c r="A6" s="56" t="s">
        <v>154</v>
      </c>
      <c r="B6" s="38">
        <f>'Sumář PO'!B10</f>
        <v>137495</v>
      </c>
      <c r="C6" s="40" t="s">
        <v>306</v>
      </c>
    </row>
    <row r="7" spans="1:3" ht="25.5" customHeight="1">
      <c r="A7" s="56" t="s">
        <v>159</v>
      </c>
      <c r="B7" s="38">
        <f>'PO-škol. zař.'!C42</f>
        <v>107145.33333333333</v>
      </c>
      <c r="C7" s="35"/>
    </row>
    <row r="8" spans="1:3" ht="25.5" customHeight="1">
      <c r="A8" s="56" t="s">
        <v>160</v>
      </c>
      <c r="B8" s="38">
        <f>'Sumář obj.veř.sl.'!F57</f>
        <v>374100</v>
      </c>
      <c r="C8" s="41" t="s">
        <v>5</v>
      </c>
    </row>
    <row r="9" spans="1:3" ht="25.5" customHeight="1">
      <c r="A9" s="57" t="s">
        <v>122</v>
      </c>
      <c r="B9" s="38">
        <v>18500</v>
      </c>
      <c r="C9" s="40" t="s">
        <v>123</v>
      </c>
    </row>
    <row r="10" spans="1:3" ht="25.5" customHeight="1">
      <c r="A10" s="58" t="s">
        <v>161</v>
      </c>
      <c r="B10" s="42">
        <f>B11+B12+B13</f>
        <v>546940.6666666665</v>
      </c>
      <c r="C10" s="35"/>
    </row>
    <row r="11" spans="1:3" ht="25.5" customHeight="1">
      <c r="A11" s="56" t="s">
        <v>162</v>
      </c>
      <c r="B11" s="38">
        <f>B2+B14-B12-B13-B4</f>
        <v>493967.6666666665</v>
      </c>
      <c r="C11" s="41" t="s">
        <v>124</v>
      </c>
    </row>
    <row r="12" spans="1:3" ht="25.5" customHeight="1">
      <c r="A12" s="56" t="s">
        <v>163</v>
      </c>
      <c r="B12" s="38">
        <v>6700</v>
      </c>
      <c r="C12" s="41" t="s">
        <v>121</v>
      </c>
    </row>
    <row r="13" spans="1:3" ht="25.5" customHeight="1">
      <c r="A13" s="56" t="s">
        <v>164</v>
      </c>
      <c r="B13" s="38">
        <v>46273</v>
      </c>
      <c r="C13" s="43"/>
    </row>
    <row r="14" spans="1:3" ht="25.5" customHeight="1" thickBot="1">
      <c r="A14" s="59" t="s">
        <v>170</v>
      </c>
      <c r="B14" s="51">
        <f>B15+B16+B18</f>
        <v>47050</v>
      </c>
      <c r="C14" s="44"/>
    </row>
    <row r="15" spans="1:3" ht="27" customHeight="1" thickTop="1">
      <c r="A15" s="56" t="s">
        <v>165</v>
      </c>
      <c r="B15" s="38">
        <v>120018</v>
      </c>
      <c r="C15" s="45" t="s">
        <v>315</v>
      </c>
    </row>
    <row r="16" spans="1:3" ht="27" customHeight="1">
      <c r="A16" s="56" t="s">
        <v>166</v>
      </c>
      <c r="B16" s="38">
        <v>-112616</v>
      </c>
      <c r="C16" s="249" t="s">
        <v>167</v>
      </c>
    </row>
    <row r="17" spans="1:3" ht="27" customHeight="1">
      <c r="A17" s="56"/>
      <c r="B17" s="38"/>
      <c r="C17" s="249"/>
    </row>
    <row r="18" spans="1:3" ht="27" customHeight="1" thickBot="1">
      <c r="A18" s="60" t="s">
        <v>168</v>
      </c>
      <c r="B18" s="46">
        <v>39648</v>
      </c>
      <c r="C18" s="47" t="s">
        <v>307</v>
      </c>
    </row>
    <row r="19" ht="25.5" customHeight="1">
      <c r="A19" s="48"/>
    </row>
    <row r="20" ht="25.5" customHeight="1"/>
    <row r="21" ht="25.5" customHeight="1"/>
    <row r="22" ht="25.5" customHeight="1"/>
  </sheetData>
  <mergeCells count="1">
    <mergeCell ref="C16:C17"/>
  </mergeCells>
  <printOptions gridLines="1" horizontalCentered="1" verticalCentered="1"/>
  <pageMargins left="0.2362204724409449" right="0" top="0.984251968503937" bottom="0.984251968503937" header="0.5905511811023623" footer="0.5905511811023623"/>
  <pageSetup horizontalDpi="600" verticalDpi="600" orientation="portrait" paperSize="9" r:id="rId1"/>
  <headerFooter alignWithMargins="0">
    <oddHeader>&amp;Lv tis. Kč&amp;C&amp;"Arial CE,tučné\&amp;12Rekapitulace rozpočtu na rok 2004&amp;R&amp;"Arial CE,tučné\&amp;12Příloha č. 1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5"/>
  <sheetViews>
    <sheetView workbookViewId="0" topLeftCell="A1">
      <pane xSplit="1" ySplit="1" topLeftCell="B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5" sqref="C65"/>
    </sheetView>
  </sheetViews>
  <sheetFormatPr defaultColWidth="9.00390625" defaultRowHeight="12.75"/>
  <cols>
    <col min="1" max="1" width="5.25390625" style="77" customWidth="1"/>
    <col min="2" max="2" width="31.375" style="64" customWidth="1"/>
    <col min="3" max="3" width="9.875" style="64" customWidth="1" collapsed="1"/>
    <col min="4" max="4" width="58.125" style="64" customWidth="1"/>
    <col min="5" max="14" width="9.125" style="64" customWidth="1"/>
    <col min="15" max="15" width="8.875" style="64" customWidth="1"/>
    <col min="16" max="17" width="9.125" style="64" customWidth="1"/>
    <col min="18" max="19" width="8.875" style="64" customWidth="1"/>
    <col min="20" max="16384" width="9.125" style="64" customWidth="1"/>
  </cols>
  <sheetData>
    <row r="1" spans="1:4" s="61" customFormat="1" ht="35.25" customHeight="1">
      <c r="A1" s="146" t="s">
        <v>171</v>
      </c>
      <c r="B1" s="240" t="s">
        <v>172</v>
      </c>
      <c r="C1" s="241" t="s">
        <v>71</v>
      </c>
      <c r="D1" s="242" t="s">
        <v>337</v>
      </c>
    </row>
    <row r="2" spans="1:4" ht="13.5" customHeight="1">
      <c r="A2" s="235">
        <v>1111</v>
      </c>
      <c r="B2" s="14" t="s">
        <v>173</v>
      </c>
      <c r="C2" s="78">
        <v>240000</v>
      </c>
      <c r="D2" s="63"/>
    </row>
    <row r="3" spans="1:4" ht="13.5" customHeight="1">
      <c r="A3" s="235">
        <v>1112</v>
      </c>
      <c r="B3" s="14" t="s">
        <v>174</v>
      </c>
      <c r="C3" s="78">
        <v>109000</v>
      </c>
      <c r="D3" s="63"/>
    </row>
    <row r="4" spans="1:4" ht="13.5" customHeight="1">
      <c r="A4" s="235">
        <v>1113</v>
      </c>
      <c r="B4" s="14" t="s">
        <v>175</v>
      </c>
      <c r="C4" s="78">
        <v>14000</v>
      </c>
      <c r="D4" s="63"/>
    </row>
    <row r="5" spans="1:4" ht="13.5" customHeight="1">
      <c r="A5" s="235">
        <v>1121</v>
      </c>
      <c r="B5" s="14" t="s">
        <v>176</v>
      </c>
      <c r="C5" s="78">
        <v>235000</v>
      </c>
      <c r="D5" s="63"/>
    </row>
    <row r="6" spans="1:4" ht="13.5" customHeight="1">
      <c r="A6" s="235">
        <v>1122</v>
      </c>
      <c r="B6" s="14" t="s">
        <v>177</v>
      </c>
      <c r="C6" s="78">
        <v>108372</v>
      </c>
      <c r="D6" s="63" t="s">
        <v>74</v>
      </c>
    </row>
    <row r="7" spans="1:4" ht="13.5" customHeight="1">
      <c r="A7" s="235">
        <v>1211</v>
      </c>
      <c r="B7" s="14" t="s">
        <v>178</v>
      </c>
      <c r="C7" s="78">
        <v>367000</v>
      </c>
      <c r="D7" s="63"/>
    </row>
    <row r="8" spans="1:4" ht="13.5" customHeight="1" thickBot="1">
      <c r="A8" s="235">
        <v>1511</v>
      </c>
      <c r="B8" s="14" t="s">
        <v>179</v>
      </c>
      <c r="C8" s="78">
        <v>41000</v>
      </c>
      <c r="D8" s="63"/>
    </row>
    <row r="9" spans="1:4" ht="13.5" customHeight="1" thickBot="1">
      <c r="A9" s="235"/>
      <c r="B9" s="81" t="s">
        <v>180</v>
      </c>
      <c r="C9" s="82">
        <f>SUM(C2:C8)</f>
        <v>1114372</v>
      </c>
      <c r="D9" s="63"/>
    </row>
    <row r="10" spans="1:4" ht="13.5" customHeight="1">
      <c r="A10" s="235">
        <v>1332</v>
      </c>
      <c r="B10" s="14" t="s">
        <v>269</v>
      </c>
      <c r="C10" s="78">
        <v>80</v>
      </c>
      <c r="D10" s="63" t="s">
        <v>76</v>
      </c>
    </row>
    <row r="11" spans="1:4" ht="13.5" customHeight="1">
      <c r="A11" s="235">
        <v>1334</v>
      </c>
      <c r="B11" s="14" t="s">
        <v>270</v>
      </c>
      <c r="C11" s="78">
        <v>500</v>
      </c>
      <c r="D11" s="63" t="s">
        <v>77</v>
      </c>
    </row>
    <row r="12" spans="1:4" ht="13.5" customHeight="1">
      <c r="A12" s="235">
        <v>1337</v>
      </c>
      <c r="B12" s="14" t="s">
        <v>271</v>
      </c>
      <c r="C12" s="78">
        <v>36800</v>
      </c>
      <c r="D12" s="63"/>
    </row>
    <row r="13" spans="1:4" ht="13.5" customHeight="1">
      <c r="A13" s="235">
        <v>1341</v>
      </c>
      <c r="B13" s="14" t="s">
        <v>272</v>
      </c>
      <c r="C13" s="78">
        <v>2430</v>
      </c>
      <c r="D13" s="65"/>
    </row>
    <row r="14" spans="1:4" ht="13.5" customHeight="1">
      <c r="A14" s="235">
        <v>1342</v>
      </c>
      <c r="B14" s="14" t="s">
        <v>273</v>
      </c>
      <c r="C14" s="78">
        <v>350</v>
      </c>
      <c r="D14" s="63"/>
    </row>
    <row r="15" spans="1:4" ht="13.5" customHeight="1">
      <c r="A15" s="235">
        <v>1343</v>
      </c>
      <c r="B15" s="14" t="s">
        <v>274</v>
      </c>
      <c r="C15" s="78">
        <v>5000</v>
      </c>
      <c r="D15" s="63" t="s">
        <v>275</v>
      </c>
    </row>
    <row r="16" spans="1:4" ht="13.5" customHeight="1">
      <c r="A16" s="235">
        <v>1343</v>
      </c>
      <c r="B16" s="14" t="s">
        <v>274</v>
      </c>
      <c r="C16" s="78">
        <v>1000</v>
      </c>
      <c r="D16" s="66" t="s">
        <v>328</v>
      </c>
    </row>
    <row r="17" spans="1:4" ht="13.5" customHeight="1">
      <c r="A17" s="235">
        <v>1344</v>
      </c>
      <c r="B17" s="14" t="s">
        <v>310</v>
      </c>
      <c r="C17" s="78">
        <v>150</v>
      </c>
      <c r="D17" s="63"/>
    </row>
    <row r="18" spans="1:4" ht="13.5" customHeight="1">
      <c r="A18" s="235">
        <v>1345</v>
      </c>
      <c r="B18" s="14" t="s">
        <v>311</v>
      </c>
      <c r="C18" s="78">
        <v>900</v>
      </c>
      <c r="D18" s="63"/>
    </row>
    <row r="19" spans="1:4" ht="13.5" customHeight="1">
      <c r="A19" s="235">
        <v>1346</v>
      </c>
      <c r="B19" s="14" t="s">
        <v>312</v>
      </c>
      <c r="C19" s="78">
        <v>220</v>
      </c>
      <c r="D19" s="63"/>
    </row>
    <row r="20" spans="1:4" ht="13.5" customHeight="1">
      <c r="A20" s="235">
        <v>1347</v>
      </c>
      <c r="B20" s="14" t="s">
        <v>313</v>
      </c>
      <c r="C20" s="78">
        <v>11000</v>
      </c>
      <c r="D20" s="63" t="s">
        <v>314</v>
      </c>
    </row>
    <row r="21" spans="1:4" ht="13.5" customHeight="1">
      <c r="A21" s="235">
        <v>1351</v>
      </c>
      <c r="B21" s="14" t="s">
        <v>156</v>
      </c>
      <c r="C21" s="78">
        <v>6200</v>
      </c>
      <c r="D21" s="63" t="s">
        <v>157</v>
      </c>
    </row>
    <row r="22" spans="1:4" ht="13.5" customHeight="1">
      <c r="A22" s="235">
        <v>1361</v>
      </c>
      <c r="B22" s="14" t="s">
        <v>158</v>
      </c>
      <c r="C22" s="78">
        <v>19500</v>
      </c>
      <c r="D22" s="63" t="s">
        <v>186</v>
      </c>
    </row>
    <row r="23" spans="1:4" ht="13.5" customHeight="1">
      <c r="A23" s="235">
        <v>1361</v>
      </c>
      <c r="B23" s="14" t="s">
        <v>158</v>
      </c>
      <c r="C23" s="78">
        <v>14933</v>
      </c>
      <c r="D23" s="254" t="s">
        <v>192</v>
      </c>
    </row>
    <row r="24" spans="1:4" ht="13.5" customHeight="1">
      <c r="A24" s="235"/>
      <c r="B24" s="14"/>
      <c r="C24" s="78"/>
      <c r="D24" s="255"/>
    </row>
    <row r="25" spans="1:4" ht="13.5" customHeight="1" thickBot="1">
      <c r="A25" s="235"/>
      <c r="B25" s="14"/>
      <c r="C25" s="78"/>
      <c r="D25" s="255"/>
    </row>
    <row r="26" spans="1:4" ht="13.5" customHeight="1" thickBot="1">
      <c r="A26" s="235"/>
      <c r="B26" s="81" t="s">
        <v>187</v>
      </c>
      <c r="C26" s="82">
        <f>SUM(C10:C24)</f>
        <v>99063</v>
      </c>
      <c r="D26" s="63"/>
    </row>
    <row r="27" spans="1:4" ht="13.5" customHeight="1" thickBot="1">
      <c r="A27" s="235"/>
      <c r="B27" s="83" t="s">
        <v>66</v>
      </c>
      <c r="C27" s="84">
        <f>C9+C26</f>
        <v>1213435</v>
      </c>
      <c r="D27" s="67"/>
    </row>
    <row r="28" spans="1:4" ht="13.5" customHeight="1">
      <c r="A28" s="235">
        <v>2111</v>
      </c>
      <c r="B28" s="14" t="s">
        <v>188</v>
      </c>
      <c r="C28" s="78">
        <v>2400</v>
      </c>
      <c r="D28" s="63" t="s">
        <v>78</v>
      </c>
    </row>
    <row r="29" spans="1:4" ht="13.5" customHeight="1">
      <c r="A29" s="235">
        <v>2111</v>
      </c>
      <c r="B29" s="14" t="s">
        <v>188</v>
      </c>
      <c r="C29" s="78">
        <v>820</v>
      </c>
      <c r="D29" s="63" t="s">
        <v>329</v>
      </c>
    </row>
    <row r="30" spans="1:4" ht="13.5" customHeight="1">
      <c r="A30" s="235">
        <v>2111</v>
      </c>
      <c r="B30" s="14" t="s">
        <v>188</v>
      </c>
      <c r="C30" s="78">
        <v>1050</v>
      </c>
      <c r="D30" s="63" t="s">
        <v>79</v>
      </c>
    </row>
    <row r="31" spans="1:4" ht="13.5" customHeight="1">
      <c r="A31" s="235">
        <v>2111</v>
      </c>
      <c r="B31" s="14" t="s">
        <v>188</v>
      </c>
      <c r="C31" s="78">
        <v>130</v>
      </c>
      <c r="D31" s="63" t="s">
        <v>80</v>
      </c>
    </row>
    <row r="32" spans="1:4" ht="13.5" customHeight="1">
      <c r="A32" s="235">
        <v>2111</v>
      </c>
      <c r="B32" s="14" t="s">
        <v>188</v>
      </c>
      <c r="C32" s="78">
        <v>100</v>
      </c>
      <c r="D32" s="63" t="s">
        <v>189</v>
      </c>
    </row>
    <row r="33" spans="1:4" ht="13.5" customHeight="1">
      <c r="A33" s="235">
        <v>2111</v>
      </c>
      <c r="B33" s="14" t="s">
        <v>188</v>
      </c>
      <c r="C33" s="78">
        <v>20</v>
      </c>
      <c r="D33" s="63" t="s">
        <v>81</v>
      </c>
    </row>
    <row r="34" spans="1:4" ht="13.5" customHeight="1">
      <c r="A34" s="235">
        <v>2111</v>
      </c>
      <c r="B34" s="14" t="s">
        <v>188</v>
      </c>
      <c r="C34" s="78">
        <v>800</v>
      </c>
      <c r="D34" s="63" t="s">
        <v>82</v>
      </c>
    </row>
    <row r="35" spans="1:4" ht="13.5" customHeight="1">
      <c r="A35" s="235">
        <v>2122</v>
      </c>
      <c r="B35" s="14" t="s">
        <v>0</v>
      </c>
      <c r="C35" s="78">
        <v>900</v>
      </c>
      <c r="D35" s="66" t="s">
        <v>204</v>
      </c>
    </row>
    <row r="36" spans="1:4" s="68" customFormat="1" ht="13.5" customHeight="1">
      <c r="A36" s="235">
        <v>2132</v>
      </c>
      <c r="B36" s="14" t="s">
        <v>1</v>
      </c>
      <c r="C36" s="78">
        <v>500</v>
      </c>
      <c r="D36" s="63" t="s">
        <v>2</v>
      </c>
    </row>
    <row r="37" spans="1:4" ht="13.5" customHeight="1">
      <c r="A37" s="235">
        <v>2141</v>
      </c>
      <c r="B37" s="14" t="s">
        <v>3</v>
      </c>
      <c r="C37" s="78">
        <v>5400</v>
      </c>
      <c r="D37" s="69"/>
    </row>
    <row r="38" spans="1:4" ht="13.5" customHeight="1">
      <c r="A38" s="235">
        <v>2210</v>
      </c>
      <c r="B38" s="14" t="s">
        <v>4</v>
      </c>
      <c r="C38" s="78">
        <v>1184</v>
      </c>
      <c r="D38" s="63" t="s">
        <v>304</v>
      </c>
    </row>
    <row r="39" spans="1:4" ht="13.5" customHeight="1">
      <c r="A39" s="235">
        <v>2210</v>
      </c>
      <c r="B39" s="14" t="s">
        <v>4</v>
      </c>
      <c r="C39" s="78">
        <v>800</v>
      </c>
      <c r="D39" s="63" t="s">
        <v>193</v>
      </c>
    </row>
    <row r="40" spans="1:4" ht="13.5" customHeight="1">
      <c r="A40" s="235">
        <v>2210</v>
      </c>
      <c r="B40" s="14" t="s">
        <v>4</v>
      </c>
      <c r="C40" s="78">
        <v>2800</v>
      </c>
      <c r="D40" s="63" t="s">
        <v>83</v>
      </c>
    </row>
    <row r="41" spans="1:4" ht="13.5" customHeight="1">
      <c r="A41" s="235">
        <v>2210</v>
      </c>
      <c r="B41" s="14" t="s">
        <v>4</v>
      </c>
      <c r="C41" s="78">
        <v>4500</v>
      </c>
      <c r="D41" s="63" t="s">
        <v>84</v>
      </c>
    </row>
    <row r="42" spans="1:4" s="71" customFormat="1" ht="13.5" customHeight="1">
      <c r="A42" s="235">
        <v>2210</v>
      </c>
      <c r="B42" s="14" t="s">
        <v>4</v>
      </c>
      <c r="C42" s="79">
        <v>125</v>
      </c>
      <c r="D42" s="70" t="s">
        <v>85</v>
      </c>
    </row>
    <row r="43" spans="1:4" ht="13.5" customHeight="1">
      <c r="A43" s="235">
        <v>2324</v>
      </c>
      <c r="B43" s="14" t="s">
        <v>69</v>
      </c>
      <c r="C43" s="78">
        <v>10</v>
      </c>
      <c r="D43" s="63" t="s">
        <v>70</v>
      </c>
    </row>
    <row r="44" spans="1:4" ht="13.5" customHeight="1">
      <c r="A44" s="235">
        <v>2324</v>
      </c>
      <c r="B44" s="14" t="s">
        <v>69</v>
      </c>
      <c r="C44" s="78">
        <f>8483+267</f>
        <v>8750</v>
      </c>
      <c r="D44" s="63" t="s">
        <v>330</v>
      </c>
    </row>
    <row r="45" spans="1:4" ht="13.5" customHeight="1">
      <c r="A45" s="235">
        <v>2324</v>
      </c>
      <c r="B45" s="14" t="s">
        <v>69</v>
      </c>
      <c r="C45" s="78">
        <v>1500</v>
      </c>
      <c r="D45" s="63" t="s">
        <v>125</v>
      </c>
    </row>
    <row r="46" spans="1:4" ht="13.5" customHeight="1">
      <c r="A46" s="235">
        <v>2324</v>
      </c>
      <c r="B46" s="14" t="s">
        <v>69</v>
      </c>
      <c r="C46" s="78">
        <v>20</v>
      </c>
      <c r="D46" s="63" t="s">
        <v>126</v>
      </c>
    </row>
    <row r="47" spans="1:4" ht="13.5" customHeight="1">
      <c r="A47" s="235">
        <v>2329</v>
      </c>
      <c r="B47" s="14" t="s">
        <v>127</v>
      </c>
      <c r="C47" s="78">
        <v>400</v>
      </c>
      <c r="D47" s="254" t="s">
        <v>128</v>
      </c>
    </row>
    <row r="48" spans="1:4" ht="13.5" customHeight="1">
      <c r="A48" s="235"/>
      <c r="B48" s="14"/>
      <c r="C48" s="78"/>
      <c r="D48" s="254"/>
    </row>
    <row r="49" spans="1:4" ht="13.5" customHeight="1">
      <c r="A49" s="235">
        <v>2343</v>
      </c>
      <c r="B49" s="14" t="s">
        <v>129</v>
      </c>
      <c r="C49" s="78">
        <v>12</v>
      </c>
      <c r="D49" s="63"/>
    </row>
    <row r="50" spans="1:4" ht="13.5" customHeight="1">
      <c r="A50" s="235">
        <v>2412</v>
      </c>
      <c r="B50" s="14" t="s">
        <v>130</v>
      </c>
      <c r="C50" s="78">
        <v>250</v>
      </c>
      <c r="D50" s="63" t="s">
        <v>131</v>
      </c>
    </row>
    <row r="51" spans="1:4" ht="13.5" customHeight="1">
      <c r="A51" s="235">
        <v>2420</v>
      </c>
      <c r="B51" s="14" t="s">
        <v>132</v>
      </c>
      <c r="C51" s="78">
        <v>480</v>
      </c>
      <c r="D51" s="63" t="s">
        <v>133</v>
      </c>
    </row>
    <row r="52" spans="1:4" ht="13.5" customHeight="1">
      <c r="A52" s="235">
        <v>2460</v>
      </c>
      <c r="B52" s="14" t="s">
        <v>93</v>
      </c>
      <c r="C52" s="78">
        <v>10</v>
      </c>
      <c r="D52" s="63" t="s">
        <v>94</v>
      </c>
    </row>
    <row r="53" spans="1:4" ht="13.5" customHeight="1" thickBot="1">
      <c r="A53" s="235">
        <v>2460</v>
      </c>
      <c r="B53" s="14" t="s">
        <v>93</v>
      </c>
      <c r="C53" s="78">
        <v>33900</v>
      </c>
      <c r="D53" s="63" t="s">
        <v>95</v>
      </c>
    </row>
    <row r="54" spans="1:4" ht="13.5" customHeight="1" thickBot="1">
      <c r="A54" s="235"/>
      <c r="B54" s="238" t="s">
        <v>67</v>
      </c>
      <c r="C54" s="239">
        <f>C28+C29+C30+C31+C32+C33+C34+C35+C36+C37+C38+C39+C40+C41+C42+C43+C44+C45+C46+C47+C49+C50+C51+C52+C53</f>
        <v>66861</v>
      </c>
      <c r="D54" s="63"/>
    </row>
    <row r="55" spans="1:4" ht="13.5" customHeight="1" thickBot="1">
      <c r="A55" s="235"/>
      <c r="B55" s="83" t="s">
        <v>68</v>
      </c>
      <c r="C55" s="84">
        <v>0</v>
      </c>
      <c r="D55" s="63"/>
    </row>
    <row r="56" spans="1:4" ht="13.5" customHeight="1">
      <c r="A56" s="235">
        <v>4112</v>
      </c>
      <c r="B56" s="14" t="s">
        <v>96</v>
      </c>
      <c r="C56" s="78">
        <v>338992</v>
      </c>
      <c r="D56" s="256" t="s">
        <v>194</v>
      </c>
    </row>
    <row r="57" spans="1:4" ht="13.5" customHeight="1">
      <c r="A57" s="235"/>
      <c r="B57" s="14"/>
      <c r="C57" s="78"/>
      <c r="D57" s="257"/>
    </row>
    <row r="58" spans="1:4" ht="13.5" customHeight="1">
      <c r="A58" s="235"/>
      <c r="B58" s="14"/>
      <c r="C58" s="78"/>
      <c r="D58" s="257"/>
    </row>
    <row r="59" spans="1:4" ht="13.5" customHeight="1">
      <c r="A59" s="235">
        <v>4121</v>
      </c>
      <c r="B59" s="14" t="s">
        <v>97</v>
      </c>
      <c r="C59" s="78">
        <v>1600</v>
      </c>
      <c r="D59" s="63" t="s">
        <v>86</v>
      </c>
    </row>
    <row r="60" spans="1:4" ht="13.5" customHeight="1">
      <c r="A60" s="235">
        <v>4131</v>
      </c>
      <c r="B60" s="14" t="s">
        <v>98</v>
      </c>
      <c r="C60" s="78">
        <f>176666-69000+110000</f>
        <v>217666</v>
      </c>
      <c r="D60" s="63" t="s">
        <v>75</v>
      </c>
    </row>
    <row r="61" spans="1:4" ht="13.5" customHeight="1" thickBot="1">
      <c r="A61" s="235">
        <v>4132</v>
      </c>
      <c r="B61" s="14" t="s">
        <v>99</v>
      </c>
      <c r="C61" s="78">
        <v>5000</v>
      </c>
      <c r="D61" s="63" t="s">
        <v>87</v>
      </c>
    </row>
    <row r="62" spans="1:4" ht="13.5" customHeight="1" thickBot="1">
      <c r="A62" s="235"/>
      <c r="B62" s="83" t="s">
        <v>134</v>
      </c>
      <c r="C62" s="84">
        <f>SUM(C56:C61)</f>
        <v>563258</v>
      </c>
      <c r="D62" s="63"/>
    </row>
    <row r="63" spans="1:4" ht="12.75" customHeight="1">
      <c r="A63" s="250"/>
      <c r="B63" s="258" t="s">
        <v>100</v>
      </c>
      <c r="C63" s="252">
        <f>C27+C54+C55+C62</f>
        <v>1843554</v>
      </c>
      <c r="D63" s="260"/>
    </row>
    <row r="64" spans="1:4" ht="12.75" customHeight="1" thickBot="1">
      <c r="A64" s="251"/>
      <c r="B64" s="259"/>
      <c r="C64" s="253"/>
      <c r="D64" s="261"/>
    </row>
    <row r="65" spans="1:4" ht="12.75" customHeight="1">
      <c r="A65" s="12"/>
      <c r="B65" s="73"/>
      <c r="C65" s="74"/>
      <c r="D65" s="72"/>
    </row>
    <row r="66" spans="1:4" ht="12.75" customHeight="1">
      <c r="A66" s="236"/>
      <c r="B66" s="72"/>
      <c r="C66" s="72"/>
      <c r="D66" s="72"/>
    </row>
    <row r="67" spans="1:3" ht="12.75">
      <c r="A67" s="237"/>
      <c r="B67" s="14"/>
      <c r="C67" s="76"/>
    </row>
    <row r="68" spans="1:3" ht="12.75">
      <c r="A68" s="237"/>
      <c r="B68" s="14"/>
      <c r="C68" s="76"/>
    </row>
    <row r="69" spans="1:3" ht="12.75">
      <c r="A69" s="237"/>
      <c r="B69" s="14"/>
      <c r="C69" s="76"/>
    </row>
    <row r="70" spans="1:3" ht="12.75">
      <c r="A70" s="12"/>
      <c r="B70" s="14"/>
      <c r="C70" s="76"/>
    </row>
    <row r="71" spans="1:3" ht="12.75">
      <c r="A71" s="132"/>
      <c r="B71" s="72"/>
      <c r="C71" s="72"/>
    </row>
    <row r="72" spans="1:3" ht="12.75">
      <c r="A72" s="132"/>
      <c r="B72" s="72"/>
      <c r="C72" s="72"/>
    </row>
    <row r="73" spans="1:3" ht="12.75">
      <c r="A73" s="132"/>
      <c r="B73" s="72"/>
      <c r="C73" s="72"/>
    </row>
    <row r="74" spans="1:3" ht="12.75">
      <c r="A74" s="132"/>
      <c r="B74" s="72"/>
      <c r="C74" s="72"/>
    </row>
    <row r="75" spans="1:3" ht="12.75">
      <c r="A75" s="132"/>
      <c r="B75" s="72"/>
      <c r="C75" s="72"/>
    </row>
    <row r="76" spans="1:3" ht="12.75">
      <c r="A76" s="132"/>
      <c r="B76" s="72"/>
      <c r="C76" s="72"/>
    </row>
    <row r="77" spans="1:3" ht="12.75">
      <c r="A77" s="132"/>
      <c r="B77" s="72"/>
      <c r="C77" s="72"/>
    </row>
    <row r="78" ht="12.75">
      <c r="A78" s="132"/>
    </row>
    <row r="79" ht="12.75">
      <c r="A79" s="132"/>
    </row>
    <row r="80" ht="12.75">
      <c r="A80" s="132"/>
    </row>
    <row r="81" ht="12.75">
      <c r="A81" s="132"/>
    </row>
    <row r="82" ht="12.75">
      <c r="A82" s="132"/>
    </row>
    <row r="83" ht="12.75">
      <c r="A83" s="132"/>
    </row>
    <row r="84" ht="12.75">
      <c r="A84" s="132"/>
    </row>
    <row r="85" ht="12.75">
      <c r="A85" s="132"/>
    </row>
    <row r="86" ht="12.75">
      <c r="A86" s="132"/>
    </row>
    <row r="87" ht="12.75">
      <c r="A87" s="132"/>
    </row>
    <row r="88" ht="12.75">
      <c r="A88" s="132"/>
    </row>
    <row r="89" ht="12.75">
      <c r="A89" s="132"/>
    </row>
    <row r="90" ht="12.75">
      <c r="A90" s="132"/>
    </row>
    <row r="91" ht="12.75">
      <c r="A91" s="132"/>
    </row>
    <row r="92" ht="12.75">
      <c r="A92" s="132"/>
    </row>
    <row r="93" ht="12.75">
      <c r="A93" s="132"/>
    </row>
    <row r="94" ht="12.75">
      <c r="A94" s="132"/>
    </row>
    <row r="95" ht="12.75">
      <c r="A95" s="132"/>
    </row>
    <row r="96" ht="12.75">
      <c r="A96" s="132"/>
    </row>
    <row r="97" ht="12.75">
      <c r="A97" s="132"/>
    </row>
    <row r="98" ht="12.75">
      <c r="A98" s="132"/>
    </row>
    <row r="99" ht="12.75">
      <c r="A99" s="132"/>
    </row>
    <row r="100" ht="12.75">
      <c r="A100" s="132"/>
    </row>
    <row r="101" ht="12.75">
      <c r="A101" s="132"/>
    </row>
    <row r="102" ht="12.75">
      <c r="A102" s="132"/>
    </row>
    <row r="103" ht="12.75">
      <c r="A103" s="132"/>
    </row>
    <row r="104" ht="12.75">
      <c r="A104" s="132"/>
    </row>
    <row r="105" ht="12.75">
      <c r="A105" s="132"/>
    </row>
    <row r="106" ht="12.75">
      <c r="A106" s="132"/>
    </row>
    <row r="107" ht="12.75">
      <c r="A107" s="132"/>
    </row>
    <row r="108" ht="12.75">
      <c r="A108" s="132"/>
    </row>
    <row r="109" ht="12.75">
      <c r="A109" s="132"/>
    </row>
    <row r="110" ht="12.75">
      <c r="A110" s="132"/>
    </row>
    <row r="111" ht="12.75">
      <c r="A111" s="132"/>
    </row>
    <row r="112" ht="12.75">
      <c r="A112" s="132"/>
    </row>
    <row r="113" ht="12.75">
      <c r="A113" s="132"/>
    </row>
    <row r="114" ht="12.75">
      <c r="A114" s="132"/>
    </row>
    <row r="115" ht="12.75">
      <c r="A115" s="132"/>
    </row>
    <row r="116" ht="12.75">
      <c r="A116" s="132"/>
    </row>
    <row r="117" ht="12.75">
      <c r="A117" s="132"/>
    </row>
    <row r="118" ht="12.75">
      <c r="A118" s="132"/>
    </row>
    <row r="119" ht="12.75">
      <c r="A119" s="132"/>
    </row>
    <row r="120" ht="12.75">
      <c r="A120" s="132"/>
    </row>
    <row r="121" ht="12.75">
      <c r="A121" s="132"/>
    </row>
    <row r="122" ht="12.75">
      <c r="A122" s="132"/>
    </row>
    <row r="123" ht="12.75">
      <c r="A123" s="132"/>
    </row>
    <row r="124" ht="12.75">
      <c r="A124" s="132"/>
    </row>
    <row r="125" ht="12.75">
      <c r="A125" s="132"/>
    </row>
    <row r="126" ht="12.75">
      <c r="A126" s="132"/>
    </row>
    <row r="127" ht="12.75">
      <c r="A127" s="132"/>
    </row>
    <row r="128" ht="12.75">
      <c r="A128" s="132"/>
    </row>
    <row r="129" ht="12.75">
      <c r="A129" s="132"/>
    </row>
    <row r="130" ht="12.75">
      <c r="A130" s="132"/>
    </row>
    <row r="131" ht="12.75">
      <c r="A131" s="132"/>
    </row>
    <row r="132" ht="12.75">
      <c r="A132" s="132"/>
    </row>
    <row r="133" ht="12.75">
      <c r="A133" s="132"/>
    </row>
    <row r="134" ht="12.75">
      <c r="A134" s="132"/>
    </row>
    <row r="135" ht="12.75">
      <c r="A135" s="132"/>
    </row>
    <row r="136" ht="12.75">
      <c r="A136" s="132"/>
    </row>
    <row r="137" ht="12.75">
      <c r="A137" s="132"/>
    </row>
    <row r="138" ht="12.75">
      <c r="A138" s="132"/>
    </row>
    <row r="139" ht="12.75">
      <c r="A139" s="132"/>
    </row>
    <row r="140" ht="12.75">
      <c r="A140" s="132"/>
    </row>
    <row r="141" ht="12.75">
      <c r="A141" s="132"/>
    </row>
    <row r="142" ht="12.75">
      <c r="A142" s="132"/>
    </row>
    <row r="143" ht="12.75">
      <c r="A143" s="132"/>
    </row>
    <row r="144" ht="12.75">
      <c r="A144" s="132"/>
    </row>
    <row r="145" ht="12.75">
      <c r="A145" s="132"/>
    </row>
    <row r="146" ht="12.75">
      <c r="A146" s="132"/>
    </row>
    <row r="147" ht="12.75">
      <c r="A147" s="132"/>
    </row>
    <row r="148" ht="12.75">
      <c r="A148" s="132"/>
    </row>
    <row r="149" ht="12.75">
      <c r="A149" s="132"/>
    </row>
    <row r="150" ht="12.75">
      <c r="A150" s="132"/>
    </row>
    <row r="151" ht="12.75">
      <c r="A151" s="132"/>
    </row>
    <row r="152" ht="12.75">
      <c r="A152" s="132"/>
    </row>
    <row r="153" ht="12.75">
      <c r="A153" s="132"/>
    </row>
    <row r="154" ht="12.75">
      <c r="A154" s="132"/>
    </row>
    <row r="155" ht="12.75">
      <c r="A155" s="132"/>
    </row>
    <row r="156" ht="12.75">
      <c r="A156" s="132"/>
    </row>
    <row r="157" ht="12.75">
      <c r="A157" s="132"/>
    </row>
    <row r="158" ht="12.75">
      <c r="A158" s="132"/>
    </row>
    <row r="159" ht="12.75">
      <c r="A159" s="132"/>
    </row>
    <row r="160" ht="12.75">
      <c r="A160" s="132"/>
    </row>
    <row r="161" ht="12.75">
      <c r="A161" s="132"/>
    </row>
    <row r="162" ht="12.75">
      <c r="A162" s="132"/>
    </row>
    <row r="163" ht="12.75">
      <c r="A163" s="132"/>
    </row>
    <row r="164" ht="12.75">
      <c r="A164" s="132"/>
    </row>
    <row r="165" ht="12.75">
      <c r="A165" s="132"/>
    </row>
    <row r="166" ht="12.75">
      <c r="A166" s="132"/>
    </row>
    <row r="167" ht="12.75">
      <c r="A167" s="132"/>
    </row>
    <row r="168" ht="12.75">
      <c r="A168" s="132"/>
    </row>
    <row r="169" ht="12.75">
      <c r="A169" s="132"/>
    </row>
    <row r="170" ht="12.75">
      <c r="A170" s="132"/>
    </row>
    <row r="171" ht="12.75">
      <c r="A171" s="132"/>
    </row>
    <row r="172" ht="12.75">
      <c r="A172" s="132"/>
    </row>
    <row r="173" ht="12.75">
      <c r="A173" s="132"/>
    </row>
    <row r="174" ht="12.75">
      <c r="A174" s="132"/>
    </row>
    <row r="175" ht="12.75">
      <c r="A175" s="132"/>
    </row>
    <row r="176" ht="12.75">
      <c r="A176" s="132"/>
    </row>
    <row r="177" ht="12.75">
      <c r="A177" s="132"/>
    </row>
    <row r="178" ht="12.75">
      <c r="A178" s="132"/>
    </row>
    <row r="179" ht="12.75">
      <c r="A179" s="132"/>
    </row>
    <row r="180" ht="12.75">
      <c r="A180" s="132"/>
    </row>
    <row r="181" ht="12.75">
      <c r="A181" s="132"/>
    </row>
    <row r="182" ht="12.75">
      <c r="A182" s="132"/>
    </row>
    <row r="183" ht="12.75">
      <c r="A183" s="132"/>
    </row>
    <row r="184" ht="12.75">
      <c r="A184" s="132"/>
    </row>
    <row r="185" ht="12.75">
      <c r="A185" s="132"/>
    </row>
    <row r="186" ht="12.75">
      <c r="A186" s="132"/>
    </row>
    <row r="187" ht="12.75">
      <c r="A187" s="132"/>
    </row>
    <row r="188" ht="12.75">
      <c r="A188" s="132"/>
    </row>
    <row r="189" ht="12.75">
      <c r="A189" s="132"/>
    </row>
    <row r="190" ht="12.75">
      <c r="A190" s="132"/>
    </row>
    <row r="191" ht="12.75">
      <c r="A191" s="132"/>
    </row>
    <row r="192" ht="12.75">
      <c r="A192" s="132"/>
    </row>
    <row r="193" ht="12.75">
      <c r="A193" s="132"/>
    </row>
    <row r="194" ht="12.75">
      <c r="A194" s="132"/>
    </row>
    <row r="195" ht="12.75">
      <c r="A195" s="132"/>
    </row>
    <row r="196" ht="12.75">
      <c r="A196" s="132"/>
    </row>
    <row r="197" ht="12.75">
      <c r="A197" s="132"/>
    </row>
    <row r="198" ht="12.75">
      <c r="A198" s="132"/>
    </row>
    <row r="199" ht="12.75">
      <c r="A199" s="132"/>
    </row>
    <row r="200" ht="12.75">
      <c r="A200" s="132"/>
    </row>
    <row r="201" ht="12.75">
      <c r="A201" s="132"/>
    </row>
    <row r="202" ht="12.75">
      <c r="A202" s="132"/>
    </row>
    <row r="203" ht="12.75">
      <c r="A203" s="132"/>
    </row>
    <row r="204" ht="12.75">
      <c r="A204" s="132"/>
    </row>
    <row r="205" ht="12.75">
      <c r="A205" s="132"/>
    </row>
    <row r="206" ht="12.75">
      <c r="A206" s="132"/>
    </row>
    <row r="207" ht="12.75">
      <c r="A207" s="132"/>
    </row>
    <row r="208" ht="12.75">
      <c r="A208" s="132"/>
    </row>
    <row r="209" ht="12.75">
      <c r="A209" s="132"/>
    </row>
    <row r="210" ht="12.75">
      <c r="A210" s="132"/>
    </row>
    <row r="211" ht="12.75">
      <c r="A211" s="132"/>
    </row>
    <row r="212" ht="12.75">
      <c r="A212" s="132"/>
    </row>
    <row r="213" ht="12.75">
      <c r="A213" s="132"/>
    </row>
    <row r="214" ht="12.75">
      <c r="A214" s="132"/>
    </row>
    <row r="215" ht="12.75">
      <c r="A215" s="132"/>
    </row>
    <row r="216" ht="12.75">
      <c r="A216" s="132"/>
    </row>
    <row r="217" ht="12.75">
      <c r="A217" s="132"/>
    </row>
    <row r="218" ht="12.75">
      <c r="A218" s="132"/>
    </row>
    <row r="219" ht="12.75">
      <c r="A219" s="132"/>
    </row>
    <row r="220" ht="12.75">
      <c r="A220" s="132"/>
    </row>
    <row r="221" ht="12.75">
      <c r="A221" s="132"/>
    </row>
    <row r="222" ht="12.75">
      <c r="A222" s="132"/>
    </row>
    <row r="223" ht="12.75">
      <c r="A223" s="132"/>
    </row>
    <row r="224" ht="12.75">
      <c r="A224" s="132"/>
    </row>
    <row r="225" ht="12.75">
      <c r="A225" s="132"/>
    </row>
    <row r="226" ht="12.75">
      <c r="A226" s="132"/>
    </row>
    <row r="227" ht="12.75">
      <c r="A227" s="132"/>
    </row>
    <row r="228" ht="12.75">
      <c r="A228" s="132"/>
    </row>
    <row r="229" ht="12.75">
      <c r="A229" s="132"/>
    </row>
    <row r="230" ht="12.75">
      <c r="A230" s="132"/>
    </row>
    <row r="231" ht="12.75">
      <c r="A231" s="132"/>
    </row>
    <row r="232" ht="12.75">
      <c r="A232" s="132"/>
    </row>
    <row r="233" ht="12.75">
      <c r="A233" s="132"/>
    </row>
    <row r="234" ht="12.75">
      <c r="A234" s="132"/>
    </row>
    <row r="235" ht="12.75">
      <c r="A235" s="132"/>
    </row>
    <row r="236" ht="12.75">
      <c r="A236" s="132"/>
    </row>
    <row r="237" ht="12.75">
      <c r="A237" s="132"/>
    </row>
    <row r="238" ht="12.75">
      <c r="A238" s="132"/>
    </row>
    <row r="239" ht="12.75">
      <c r="A239" s="132"/>
    </row>
    <row r="240" ht="12.75">
      <c r="A240" s="132"/>
    </row>
    <row r="241" ht="12.75">
      <c r="A241" s="132"/>
    </row>
    <row r="242" ht="12.75">
      <c r="A242" s="132"/>
    </row>
    <row r="243" ht="12.75">
      <c r="A243" s="132"/>
    </row>
    <row r="244" ht="12.75">
      <c r="A244" s="132"/>
    </row>
    <row r="245" ht="12.75">
      <c r="A245" s="132"/>
    </row>
    <row r="246" ht="12.75">
      <c r="A246" s="132"/>
    </row>
    <row r="247" ht="12.75">
      <c r="A247" s="132"/>
    </row>
    <row r="248" ht="12.75">
      <c r="A248" s="132"/>
    </row>
    <row r="249" ht="12.75">
      <c r="A249" s="132"/>
    </row>
    <row r="250" ht="12.75">
      <c r="A250" s="132"/>
    </row>
    <row r="251" ht="12.75">
      <c r="A251" s="132"/>
    </row>
    <row r="252" ht="12.75">
      <c r="A252" s="132"/>
    </row>
    <row r="253" ht="12.75">
      <c r="A253" s="132"/>
    </row>
    <row r="254" ht="12.75">
      <c r="A254" s="132"/>
    </row>
    <row r="255" ht="12.75">
      <c r="A255" s="132"/>
    </row>
    <row r="256" ht="12.75">
      <c r="A256" s="132"/>
    </row>
    <row r="257" ht="12.75">
      <c r="A257" s="132"/>
    </row>
    <row r="258" ht="12.75">
      <c r="A258" s="132"/>
    </row>
    <row r="259" ht="12.75">
      <c r="A259" s="132"/>
    </row>
    <row r="260" ht="12.75">
      <c r="A260" s="132"/>
    </row>
    <row r="261" ht="12.75">
      <c r="A261" s="132"/>
    </row>
    <row r="262" ht="12.75">
      <c r="A262" s="132"/>
    </row>
    <row r="263" ht="12.75">
      <c r="A263" s="132"/>
    </row>
    <row r="264" ht="12.75">
      <c r="A264" s="132"/>
    </row>
    <row r="265" ht="12.75">
      <c r="A265" s="132"/>
    </row>
    <row r="266" ht="12.75">
      <c r="A266" s="132"/>
    </row>
    <row r="267" ht="12.75">
      <c r="A267" s="132"/>
    </row>
    <row r="268" ht="12.75">
      <c r="A268" s="132"/>
    </row>
    <row r="269" ht="12.75">
      <c r="A269" s="132"/>
    </row>
    <row r="270" ht="12.75">
      <c r="A270" s="132"/>
    </row>
    <row r="271" ht="12.75">
      <c r="A271" s="132"/>
    </row>
    <row r="272" ht="12.75">
      <c r="A272" s="132"/>
    </row>
    <row r="273" ht="12.75">
      <c r="A273" s="132"/>
    </row>
    <row r="274" ht="12.75">
      <c r="A274" s="132"/>
    </row>
    <row r="275" ht="12.75">
      <c r="A275" s="132"/>
    </row>
    <row r="276" ht="12.75">
      <c r="A276" s="132"/>
    </row>
    <row r="277" ht="12.75">
      <c r="A277" s="132"/>
    </row>
    <row r="278" ht="12.75">
      <c r="A278" s="132"/>
    </row>
    <row r="279" ht="12.75">
      <c r="A279" s="132"/>
    </row>
    <row r="280" ht="12.75">
      <c r="A280" s="132"/>
    </row>
    <row r="281" ht="12.75">
      <c r="A281" s="132"/>
    </row>
    <row r="282" ht="12.75">
      <c r="A282" s="132"/>
    </row>
    <row r="283" ht="12.75">
      <c r="A283" s="132"/>
    </row>
    <row r="284" ht="12.75">
      <c r="A284" s="132"/>
    </row>
    <row r="285" ht="12.75">
      <c r="A285" s="132"/>
    </row>
    <row r="286" ht="12.75">
      <c r="A286" s="132"/>
    </row>
    <row r="287" ht="12.75">
      <c r="A287" s="132"/>
    </row>
    <row r="288" ht="12.75">
      <c r="A288" s="132"/>
    </row>
    <row r="289" ht="12.75">
      <c r="A289" s="132"/>
    </row>
    <row r="290" ht="12.75">
      <c r="A290" s="132"/>
    </row>
    <row r="291" ht="12.75">
      <c r="A291" s="132"/>
    </row>
    <row r="292" ht="12.75">
      <c r="A292" s="132"/>
    </row>
    <row r="293" ht="12.75">
      <c r="A293" s="132"/>
    </row>
    <row r="294" ht="12.75">
      <c r="A294" s="132"/>
    </row>
    <row r="295" ht="12.75">
      <c r="A295" s="132"/>
    </row>
    <row r="296" ht="12.75">
      <c r="A296" s="132"/>
    </row>
    <row r="297" ht="12.75">
      <c r="A297" s="132"/>
    </row>
    <row r="298" ht="12.75">
      <c r="A298" s="132"/>
    </row>
    <row r="299" ht="12.75">
      <c r="A299" s="132"/>
    </row>
    <row r="300" ht="12.75">
      <c r="A300" s="132"/>
    </row>
    <row r="301" ht="12.75">
      <c r="A301" s="132"/>
    </row>
    <row r="302" ht="12.75">
      <c r="A302" s="132"/>
    </row>
    <row r="303" ht="12.75">
      <c r="A303" s="132"/>
    </row>
    <row r="304" ht="12.75">
      <c r="A304" s="132"/>
    </row>
    <row r="305" ht="12.75">
      <c r="A305" s="132"/>
    </row>
    <row r="306" ht="12.75">
      <c r="A306" s="132"/>
    </row>
    <row r="307" ht="12.75">
      <c r="A307" s="132"/>
    </row>
    <row r="308" ht="12.75">
      <c r="A308" s="132"/>
    </row>
    <row r="309" ht="12.75">
      <c r="A309" s="132"/>
    </row>
    <row r="310" ht="12.75">
      <c r="A310" s="132"/>
    </row>
    <row r="311" ht="12.75">
      <c r="A311" s="132"/>
    </row>
    <row r="312" ht="12.75">
      <c r="A312" s="132"/>
    </row>
    <row r="313" ht="12.75">
      <c r="A313" s="132"/>
    </row>
    <row r="314" ht="12.75">
      <c r="A314" s="132"/>
    </row>
    <row r="315" ht="12.75">
      <c r="A315" s="132"/>
    </row>
    <row r="316" ht="12.75">
      <c r="A316" s="132"/>
    </row>
    <row r="317" ht="12.75">
      <c r="A317" s="132"/>
    </row>
    <row r="318" ht="12.75">
      <c r="A318" s="132"/>
    </row>
    <row r="319" ht="12.75">
      <c r="A319" s="132"/>
    </row>
    <row r="320" ht="12.75">
      <c r="A320" s="132"/>
    </row>
    <row r="321" ht="12.75">
      <c r="A321" s="132"/>
    </row>
    <row r="322" ht="12.75">
      <c r="A322" s="132"/>
    </row>
    <row r="323" ht="12.75">
      <c r="A323" s="132"/>
    </row>
    <row r="324" ht="12.75">
      <c r="A324" s="132"/>
    </row>
    <row r="325" ht="12.75">
      <c r="A325" s="132"/>
    </row>
    <row r="326" ht="12.75">
      <c r="A326" s="132"/>
    </row>
    <row r="327" ht="12.75">
      <c r="A327" s="132"/>
    </row>
    <row r="328" ht="12.75">
      <c r="A328" s="132"/>
    </row>
    <row r="329" ht="12.75">
      <c r="A329" s="132"/>
    </row>
    <row r="330" ht="12.75">
      <c r="A330" s="132"/>
    </row>
    <row r="331" ht="12.75">
      <c r="A331" s="132"/>
    </row>
    <row r="332" ht="12.75">
      <c r="A332" s="132"/>
    </row>
    <row r="333" ht="12.75">
      <c r="A333" s="132"/>
    </row>
    <row r="334" ht="12.75">
      <c r="A334" s="132"/>
    </row>
    <row r="335" ht="12.75">
      <c r="A335" s="132"/>
    </row>
    <row r="336" ht="12.75">
      <c r="A336" s="132"/>
    </row>
    <row r="337" ht="12.75">
      <c r="A337" s="132"/>
    </row>
    <row r="338" ht="12.75">
      <c r="A338" s="132"/>
    </row>
    <row r="339" ht="12.75">
      <c r="A339" s="132"/>
    </row>
    <row r="340" ht="12.75">
      <c r="A340" s="132"/>
    </row>
    <row r="341" ht="12.75">
      <c r="A341" s="132"/>
    </row>
    <row r="342" ht="12.75">
      <c r="A342" s="132"/>
    </row>
    <row r="343" ht="12.75">
      <c r="A343" s="132"/>
    </row>
    <row r="344" ht="12.75">
      <c r="A344" s="132"/>
    </row>
    <row r="345" ht="12.75">
      <c r="A345" s="132"/>
    </row>
    <row r="346" ht="12.75">
      <c r="A346" s="132"/>
    </row>
    <row r="347" ht="12.75">
      <c r="A347" s="132"/>
    </row>
    <row r="348" ht="12.75">
      <c r="A348" s="132"/>
    </row>
    <row r="349" ht="12.75">
      <c r="A349" s="132"/>
    </row>
    <row r="350" ht="12.75">
      <c r="A350" s="132"/>
    </row>
    <row r="351" ht="12.75">
      <c r="A351" s="132"/>
    </row>
    <row r="352" ht="12.75">
      <c r="A352" s="132"/>
    </row>
    <row r="353" ht="12.75">
      <c r="A353" s="132"/>
    </row>
    <row r="354" ht="12.75">
      <c r="A354" s="132"/>
    </row>
    <row r="355" ht="12.75">
      <c r="A355" s="132"/>
    </row>
    <row r="356" ht="12.75">
      <c r="A356" s="132"/>
    </row>
    <row r="357" ht="12.75">
      <c r="A357" s="132"/>
    </row>
    <row r="358" ht="12.75">
      <c r="A358" s="132"/>
    </row>
    <row r="359" ht="12.75">
      <c r="A359" s="132"/>
    </row>
    <row r="360" ht="12.75">
      <c r="A360" s="132"/>
    </row>
    <row r="361" ht="12.75">
      <c r="A361" s="132"/>
    </row>
    <row r="362" ht="12.75">
      <c r="A362" s="132"/>
    </row>
    <row r="363" ht="12.75">
      <c r="A363" s="132"/>
    </row>
    <row r="364" ht="12.75">
      <c r="A364" s="132"/>
    </row>
    <row r="365" ht="12.75">
      <c r="A365" s="132"/>
    </row>
    <row r="366" ht="12.75">
      <c r="A366" s="132"/>
    </row>
    <row r="367" ht="12.75">
      <c r="A367" s="132"/>
    </row>
    <row r="368" ht="12.75">
      <c r="A368" s="132"/>
    </row>
    <row r="369" ht="12.75">
      <c r="A369" s="132"/>
    </row>
    <row r="370" ht="12.75">
      <c r="A370" s="132"/>
    </row>
    <row r="371" ht="12.75">
      <c r="A371" s="132"/>
    </row>
    <row r="372" ht="12.75">
      <c r="A372" s="132"/>
    </row>
    <row r="373" ht="12.75">
      <c r="A373" s="132"/>
    </row>
    <row r="374" ht="12.75">
      <c r="A374" s="132"/>
    </row>
    <row r="375" ht="12.75">
      <c r="A375" s="132"/>
    </row>
    <row r="376" ht="12.75">
      <c r="A376" s="132"/>
    </row>
    <row r="377" ht="12.75">
      <c r="A377" s="132"/>
    </row>
    <row r="378" ht="12.75">
      <c r="A378" s="132"/>
    </row>
    <row r="379" ht="12.75">
      <c r="A379" s="132"/>
    </row>
    <row r="380" ht="12.75">
      <c r="A380" s="132"/>
    </row>
    <row r="381" ht="12.75">
      <c r="A381" s="132"/>
    </row>
    <row r="382" ht="12.75">
      <c r="A382" s="132"/>
    </row>
    <row r="383" ht="12.75">
      <c r="A383" s="132"/>
    </row>
    <row r="384" ht="12.75">
      <c r="A384" s="132"/>
    </row>
    <row r="385" ht="12.75">
      <c r="A385" s="132"/>
    </row>
    <row r="386" ht="12.75">
      <c r="A386" s="132"/>
    </row>
    <row r="387" ht="12.75">
      <c r="A387" s="132"/>
    </row>
    <row r="388" ht="12.75">
      <c r="A388" s="132"/>
    </row>
    <row r="389" ht="12.75">
      <c r="A389" s="132"/>
    </row>
    <row r="390" ht="12.75">
      <c r="A390" s="132"/>
    </row>
    <row r="391" ht="12.75">
      <c r="A391" s="132"/>
    </row>
    <row r="392" ht="12.75">
      <c r="A392" s="132"/>
    </row>
    <row r="393" ht="12.75">
      <c r="A393" s="132"/>
    </row>
    <row r="394" ht="12.75">
      <c r="A394" s="132"/>
    </row>
    <row r="395" ht="12.75">
      <c r="A395" s="132"/>
    </row>
    <row r="396" ht="12.75">
      <c r="A396" s="132"/>
    </row>
    <row r="397" ht="12.75">
      <c r="A397" s="132"/>
    </row>
    <row r="398" ht="12.75">
      <c r="A398" s="132"/>
    </row>
    <row r="399" ht="12.75">
      <c r="A399" s="132"/>
    </row>
    <row r="400" ht="12.75">
      <c r="A400" s="132"/>
    </row>
    <row r="401" ht="12.75">
      <c r="A401" s="132"/>
    </row>
    <row r="402" ht="12.75">
      <c r="A402" s="132"/>
    </row>
    <row r="403" ht="12.75">
      <c r="A403" s="132"/>
    </row>
    <row r="404" ht="12.75">
      <c r="A404" s="132"/>
    </row>
    <row r="405" ht="12.75">
      <c r="A405" s="132"/>
    </row>
    <row r="406" ht="12.75">
      <c r="A406" s="132"/>
    </row>
    <row r="407" ht="12.75">
      <c r="A407" s="132"/>
    </row>
    <row r="408" ht="12.75">
      <c r="A408" s="132"/>
    </row>
    <row r="409" ht="12.75">
      <c r="A409" s="132"/>
    </row>
    <row r="410" ht="12.75">
      <c r="A410" s="132"/>
    </row>
    <row r="411" ht="12.75">
      <c r="A411" s="132"/>
    </row>
    <row r="412" ht="12.75">
      <c r="A412" s="132"/>
    </row>
    <row r="413" ht="12.75">
      <c r="A413" s="132"/>
    </row>
    <row r="414" ht="12.75">
      <c r="A414" s="132"/>
    </row>
    <row r="415" ht="12.75">
      <c r="A415" s="132"/>
    </row>
    <row r="416" ht="12.75">
      <c r="A416" s="132"/>
    </row>
    <row r="417" ht="12.75">
      <c r="A417" s="132"/>
    </row>
    <row r="418" ht="12.75">
      <c r="A418" s="132"/>
    </row>
    <row r="419" ht="12.75">
      <c r="A419" s="132"/>
    </row>
    <row r="420" ht="12.75">
      <c r="A420" s="132"/>
    </row>
    <row r="421" ht="12.75">
      <c r="A421" s="132"/>
    </row>
    <row r="422" ht="12.75">
      <c r="A422" s="132"/>
    </row>
    <row r="423" ht="12.75">
      <c r="A423" s="132"/>
    </row>
    <row r="424" ht="12.75">
      <c r="A424" s="132"/>
    </row>
    <row r="425" ht="12.75">
      <c r="A425" s="132"/>
    </row>
    <row r="426" ht="12.75">
      <c r="A426" s="132"/>
    </row>
    <row r="427" ht="12.75">
      <c r="A427" s="132"/>
    </row>
    <row r="428" ht="12.75">
      <c r="A428" s="132"/>
    </row>
    <row r="429" ht="12.75">
      <c r="A429" s="132"/>
    </row>
    <row r="430" ht="12.75">
      <c r="A430" s="132"/>
    </row>
    <row r="431" ht="12.75">
      <c r="A431" s="132"/>
    </row>
    <row r="432" ht="12.75">
      <c r="A432" s="132"/>
    </row>
    <row r="433" ht="12.75">
      <c r="A433" s="132"/>
    </row>
    <row r="434" ht="12.75">
      <c r="A434" s="132"/>
    </row>
    <row r="435" ht="12.75">
      <c r="A435" s="132"/>
    </row>
    <row r="436" ht="12.75">
      <c r="A436" s="132"/>
    </row>
    <row r="437" ht="12.75">
      <c r="A437" s="132"/>
    </row>
    <row r="438" ht="12.75">
      <c r="A438" s="132"/>
    </row>
    <row r="439" ht="12.75">
      <c r="A439" s="132"/>
    </row>
    <row r="440" ht="12.75">
      <c r="A440" s="132"/>
    </row>
    <row r="441" ht="12.75">
      <c r="A441" s="132"/>
    </row>
    <row r="442" ht="12.75">
      <c r="A442" s="132"/>
    </row>
    <row r="443" ht="12.75">
      <c r="A443" s="132"/>
    </row>
    <row r="444" ht="12.75">
      <c r="A444" s="132"/>
    </row>
    <row r="445" ht="12.75">
      <c r="A445" s="132"/>
    </row>
    <row r="446" ht="12.75">
      <c r="A446" s="132"/>
    </row>
    <row r="447" ht="12.75">
      <c r="A447" s="132"/>
    </row>
    <row r="448" ht="12.75">
      <c r="A448" s="132"/>
    </row>
    <row r="449" ht="12.75">
      <c r="A449" s="132"/>
    </row>
    <row r="450" ht="12.75">
      <c r="A450" s="132"/>
    </row>
    <row r="451" ht="12.75">
      <c r="A451" s="132"/>
    </row>
    <row r="452" ht="12.75">
      <c r="A452" s="132"/>
    </row>
    <row r="453" ht="12.75">
      <c r="A453" s="132"/>
    </row>
    <row r="454" ht="12.75">
      <c r="A454" s="132"/>
    </row>
    <row r="455" ht="12.75">
      <c r="A455" s="132"/>
    </row>
    <row r="456" ht="12.75">
      <c r="A456" s="132"/>
    </row>
    <row r="457" ht="12.75">
      <c r="A457" s="132"/>
    </row>
    <row r="458" ht="12.75">
      <c r="A458" s="132"/>
    </row>
    <row r="459" ht="12.75">
      <c r="A459" s="132"/>
    </row>
    <row r="460" ht="12.75">
      <c r="A460" s="132"/>
    </row>
    <row r="461" ht="12.75">
      <c r="A461" s="132"/>
    </row>
    <row r="462" ht="12.75">
      <c r="A462" s="132"/>
    </row>
    <row r="463" ht="12.75">
      <c r="A463" s="132"/>
    </row>
    <row r="464" ht="12.75">
      <c r="A464" s="132"/>
    </row>
    <row r="465" ht="12.75">
      <c r="A465" s="132"/>
    </row>
    <row r="466" ht="12.75">
      <c r="A466" s="132"/>
    </row>
    <row r="467" ht="12.75">
      <c r="A467" s="132"/>
    </row>
    <row r="468" ht="12.75">
      <c r="A468" s="132"/>
    </row>
    <row r="469" ht="12.75">
      <c r="A469" s="132"/>
    </row>
    <row r="470" ht="12.75">
      <c r="A470" s="132"/>
    </row>
    <row r="471" ht="12.75">
      <c r="A471" s="132"/>
    </row>
    <row r="472" ht="12.75">
      <c r="A472" s="132"/>
    </row>
    <row r="473" ht="12.75">
      <c r="A473" s="132"/>
    </row>
    <row r="474" ht="12.75">
      <c r="A474" s="132"/>
    </row>
    <row r="475" ht="12.75">
      <c r="A475" s="132"/>
    </row>
    <row r="476" ht="12.75">
      <c r="A476" s="132"/>
    </row>
    <row r="477" ht="12.75">
      <c r="A477" s="132"/>
    </row>
    <row r="478" ht="12.75">
      <c r="A478" s="132"/>
    </row>
    <row r="479" ht="12.75">
      <c r="A479" s="132"/>
    </row>
    <row r="480" ht="12.75">
      <c r="A480" s="132"/>
    </row>
    <row r="481" ht="12.75">
      <c r="A481" s="132"/>
    </row>
    <row r="482" ht="12.75">
      <c r="A482" s="132"/>
    </row>
    <row r="483" ht="12.75">
      <c r="A483" s="132"/>
    </row>
    <row r="484" ht="12.75">
      <c r="A484" s="132"/>
    </row>
    <row r="485" ht="12.75">
      <c r="A485" s="132"/>
    </row>
    <row r="486" ht="12.75">
      <c r="A486" s="132"/>
    </row>
    <row r="487" ht="12.75">
      <c r="A487" s="132"/>
    </row>
    <row r="488" ht="12.75">
      <c r="A488" s="132"/>
    </row>
    <row r="489" ht="12.75">
      <c r="A489" s="132"/>
    </row>
    <row r="490" ht="12.75">
      <c r="A490" s="132"/>
    </row>
    <row r="491" ht="12.75">
      <c r="A491" s="132"/>
    </row>
    <row r="492" ht="12.75">
      <c r="A492" s="132"/>
    </row>
    <row r="493" ht="12.75">
      <c r="A493" s="132"/>
    </row>
    <row r="494" ht="12.75">
      <c r="A494" s="132"/>
    </row>
    <row r="495" ht="12.75">
      <c r="A495" s="132"/>
    </row>
    <row r="496" ht="12.75">
      <c r="A496" s="132"/>
    </row>
    <row r="497" ht="12.75">
      <c r="A497" s="132"/>
    </row>
    <row r="498" ht="12.75">
      <c r="A498" s="132"/>
    </row>
    <row r="499" ht="12.75">
      <c r="A499" s="132"/>
    </row>
    <row r="500" ht="12.75">
      <c r="A500" s="132"/>
    </row>
    <row r="501" ht="12.75">
      <c r="A501" s="132"/>
    </row>
    <row r="502" ht="12.75">
      <c r="A502" s="132"/>
    </row>
    <row r="503" ht="12.75">
      <c r="A503" s="132"/>
    </row>
    <row r="504" ht="12.75">
      <c r="A504" s="132"/>
    </row>
    <row r="505" ht="12.75">
      <c r="A505" s="132"/>
    </row>
    <row r="506" ht="12.75">
      <c r="A506" s="132"/>
    </row>
    <row r="507" ht="12.75">
      <c r="A507" s="132"/>
    </row>
    <row r="508" ht="12.75">
      <c r="A508" s="132"/>
    </row>
    <row r="509" ht="12.75">
      <c r="A509" s="132"/>
    </row>
    <row r="510" ht="12.75">
      <c r="A510" s="132"/>
    </row>
    <row r="511" ht="12.75">
      <c r="A511" s="132"/>
    </row>
    <row r="512" ht="12.75">
      <c r="A512" s="132"/>
    </row>
    <row r="513" ht="12.75">
      <c r="A513" s="132"/>
    </row>
    <row r="514" ht="12.75">
      <c r="A514" s="132"/>
    </row>
    <row r="515" ht="12.75">
      <c r="A515" s="132"/>
    </row>
    <row r="516" ht="12.75">
      <c r="A516" s="132"/>
    </row>
    <row r="517" ht="12.75">
      <c r="A517" s="132"/>
    </row>
    <row r="518" ht="12.75">
      <c r="A518" s="132"/>
    </row>
    <row r="519" ht="12.75">
      <c r="A519" s="132"/>
    </row>
    <row r="520" ht="12.75">
      <c r="A520" s="132"/>
    </row>
    <row r="521" ht="12.75">
      <c r="A521" s="132"/>
    </row>
    <row r="522" ht="12.75">
      <c r="A522" s="132"/>
    </row>
    <row r="523" ht="12.75">
      <c r="A523" s="132"/>
    </row>
    <row r="524" ht="12.75">
      <c r="A524" s="132"/>
    </row>
    <row r="525" ht="12.75">
      <c r="A525" s="132"/>
    </row>
    <row r="526" ht="12.75">
      <c r="A526" s="132"/>
    </row>
    <row r="527" ht="12.75">
      <c r="A527" s="132"/>
    </row>
    <row r="528" ht="12.75">
      <c r="A528" s="132"/>
    </row>
    <row r="529" ht="12.75">
      <c r="A529" s="132"/>
    </row>
    <row r="530" ht="12.75">
      <c r="A530" s="132"/>
    </row>
    <row r="531" ht="12.75">
      <c r="A531" s="132"/>
    </row>
    <row r="532" ht="12.75">
      <c r="A532" s="132"/>
    </row>
    <row r="533" ht="12.75">
      <c r="A533" s="132"/>
    </row>
    <row r="534" ht="12.75">
      <c r="A534" s="132"/>
    </row>
    <row r="535" ht="12.75">
      <c r="A535" s="132"/>
    </row>
    <row r="536" ht="12.75">
      <c r="A536" s="132"/>
    </row>
    <row r="537" ht="12.75">
      <c r="A537" s="132"/>
    </row>
    <row r="538" ht="12.75">
      <c r="A538" s="132"/>
    </row>
    <row r="539" ht="12.75">
      <c r="A539" s="132"/>
    </row>
    <row r="540" ht="12.75">
      <c r="A540" s="132"/>
    </row>
    <row r="541" ht="12.75">
      <c r="A541" s="132"/>
    </row>
    <row r="542" ht="12.75">
      <c r="A542" s="132"/>
    </row>
    <row r="543" ht="12.75">
      <c r="A543" s="132"/>
    </row>
    <row r="544" ht="12.75">
      <c r="A544" s="132"/>
    </row>
    <row r="545" ht="12.75">
      <c r="A545" s="132"/>
    </row>
    <row r="546" ht="12.75">
      <c r="A546" s="132"/>
    </row>
    <row r="547" ht="12.75">
      <c r="A547" s="132"/>
    </row>
    <row r="548" ht="12.75">
      <c r="A548" s="132"/>
    </row>
    <row r="549" ht="12.75">
      <c r="A549" s="132"/>
    </row>
    <row r="550" ht="12.75">
      <c r="A550" s="132"/>
    </row>
    <row r="551" ht="12.75">
      <c r="A551" s="132"/>
    </row>
    <row r="552" ht="12.75">
      <c r="A552" s="132"/>
    </row>
    <row r="553" ht="12.75">
      <c r="A553" s="132"/>
    </row>
    <row r="554" ht="12.75">
      <c r="A554" s="132"/>
    </row>
    <row r="555" ht="12.75">
      <c r="A555" s="132"/>
    </row>
    <row r="556" ht="12.75">
      <c r="A556" s="132"/>
    </row>
    <row r="557" ht="12.75">
      <c r="A557" s="132"/>
    </row>
    <row r="558" ht="12.75">
      <c r="A558" s="132"/>
    </row>
    <row r="559" ht="12.75">
      <c r="A559" s="132"/>
    </row>
    <row r="560" ht="12.75">
      <c r="A560" s="132"/>
    </row>
    <row r="561" ht="12.75">
      <c r="A561" s="132"/>
    </row>
    <row r="562" ht="12.75">
      <c r="A562" s="132"/>
    </row>
    <row r="563" ht="12.75">
      <c r="A563" s="132"/>
    </row>
    <row r="564" ht="12.75">
      <c r="A564" s="132"/>
    </row>
    <row r="565" ht="12.75">
      <c r="A565" s="132"/>
    </row>
    <row r="566" ht="12.75">
      <c r="A566" s="132"/>
    </row>
    <row r="567" ht="12.75">
      <c r="A567" s="132"/>
    </row>
    <row r="568" ht="12.75">
      <c r="A568" s="132"/>
    </row>
    <row r="569" ht="12.75">
      <c r="A569" s="132"/>
    </row>
    <row r="570" ht="12.75">
      <c r="A570" s="132"/>
    </row>
    <row r="571" ht="12.75">
      <c r="A571" s="132"/>
    </row>
    <row r="572" ht="12.75">
      <c r="A572" s="132"/>
    </row>
    <row r="573" ht="12.75">
      <c r="A573" s="132"/>
    </row>
    <row r="574" ht="12.75">
      <c r="A574" s="132"/>
    </row>
    <row r="575" ht="12.75">
      <c r="A575" s="132"/>
    </row>
    <row r="576" ht="12.75">
      <c r="A576" s="132"/>
    </row>
    <row r="577" ht="12.75">
      <c r="A577" s="132"/>
    </row>
    <row r="578" ht="12.75">
      <c r="A578" s="132"/>
    </row>
    <row r="579" ht="12.75">
      <c r="A579" s="132"/>
    </row>
    <row r="580" ht="12.75">
      <c r="A580" s="132"/>
    </row>
    <row r="581" ht="12.75">
      <c r="A581" s="132"/>
    </row>
    <row r="582" ht="12.75">
      <c r="A582" s="132"/>
    </row>
    <row r="583" ht="12.75">
      <c r="A583" s="132"/>
    </row>
    <row r="584" ht="12.75">
      <c r="A584" s="132"/>
    </row>
    <row r="585" ht="12.75">
      <c r="A585" s="132"/>
    </row>
    <row r="586" ht="12.75">
      <c r="A586" s="132"/>
    </row>
    <row r="587" ht="12.75">
      <c r="A587" s="132"/>
    </row>
    <row r="588" ht="12.75">
      <c r="A588" s="132"/>
    </row>
    <row r="589" ht="12.75">
      <c r="A589" s="132"/>
    </row>
    <row r="590" ht="12.75">
      <c r="A590" s="132"/>
    </row>
    <row r="591" ht="12.75">
      <c r="A591" s="132"/>
    </row>
    <row r="592" ht="12.75">
      <c r="A592" s="132"/>
    </row>
    <row r="593" ht="12.75">
      <c r="A593" s="132"/>
    </row>
    <row r="594" ht="12.75">
      <c r="A594" s="132"/>
    </row>
    <row r="595" ht="12.75">
      <c r="A595" s="132"/>
    </row>
    <row r="596" ht="12.75">
      <c r="A596" s="132"/>
    </row>
    <row r="597" ht="12.75">
      <c r="A597" s="132"/>
    </row>
    <row r="598" ht="12.75">
      <c r="A598" s="132"/>
    </row>
    <row r="599" ht="12.75">
      <c r="A599" s="132"/>
    </row>
    <row r="600" ht="12.75">
      <c r="A600" s="132"/>
    </row>
    <row r="601" ht="12.75">
      <c r="A601" s="132"/>
    </row>
    <row r="602" ht="12.75">
      <c r="A602" s="132"/>
    </row>
    <row r="603" ht="12.75">
      <c r="A603" s="132"/>
    </row>
    <row r="604" ht="12.75">
      <c r="A604" s="132"/>
    </row>
    <row r="605" ht="12.75">
      <c r="A605" s="132"/>
    </row>
    <row r="606" ht="12.75">
      <c r="A606" s="132"/>
    </row>
    <row r="607" ht="12.75">
      <c r="A607" s="132"/>
    </row>
    <row r="608" ht="12.75">
      <c r="A608" s="132"/>
    </row>
    <row r="609" ht="12.75">
      <c r="A609" s="132"/>
    </row>
    <row r="610" ht="12.75">
      <c r="A610" s="132"/>
    </row>
    <row r="611" ht="12.75">
      <c r="A611" s="132"/>
    </row>
    <row r="612" ht="12.75">
      <c r="A612" s="132"/>
    </row>
    <row r="613" ht="12.75">
      <c r="A613" s="132"/>
    </row>
    <row r="614" ht="12.75">
      <c r="A614" s="132"/>
    </row>
    <row r="615" ht="12.75">
      <c r="A615" s="132"/>
    </row>
    <row r="616" ht="12.75">
      <c r="A616" s="132"/>
    </row>
    <row r="617" ht="12.75">
      <c r="A617" s="132"/>
    </row>
    <row r="618" ht="12.75">
      <c r="A618" s="132"/>
    </row>
    <row r="619" ht="12.75">
      <c r="A619" s="132"/>
    </row>
    <row r="620" ht="12.75">
      <c r="A620" s="132"/>
    </row>
    <row r="621" ht="12.75">
      <c r="A621" s="132"/>
    </row>
    <row r="622" ht="12.75">
      <c r="A622" s="132"/>
    </row>
    <row r="623" ht="12.75">
      <c r="A623" s="132"/>
    </row>
    <row r="624" ht="12.75">
      <c r="A624" s="132"/>
    </row>
    <row r="625" ht="12.75">
      <c r="A625" s="132"/>
    </row>
    <row r="626" ht="12.75">
      <c r="A626" s="132"/>
    </row>
    <row r="627" ht="12.75">
      <c r="A627" s="132"/>
    </row>
    <row r="628" ht="12.75">
      <c r="A628" s="132"/>
    </row>
    <row r="629" ht="12.75">
      <c r="A629" s="132"/>
    </row>
    <row r="630" ht="12.75">
      <c r="A630" s="132"/>
    </row>
    <row r="631" ht="12.75">
      <c r="A631" s="132"/>
    </row>
    <row r="632" ht="12.75">
      <c r="A632" s="132"/>
    </row>
    <row r="633" ht="12.75">
      <c r="A633" s="132"/>
    </row>
    <row r="634" ht="12.75">
      <c r="A634" s="132"/>
    </row>
    <row r="635" ht="12.75">
      <c r="A635" s="132"/>
    </row>
    <row r="636" ht="12.75">
      <c r="A636" s="132"/>
    </row>
    <row r="637" ht="12.75">
      <c r="A637" s="132"/>
    </row>
    <row r="638" ht="12.75">
      <c r="A638" s="132"/>
    </row>
    <row r="639" ht="12.75">
      <c r="A639" s="132"/>
    </row>
    <row r="640" ht="12.75">
      <c r="A640" s="132"/>
    </row>
    <row r="641" ht="12.75">
      <c r="A641" s="132"/>
    </row>
    <row r="642" ht="12.75">
      <c r="A642" s="132"/>
    </row>
    <row r="643" ht="12.75">
      <c r="A643" s="132"/>
    </row>
    <row r="644" ht="12.75">
      <c r="A644" s="132"/>
    </row>
    <row r="645" ht="12.75">
      <c r="A645" s="132"/>
    </row>
    <row r="646" ht="12.75">
      <c r="A646" s="132"/>
    </row>
    <row r="647" ht="12.75">
      <c r="A647" s="132"/>
    </row>
    <row r="648" ht="12.75">
      <c r="A648" s="132"/>
    </row>
    <row r="649" ht="12.75">
      <c r="A649" s="132"/>
    </row>
    <row r="650" ht="12.75">
      <c r="A650" s="132"/>
    </row>
    <row r="651" ht="12.75">
      <c r="A651" s="132"/>
    </row>
    <row r="652" ht="12.75">
      <c r="A652" s="132"/>
    </row>
    <row r="653" ht="12.75">
      <c r="A653" s="132"/>
    </row>
    <row r="654" ht="12.75">
      <c r="A654" s="132"/>
    </row>
    <row r="655" ht="12.75">
      <c r="A655" s="132"/>
    </row>
    <row r="656" ht="12.75">
      <c r="A656" s="132"/>
    </row>
    <row r="657" ht="12.75">
      <c r="A657" s="132"/>
    </row>
    <row r="658" ht="12.75">
      <c r="A658" s="132"/>
    </row>
    <row r="659" ht="12.75">
      <c r="A659" s="132"/>
    </row>
    <row r="660" ht="12.75">
      <c r="A660" s="132"/>
    </row>
    <row r="661" ht="12.75">
      <c r="A661" s="132"/>
    </row>
    <row r="662" ht="12.75">
      <c r="A662" s="132"/>
    </row>
    <row r="663" ht="12.75">
      <c r="A663" s="132"/>
    </row>
    <row r="664" ht="12.75">
      <c r="A664" s="132"/>
    </row>
    <row r="665" ht="12.75">
      <c r="A665" s="132"/>
    </row>
    <row r="666" ht="12.75">
      <c r="A666" s="132"/>
    </row>
    <row r="667" ht="12.75">
      <c r="A667" s="132"/>
    </row>
    <row r="668" ht="12.75">
      <c r="A668" s="132"/>
    </row>
    <row r="669" ht="12.75">
      <c r="A669" s="132"/>
    </row>
    <row r="670" ht="12.75">
      <c r="A670" s="132"/>
    </row>
    <row r="671" ht="12.75">
      <c r="A671" s="132"/>
    </row>
    <row r="672" ht="12.75">
      <c r="A672" s="132"/>
    </row>
    <row r="673" ht="12.75">
      <c r="A673" s="132"/>
    </row>
    <row r="674" ht="12.75">
      <c r="A674" s="132"/>
    </row>
    <row r="675" ht="12.75">
      <c r="A675" s="132"/>
    </row>
    <row r="676" ht="12.75">
      <c r="A676" s="132"/>
    </row>
    <row r="677" ht="12.75">
      <c r="A677" s="132"/>
    </row>
    <row r="678" ht="12.75">
      <c r="A678" s="132"/>
    </row>
    <row r="679" ht="12.75">
      <c r="A679" s="132"/>
    </row>
    <row r="680" ht="12.75">
      <c r="A680" s="132"/>
    </row>
    <row r="681" ht="12.75">
      <c r="A681" s="132"/>
    </row>
    <row r="682" ht="12.75">
      <c r="A682" s="132"/>
    </row>
    <row r="683" ht="12.75">
      <c r="A683" s="132"/>
    </row>
    <row r="684" ht="12.75">
      <c r="A684" s="132"/>
    </row>
    <row r="685" ht="12.75">
      <c r="A685" s="132"/>
    </row>
    <row r="686" ht="12.75">
      <c r="A686" s="132"/>
    </row>
    <row r="687" ht="12.75">
      <c r="A687" s="132"/>
    </row>
    <row r="688" ht="12.75">
      <c r="A688" s="132"/>
    </row>
    <row r="689" ht="12.75">
      <c r="A689" s="132"/>
    </row>
    <row r="690" ht="12.75">
      <c r="A690" s="132"/>
    </row>
    <row r="691" ht="12.75">
      <c r="A691" s="132"/>
    </row>
    <row r="692" ht="12.75">
      <c r="A692" s="132"/>
    </row>
    <row r="693" ht="12.75">
      <c r="A693" s="132"/>
    </row>
    <row r="694" ht="12.75">
      <c r="A694" s="132"/>
    </row>
    <row r="695" ht="12.75">
      <c r="A695" s="132"/>
    </row>
    <row r="696" ht="12.75">
      <c r="A696" s="132"/>
    </row>
    <row r="697" ht="12.75">
      <c r="A697" s="132"/>
    </row>
    <row r="698" ht="12.75">
      <c r="A698" s="132"/>
    </row>
    <row r="699" ht="12.75">
      <c r="A699" s="132"/>
    </row>
    <row r="700" ht="12.75">
      <c r="A700" s="132"/>
    </row>
    <row r="701" ht="12.75">
      <c r="A701" s="132"/>
    </row>
    <row r="702" ht="12.75">
      <c r="A702" s="132"/>
    </row>
    <row r="703" ht="12.75">
      <c r="A703" s="132"/>
    </row>
    <row r="704" ht="12.75">
      <c r="A704" s="132"/>
    </row>
    <row r="705" ht="12.75">
      <c r="A705" s="132"/>
    </row>
    <row r="706" ht="12.75">
      <c r="A706" s="132"/>
    </row>
    <row r="707" ht="12.75">
      <c r="A707" s="132"/>
    </row>
    <row r="708" ht="12.75">
      <c r="A708" s="132"/>
    </row>
    <row r="709" ht="12.75">
      <c r="A709" s="132"/>
    </row>
    <row r="710" ht="12.75">
      <c r="A710" s="132"/>
    </row>
    <row r="711" ht="12.75">
      <c r="A711" s="132"/>
    </row>
    <row r="712" ht="12.75">
      <c r="A712" s="132"/>
    </row>
    <row r="713" ht="12.75">
      <c r="A713" s="132"/>
    </row>
    <row r="714" ht="12.75">
      <c r="A714" s="132"/>
    </row>
    <row r="715" ht="12.75">
      <c r="A715" s="132"/>
    </row>
    <row r="716" ht="12.75">
      <c r="A716" s="132"/>
    </row>
    <row r="717" ht="12.75">
      <c r="A717" s="132"/>
    </row>
    <row r="718" ht="12.75">
      <c r="A718" s="132"/>
    </row>
    <row r="719" ht="12.75">
      <c r="A719" s="132"/>
    </row>
    <row r="720" ht="12.75">
      <c r="A720" s="132"/>
    </row>
    <row r="721" ht="12.75">
      <c r="A721" s="132"/>
    </row>
    <row r="722" ht="12.75">
      <c r="A722" s="132"/>
    </row>
    <row r="723" ht="12.75">
      <c r="A723" s="132"/>
    </row>
    <row r="724" ht="12.75">
      <c r="A724" s="132"/>
    </row>
    <row r="725" ht="12.75">
      <c r="A725" s="132"/>
    </row>
    <row r="726" ht="12.75">
      <c r="A726" s="132"/>
    </row>
    <row r="727" ht="12.75">
      <c r="A727" s="132"/>
    </row>
    <row r="728" ht="12.75">
      <c r="A728" s="132"/>
    </row>
    <row r="729" ht="12.75">
      <c r="A729" s="132"/>
    </row>
    <row r="730" ht="12.75">
      <c r="A730" s="132"/>
    </row>
    <row r="731" ht="12.75">
      <c r="A731" s="132"/>
    </row>
    <row r="732" ht="12.75">
      <c r="A732" s="132"/>
    </row>
    <row r="733" ht="12.75">
      <c r="A733" s="132"/>
    </row>
    <row r="734" ht="12.75">
      <c r="A734" s="132"/>
    </row>
    <row r="735" ht="12.75">
      <c r="A735" s="132"/>
    </row>
    <row r="736" ht="12.75">
      <c r="A736" s="132"/>
    </row>
    <row r="737" ht="12.75">
      <c r="A737" s="132"/>
    </row>
    <row r="738" ht="12.75">
      <c r="A738" s="132"/>
    </row>
    <row r="739" ht="12.75">
      <c r="A739" s="132"/>
    </row>
    <row r="740" ht="12.75">
      <c r="A740" s="132"/>
    </row>
    <row r="741" ht="12.75">
      <c r="A741" s="132"/>
    </row>
    <row r="742" ht="12.75">
      <c r="A742" s="132"/>
    </row>
    <row r="743" ht="12.75">
      <c r="A743" s="132"/>
    </row>
    <row r="744" ht="12.75">
      <c r="A744" s="132"/>
    </row>
    <row r="745" ht="12.75">
      <c r="A745" s="132"/>
    </row>
    <row r="746" ht="12.75">
      <c r="A746" s="132"/>
    </row>
    <row r="747" ht="12.75">
      <c r="A747" s="132"/>
    </row>
    <row r="748" ht="12.75">
      <c r="A748" s="132"/>
    </row>
    <row r="749" ht="12.75">
      <c r="A749" s="132"/>
    </row>
    <row r="750" ht="12.75">
      <c r="A750" s="132"/>
    </row>
    <row r="751" ht="12.75">
      <c r="A751" s="132"/>
    </row>
    <row r="752" ht="12.75">
      <c r="A752" s="132"/>
    </row>
    <row r="753" ht="12.75">
      <c r="A753" s="132"/>
    </row>
    <row r="754" ht="12.75">
      <c r="A754" s="132"/>
    </row>
    <row r="755" ht="12.75">
      <c r="A755" s="132"/>
    </row>
    <row r="756" ht="12.75">
      <c r="A756" s="132"/>
    </row>
    <row r="757" ht="12.75">
      <c r="A757" s="132"/>
    </row>
    <row r="758" ht="12.75">
      <c r="A758" s="132"/>
    </row>
    <row r="759" ht="12.75">
      <c r="A759" s="132"/>
    </row>
    <row r="760" ht="12.75">
      <c r="A760" s="132"/>
    </row>
    <row r="761" ht="12.75">
      <c r="A761" s="132"/>
    </row>
    <row r="762" ht="12.75">
      <c r="A762" s="132"/>
    </row>
    <row r="763" ht="12.75">
      <c r="A763" s="132"/>
    </row>
    <row r="764" ht="12.75">
      <c r="A764" s="132"/>
    </row>
    <row r="765" ht="12.75">
      <c r="A765" s="132"/>
    </row>
    <row r="766" ht="12.75">
      <c r="A766" s="132"/>
    </row>
    <row r="767" ht="12.75">
      <c r="A767" s="132"/>
    </row>
    <row r="768" ht="12.75">
      <c r="A768" s="132"/>
    </row>
    <row r="769" ht="12.75">
      <c r="A769" s="132"/>
    </row>
    <row r="770" ht="12.75">
      <c r="A770" s="132"/>
    </row>
    <row r="771" ht="12.75">
      <c r="A771" s="132"/>
    </row>
    <row r="772" ht="12.75">
      <c r="A772" s="132"/>
    </row>
    <row r="773" ht="12.75">
      <c r="A773" s="132"/>
    </row>
    <row r="774" ht="12.75">
      <c r="A774" s="132"/>
    </row>
    <row r="775" ht="12.75">
      <c r="A775" s="132"/>
    </row>
    <row r="776" ht="12.75">
      <c r="A776" s="132"/>
    </row>
    <row r="777" ht="12.75">
      <c r="A777" s="132"/>
    </row>
    <row r="778" ht="12.75">
      <c r="A778" s="132"/>
    </row>
    <row r="779" ht="12.75">
      <c r="A779" s="132"/>
    </row>
    <row r="780" ht="12.75">
      <c r="A780" s="132"/>
    </row>
    <row r="781" ht="12.75">
      <c r="A781" s="132"/>
    </row>
    <row r="782" ht="12.75">
      <c r="A782" s="132"/>
    </row>
    <row r="783" ht="12.75">
      <c r="A783" s="132"/>
    </row>
    <row r="784" ht="12.75">
      <c r="A784" s="132"/>
    </row>
    <row r="785" ht="12.75">
      <c r="A785" s="132"/>
    </row>
    <row r="786" ht="12.75">
      <c r="A786" s="132"/>
    </row>
    <row r="787" ht="12.75">
      <c r="A787" s="132"/>
    </row>
    <row r="788" ht="12.75">
      <c r="A788" s="132"/>
    </row>
    <row r="789" ht="12.75">
      <c r="A789" s="132"/>
    </row>
    <row r="790" ht="12.75">
      <c r="A790" s="132"/>
    </row>
    <row r="791" ht="12.75">
      <c r="A791" s="132"/>
    </row>
    <row r="792" ht="12.75">
      <c r="A792" s="132"/>
    </row>
    <row r="793" ht="12.75">
      <c r="A793" s="132"/>
    </row>
    <row r="794" ht="12.75">
      <c r="A794" s="132"/>
    </row>
    <row r="795" ht="12.75">
      <c r="A795" s="132"/>
    </row>
    <row r="796" ht="12.75">
      <c r="A796" s="132"/>
    </row>
    <row r="797" ht="12.75">
      <c r="A797" s="132"/>
    </row>
    <row r="798" ht="12.75">
      <c r="A798" s="132"/>
    </row>
    <row r="799" ht="12.75">
      <c r="A799" s="132"/>
    </row>
    <row r="800" ht="12.75">
      <c r="A800" s="132"/>
    </row>
    <row r="801" ht="12.75">
      <c r="A801" s="132"/>
    </row>
    <row r="802" ht="12.75">
      <c r="A802" s="132"/>
    </row>
    <row r="803" ht="12.75">
      <c r="A803" s="132"/>
    </row>
    <row r="804" ht="12.75">
      <c r="A804" s="132"/>
    </row>
    <row r="805" ht="12.75">
      <c r="A805" s="132"/>
    </row>
    <row r="806" ht="12.75">
      <c r="A806" s="132"/>
    </row>
    <row r="807" ht="12.75">
      <c r="A807" s="132"/>
    </row>
    <row r="808" ht="12.75">
      <c r="A808" s="132"/>
    </row>
    <row r="809" ht="12.75">
      <c r="A809" s="132"/>
    </row>
    <row r="810" ht="12.75">
      <c r="A810" s="132"/>
    </row>
    <row r="811" ht="12.75">
      <c r="A811" s="132"/>
    </row>
    <row r="812" ht="12.75">
      <c r="A812" s="132"/>
    </row>
    <row r="813" ht="12.75">
      <c r="A813" s="132"/>
    </row>
    <row r="814" ht="12.75">
      <c r="A814" s="132"/>
    </row>
    <row r="815" ht="12.75">
      <c r="A815" s="132"/>
    </row>
    <row r="816" ht="12.75">
      <c r="A816" s="132"/>
    </row>
    <row r="817" ht="12.75">
      <c r="A817" s="132"/>
    </row>
    <row r="818" ht="12.75">
      <c r="A818" s="132"/>
    </row>
    <row r="819" ht="12.75">
      <c r="A819" s="132"/>
    </row>
    <row r="820" ht="12.75">
      <c r="A820" s="132"/>
    </row>
    <row r="821" ht="12.75">
      <c r="A821" s="132"/>
    </row>
    <row r="822" ht="12.75">
      <c r="A822" s="132"/>
    </row>
    <row r="823" ht="12.75">
      <c r="A823" s="132"/>
    </row>
    <row r="824" ht="12.75">
      <c r="A824" s="132"/>
    </row>
    <row r="825" ht="12.75">
      <c r="A825" s="132"/>
    </row>
    <row r="826" ht="12.75">
      <c r="A826" s="132"/>
    </row>
    <row r="827" ht="12.75">
      <c r="A827" s="132"/>
    </row>
    <row r="828" ht="12.75">
      <c r="A828" s="132"/>
    </row>
    <row r="829" ht="12.75">
      <c r="A829" s="132"/>
    </row>
    <row r="830" ht="12.75">
      <c r="A830" s="132"/>
    </row>
    <row r="831" ht="12.75">
      <c r="A831" s="132"/>
    </row>
    <row r="832" ht="12.75">
      <c r="A832" s="132"/>
    </row>
    <row r="833" ht="12.75">
      <c r="A833" s="132"/>
    </row>
    <row r="834" ht="12.75">
      <c r="A834" s="132"/>
    </row>
    <row r="835" ht="12.75">
      <c r="A835" s="132"/>
    </row>
    <row r="836" ht="12.75">
      <c r="A836" s="132"/>
    </row>
    <row r="837" ht="12.75">
      <c r="A837" s="132"/>
    </row>
    <row r="838" ht="12.75">
      <c r="A838" s="132"/>
    </row>
    <row r="839" ht="12.75">
      <c r="A839" s="132"/>
    </row>
    <row r="840" ht="12.75">
      <c r="A840" s="132"/>
    </row>
    <row r="841" ht="12.75">
      <c r="A841" s="132"/>
    </row>
    <row r="842" ht="12.75">
      <c r="A842" s="132"/>
    </row>
    <row r="843" ht="12.75">
      <c r="A843" s="132"/>
    </row>
    <row r="844" ht="12.75">
      <c r="A844" s="132"/>
    </row>
    <row r="845" ht="12.75">
      <c r="A845" s="132"/>
    </row>
    <row r="846" ht="12.75">
      <c r="A846" s="132"/>
    </row>
    <row r="847" ht="12.75">
      <c r="A847" s="132"/>
    </row>
    <row r="848" ht="12.75">
      <c r="A848" s="132"/>
    </row>
    <row r="849" ht="12.75">
      <c r="A849" s="132"/>
    </row>
    <row r="850" ht="12.75">
      <c r="A850" s="132"/>
    </row>
    <row r="851" ht="12.75">
      <c r="A851" s="132"/>
    </row>
    <row r="852" ht="12.75">
      <c r="A852" s="132"/>
    </row>
    <row r="853" ht="12.75">
      <c r="A853" s="132"/>
    </row>
    <row r="854" ht="12.75">
      <c r="A854" s="132"/>
    </row>
    <row r="855" ht="12.75">
      <c r="A855" s="132"/>
    </row>
    <row r="856" ht="12.75">
      <c r="A856" s="132"/>
    </row>
    <row r="857" ht="12.75">
      <c r="A857" s="132"/>
    </row>
    <row r="858" ht="12.75">
      <c r="A858" s="132"/>
    </row>
    <row r="859" ht="12.75">
      <c r="A859" s="132"/>
    </row>
    <row r="860" ht="12.75">
      <c r="A860" s="132"/>
    </row>
    <row r="861" ht="12.75">
      <c r="A861" s="132"/>
    </row>
    <row r="862" ht="12.75">
      <c r="A862" s="132"/>
    </row>
    <row r="863" ht="12.75">
      <c r="A863" s="132"/>
    </row>
    <row r="864" ht="12.75">
      <c r="A864" s="132"/>
    </row>
    <row r="865" ht="12.75">
      <c r="A865" s="132"/>
    </row>
    <row r="866" ht="12.75">
      <c r="A866" s="132"/>
    </row>
    <row r="867" ht="12.75">
      <c r="A867" s="132"/>
    </row>
    <row r="868" ht="12.75">
      <c r="A868" s="132"/>
    </row>
    <row r="869" ht="12.75">
      <c r="A869" s="132"/>
    </row>
    <row r="870" ht="12.75">
      <c r="A870" s="132"/>
    </row>
    <row r="871" ht="12.75">
      <c r="A871" s="132"/>
    </row>
    <row r="872" ht="12.75">
      <c r="A872" s="132"/>
    </row>
    <row r="873" ht="12.75">
      <c r="A873" s="132"/>
    </row>
    <row r="874" ht="12.75">
      <c r="A874" s="132"/>
    </row>
    <row r="875" ht="12.75">
      <c r="A875" s="132"/>
    </row>
    <row r="876" ht="12.75">
      <c r="A876" s="132"/>
    </row>
    <row r="877" ht="12.75">
      <c r="A877" s="132"/>
    </row>
    <row r="878" ht="12.75">
      <c r="A878" s="132"/>
    </row>
    <row r="879" ht="12.75">
      <c r="A879" s="132"/>
    </row>
    <row r="880" ht="12.75">
      <c r="A880" s="132"/>
    </row>
    <row r="881" ht="12.75">
      <c r="A881" s="132"/>
    </row>
    <row r="882" ht="12.75">
      <c r="A882" s="132"/>
    </row>
    <row r="883" ht="12.75">
      <c r="A883" s="132"/>
    </row>
    <row r="884" ht="12.75">
      <c r="A884" s="132"/>
    </row>
    <row r="885" ht="12.75">
      <c r="A885" s="132"/>
    </row>
    <row r="886" ht="12.75">
      <c r="A886" s="132"/>
    </row>
    <row r="887" ht="12.75">
      <c r="A887" s="132"/>
    </row>
    <row r="888" ht="12.75">
      <c r="A888" s="132"/>
    </row>
    <row r="889" ht="12.75">
      <c r="A889" s="132"/>
    </row>
    <row r="890" ht="12.75">
      <c r="A890" s="132"/>
    </row>
    <row r="891" ht="12.75">
      <c r="A891" s="132"/>
    </row>
    <row r="892" ht="12.75">
      <c r="A892" s="132"/>
    </row>
    <row r="893" ht="12.75">
      <c r="A893" s="132"/>
    </row>
    <row r="894" ht="12.75">
      <c r="A894" s="132"/>
    </row>
    <row r="895" ht="12.75">
      <c r="A895" s="132"/>
    </row>
    <row r="896" ht="12.75">
      <c r="A896" s="132"/>
    </row>
    <row r="897" ht="12.75">
      <c r="A897" s="132"/>
    </row>
    <row r="898" ht="12.75">
      <c r="A898" s="132"/>
    </row>
    <row r="899" ht="12.75">
      <c r="A899" s="132"/>
    </row>
    <row r="900" ht="12.75">
      <c r="A900" s="132"/>
    </row>
    <row r="901" ht="12.75">
      <c r="A901" s="132"/>
    </row>
    <row r="902" ht="12.75">
      <c r="A902" s="132"/>
    </row>
    <row r="903" ht="12.75">
      <c r="A903" s="132"/>
    </row>
    <row r="904" ht="12.75">
      <c r="A904" s="132"/>
    </row>
    <row r="905" ht="12.75">
      <c r="A905" s="132"/>
    </row>
    <row r="906" ht="12.75">
      <c r="A906" s="132"/>
    </row>
    <row r="907" ht="12.75">
      <c r="A907" s="132"/>
    </row>
    <row r="908" ht="12.75">
      <c r="A908" s="132"/>
    </row>
    <row r="909" ht="12.75">
      <c r="A909" s="132"/>
    </row>
    <row r="910" ht="12.75">
      <c r="A910" s="132"/>
    </row>
    <row r="911" ht="12.75">
      <c r="A911" s="132"/>
    </row>
    <row r="912" ht="12.75">
      <c r="A912" s="132"/>
    </row>
    <row r="913" ht="12.75">
      <c r="A913" s="132"/>
    </row>
    <row r="914" ht="12.75">
      <c r="A914" s="132"/>
    </row>
    <row r="915" ht="12.75">
      <c r="A915" s="132"/>
    </row>
    <row r="916" ht="12.75">
      <c r="A916" s="132"/>
    </row>
    <row r="917" ht="12.75">
      <c r="A917" s="132"/>
    </row>
    <row r="918" ht="12.75">
      <c r="A918" s="132"/>
    </row>
    <row r="919" ht="12.75">
      <c r="A919" s="132"/>
    </row>
    <row r="920" ht="12.75">
      <c r="A920" s="132"/>
    </row>
    <row r="921" ht="12.75">
      <c r="A921" s="132"/>
    </row>
    <row r="922" ht="12.75">
      <c r="A922" s="132"/>
    </row>
    <row r="923" ht="12.75">
      <c r="A923" s="132"/>
    </row>
    <row r="924" ht="12.75">
      <c r="A924" s="132"/>
    </row>
    <row r="925" ht="12.75">
      <c r="A925" s="132"/>
    </row>
    <row r="926" ht="12.75">
      <c r="A926" s="132"/>
    </row>
    <row r="927" ht="12.75">
      <c r="A927" s="132"/>
    </row>
    <row r="928" ht="12.75">
      <c r="A928" s="132"/>
    </row>
    <row r="929" ht="12.75">
      <c r="A929" s="132"/>
    </row>
    <row r="930" ht="12.75">
      <c r="A930" s="132"/>
    </row>
    <row r="931" ht="12.75">
      <c r="A931" s="132"/>
    </row>
    <row r="932" ht="12.75">
      <c r="A932" s="132"/>
    </row>
    <row r="933" ht="12.75">
      <c r="A933" s="132"/>
    </row>
    <row r="934" ht="12.75">
      <c r="A934" s="132"/>
    </row>
    <row r="935" ht="12.75">
      <c r="A935" s="132"/>
    </row>
    <row r="936" ht="12.75">
      <c r="A936" s="132"/>
    </row>
    <row r="937" ht="12.75">
      <c r="A937" s="132"/>
    </row>
    <row r="938" ht="12.75">
      <c r="A938" s="132"/>
    </row>
    <row r="939" ht="12.75">
      <c r="A939" s="132"/>
    </row>
    <row r="940" ht="12.75">
      <c r="A940" s="132"/>
    </row>
    <row r="941" ht="12.75">
      <c r="A941" s="132"/>
    </row>
    <row r="942" ht="12.75">
      <c r="A942" s="132"/>
    </row>
    <row r="943" ht="12.75">
      <c r="A943" s="132"/>
    </row>
    <row r="944" ht="12.75">
      <c r="A944" s="132"/>
    </row>
    <row r="945" ht="12.75">
      <c r="A945" s="132"/>
    </row>
    <row r="946" ht="12.75">
      <c r="A946" s="132"/>
    </row>
    <row r="947" ht="12.75">
      <c r="A947" s="132"/>
    </row>
    <row r="948" ht="12.75">
      <c r="A948" s="132"/>
    </row>
    <row r="949" ht="12.75">
      <c r="A949" s="132"/>
    </row>
    <row r="950" ht="12.75">
      <c r="A950" s="132"/>
    </row>
    <row r="951" ht="12.75">
      <c r="A951" s="132"/>
    </row>
    <row r="952" ht="12.75">
      <c r="A952" s="132"/>
    </row>
    <row r="953" ht="12.75">
      <c r="A953" s="132"/>
    </row>
    <row r="954" ht="12.75">
      <c r="A954" s="132"/>
    </row>
    <row r="955" ht="12.75">
      <c r="A955" s="132"/>
    </row>
    <row r="956" ht="12.75">
      <c r="A956" s="132"/>
    </row>
    <row r="957" ht="12.75">
      <c r="A957" s="132"/>
    </row>
    <row r="958" ht="12.75">
      <c r="A958" s="132"/>
    </row>
    <row r="959" ht="12.75">
      <c r="A959" s="132"/>
    </row>
    <row r="960" ht="12.75">
      <c r="A960" s="132"/>
    </row>
    <row r="961" ht="12.75">
      <c r="A961" s="132"/>
    </row>
    <row r="962" ht="12.75">
      <c r="A962" s="132"/>
    </row>
    <row r="963" ht="12.75">
      <c r="A963" s="132"/>
    </row>
    <row r="964" ht="12.75">
      <c r="A964" s="132"/>
    </row>
    <row r="965" ht="12.75">
      <c r="A965" s="132"/>
    </row>
    <row r="966" ht="12.75">
      <c r="A966" s="132"/>
    </row>
    <row r="967" ht="12.75">
      <c r="A967" s="132"/>
    </row>
    <row r="968" ht="12.75">
      <c r="A968" s="132"/>
    </row>
    <row r="969" ht="12.75">
      <c r="A969" s="132"/>
    </row>
    <row r="970" ht="12.75">
      <c r="A970" s="132"/>
    </row>
    <row r="971" ht="12.75">
      <c r="A971" s="132"/>
    </row>
    <row r="972" ht="12.75">
      <c r="A972" s="132"/>
    </row>
    <row r="973" ht="12.75">
      <c r="A973" s="132"/>
    </row>
    <row r="974" ht="12.75">
      <c r="A974" s="132"/>
    </row>
    <row r="975" ht="12.75">
      <c r="A975" s="132"/>
    </row>
    <row r="976" ht="12.75">
      <c r="A976" s="132"/>
    </row>
    <row r="977" ht="12.75">
      <c r="A977" s="132"/>
    </row>
    <row r="978" ht="12.75">
      <c r="A978" s="132"/>
    </row>
    <row r="979" ht="12.75">
      <c r="A979" s="132"/>
    </row>
    <row r="980" ht="12.75">
      <c r="A980" s="132"/>
    </row>
    <row r="981" ht="12.75">
      <c r="A981" s="132"/>
    </row>
    <row r="982" ht="12.75">
      <c r="A982" s="132"/>
    </row>
    <row r="983" ht="12.75">
      <c r="A983" s="132"/>
    </row>
    <row r="984" ht="12.75">
      <c r="A984" s="132"/>
    </row>
    <row r="985" ht="12.75">
      <c r="A985" s="132"/>
    </row>
    <row r="986" ht="12.75">
      <c r="A986" s="132"/>
    </row>
    <row r="987" ht="12.75">
      <c r="A987" s="132"/>
    </row>
    <row r="988" ht="12.75">
      <c r="A988" s="132"/>
    </row>
    <row r="989" ht="12.75">
      <c r="A989" s="132"/>
    </row>
    <row r="990" ht="12.75">
      <c r="A990" s="132"/>
    </row>
    <row r="991" ht="12.75">
      <c r="A991" s="132"/>
    </row>
    <row r="992" ht="12.75">
      <c r="A992" s="132"/>
    </row>
    <row r="993" ht="12.75">
      <c r="A993" s="132"/>
    </row>
    <row r="994" ht="12.75">
      <c r="A994" s="132"/>
    </row>
    <row r="995" ht="12.75">
      <c r="A995" s="132"/>
    </row>
    <row r="996" ht="12.75">
      <c r="A996" s="132"/>
    </row>
    <row r="997" ht="12.75">
      <c r="A997" s="132"/>
    </row>
    <row r="998" ht="12.75">
      <c r="A998" s="132"/>
    </row>
    <row r="999" ht="12.75">
      <c r="A999" s="132"/>
    </row>
    <row r="1000" ht="12.75">
      <c r="A1000" s="132"/>
    </row>
    <row r="1001" ht="12.75">
      <c r="A1001" s="132"/>
    </row>
    <row r="1002" ht="12.75">
      <c r="A1002" s="132"/>
    </row>
    <row r="1003" ht="12.75">
      <c r="A1003" s="132"/>
    </row>
    <row r="1004" ht="12.75">
      <c r="A1004" s="132"/>
    </row>
    <row r="1005" ht="12.75">
      <c r="A1005" s="132"/>
    </row>
    <row r="1006" ht="12.75">
      <c r="A1006" s="132"/>
    </row>
    <row r="1007" ht="12.75">
      <c r="A1007" s="132"/>
    </row>
    <row r="1008" ht="12.75">
      <c r="A1008" s="132"/>
    </row>
    <row r="1009" ht="12.75">
      <c r="A1009" s="132"/>
    </row>
    <row r="1010" ht="12.75">
      <c r="A1010" s="132"/>
    </row>
    <row r="1011" ht="12.75">
      <c r="A1011" s="132"/>
    </row>
    <row r="1012" ht="12.75">
      <c r="A1012" s="132"/>
    </row>
    <row r="1013" ht="12.75">
      <c r="A1013" s="132"/>
    </row>
    <row r="1014" ht="12.75">
      <c r="A1014" s="132"/>
    </row>
    <row r="1015" ht="12.75">
      <c r="A1015" s="132"/>
    </row>
    <row r="1016" ht="12.75">
      <c r="A1016" s="132"/>
    </row>
    <row r="1017" ht="12.75">
      <c r="A1017" s="132"/>
    </row>
    <row r="1018" ht="12.75">
      <c r="A1018" s="132"/>
    </row>
    <row r="1019" ht="12.75">
      <c r="A1019" s="132"/>
    </row>
    <row r="1020" ht="12.75">
      <c r="A1020" s="132"/>
    </row>
    <row r="1021" ht="12.75">
      <c r="A1021" s="132"/>
    </row>
    <row r="1022" ht="12.75">
      <c r="A1022" s="132"/>
    </row>
    <row r="1023" ht="12.75">
      <c r="A1023" s="132"/>
    </row>
    <row r="1024" ht="12.75">
      <c r="A1024" s="132"/>
    </row>
    <row r="1025" ht="12.75">
      <c r="A1025" s="132"/>
    </row>
    <row r="1026" ht="12.75">
      <c r="A1026" s="132"/>
    </row>
    <row r="1027" ht="12.75">
      <c r="A1027" s="132"/>
    </row>
    <row r="1028" ht="12.75">
      <c r="A1028" s="132"/>
    </row>
    <row r="1029" ht="12.75">
      <c r="A1029" s="132"/>
    </row>
    <row r="1030" ht="12.75">
      <c r="A1030" s="132"/>
    </row>
    <row r="1031" ht="12.75">
      <c r="A1031" s="132"/>
    </row>
    <row r="1032" ht="12.75">
      <c r="A1032" s="132"/>
    </row>
    <row r="1033" ht="12.75">
      <c r="A1033" s="132"/>
    </row>
    <row r="1034" ht="12.75">
      <c r="A1034" s="132"/>
    </row>
    <row r="1035" ht="12.75">
      <c r="A1035" s="132"/>
    </row>
    <row r="1036" ht="12.75">
      <c r="A1036" s="132"/>
    </row>
    <row r="1037" ht="12.75">
      <c r="A1037" s="132"/>
    </row>
    <row r="1038" ht="12.75">
      <c r="A1038" s="132"/>
    </row>
    <row r="1039" ht="12.75">
      <c r="A1039" s="132"/>
    </row>
    <row r="1040" ht="12.75">
      <c r="A1040" s="132"/>
    </row>
    <row r="1041" ht="12.75">
      <c r="A1041" s="132"/>
    </row>
    <row r="1042" ht="12.75">
      <c r="A1042" s="132"/>
    </row>
    <row r="1043" ht="12.75">
      <c r="A1043" s="132"/>
    </row>
    <row r="1044" ht="12.75">
      <c r="A1044" s="132"/>
    </row>
    <row r="1045" ht="12.75">
      <c r="A1045" s="132"/>
    </row>
    <row r="1046" ht="12.75">
      <c r="A1046" s="132"/>
    </row>
    <row r="1047" ht="12.75">
      <c r="A1047" s="132"/>
    </row>
    <row r="1048" ht="12.75">
      <c r="A1048" s="132"/>
    </row>
    <row r="1049" ht="12.75">
      <c r="A1049" s="132"/>
    </row>
    <row r="1050" ht="12.75">
      <c r="A1050" s="132"/>
    </row>
    <row r="1051" ht="12.75">
      <c r="A1051" s="132"/>
    </row>
    <row r="1052" ht="12.75">
      <c r="A1052" s="132"/>
    </row>
    <row r="1053" ht="12.75">
      <c r="A1053" s="132"/>
    </row>
    <row r="1054" ht="12.75">
      <c r="A1054" s="132"/>
    </row>
    <row r="1055" ht="12.75">
      <c r="A1055" s="132"/>
    </row>
    <row r="1056" ht="12.75">
      <c r="A1056" s="132"/>
    </row>
    <row r="1057" ht="12.75">
      <c r="A1057" s="132"/>
    </row>
    <row r="1058" ht="12.75">
      <c r="A1058" s="132"/>
    </row>
    <row r="1059" ht="12.75">
      <c r="A1059" s="132"/>
    </row>
    <row r="1060" ht="12.75">
      <c r="A1060" s="132"/>
    </row>
    <row r="1061" ht="12.75">
      <c r="A1061" s="132"/>
    </row>
    <row r="1062" ht="12.75">
      <c r="A1062" s="132"/>
    </row>
    <row r="1063" ht="12.75">
      <c r="A1063" s="132"/>
    </row>
    <row r="1064" ht="12.75">
      <c r="A1064" s="132"/>
    </row>
    <row r="1065" ht="12.75">
      <c r="A1065" s="132"/>
    </row>
  </sheetData>
  <mergeCells count="7">
    <mergeCell ref="A63:A64"/>
    <mergeCell ref="C63:C64"/>
    <mergeCell ref="D47:D48"/>
    <mergeCell ref="D23:D25"/>
    <mergeCell ref="D56:D58"/>
    <mergeCell ref="B63:B64"/>
    <mergeCell ref="D63:D64"/>
  </mergeCells>
  <printOptions gridLines="1" horizontalCentered="1"/>
  <pageMargins left="0.1968503937007874" right="0.1968503937007874" top="0.984251968503937" bottom="0.984251968503937" header="0.5905511811023623" footer="0.5905511811023623"/>
  <pageSetup horizontalDpi="600" verticalDpi="600" orientation="portrait" paperSize="9" scale="95" r:id="rId1"/>
  <headerFooter alignWithMargins="0">
    <oddHeader>&amp;Lv tis. Kč&amp;C&amp;"Arial CE,tučné\&amp;14Schválené příjmy roku 2004&amp;"Arial CE,obyčejné\&amp;10
&amp;RPříloha č. 2</oddHeader>
    <oddFooter>&amp;C&amp;P+1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9.00390625" defaultRowHeight="12.75"/>
  <cols>
    <col min="1" max="1" width="24.00390625" style="64" customWidth="1"/>
    <col min="2" max="2" width="12.00390625" style="92" customWidth="1"/>
    <col min="3" max="3" width="48.125" style="64" customWidth="1"/>
    <col min="4" max="4" width="9.125" style="64" customWidth="1"/>
    <col min="5" max="6" width="9.125" style="64" customWidth="1" collapsed="1"/>
    <col min="7" max="9" width="9.125" style="64" customWidth="1"/>
    <col min="10" max="10" width="9.125" style="64" customWidth="1" collapsed="1"/>
    <col min="11" max="11" width="9.125" style="64" customWidth="1"/>
    <col min="12" max="16" width="9.125" style="64" customWidth="1" collapsed="1"/>
    <col min="17" max="17" width="9.125" style="64" customWidth="1"/>
    <col min="18" max="18" width="9.125" style="64" customWidth="1" collapsed="1"/>
    <col min="19" max="19" width="9.125" style="64" customWidth="1"/>
    <col min="20" max="26" width="9.125" style="64" customWidth="1" collapsed="1"/>
    <col min="27" max="16384" width="9.125" style="64" customWidth="1"/>
  </cols>
  <sheetData>
    <row r="1" spans="1:3" s="72" customFormat="1" ht="35.25" customHeight="1" thickBot="1">
      <c r="A1" s="85" t="s">
        <v>336</v>
      </c>
      <c r="B1" s="85" t="s">
        <v>71</v>
      </c>
      <c r="C1" s="80" t="s">
        <v>337</v>
      </c>
    </row>
    <row r="2" spans="1:3" ht="13.5" customHeight="1">
      <c r="A2" s="78" t="s">
        <v>338</v>
      </c>
      <c r="B2" s="78">
        <v>8280</v>
      </c>
      <c r="C2" s="86"/>
    </row>
    <row r="3" spans="1:3" ht="13.5" customHeight="1">
      <c r="A3" s="78" t="s">
        <v>339</v>
      </c>
      <c r="B3" s="78">
        <v>21965</v>
      </c>
      <c r="C3" s="78"/>
    </row>
    <row r="4" spans="1:3" ht="13.5" customHeight="1">
      <c r="A4" s="78" t="s">
        <v>340</v>
      </c>
      <c r="B4" s="78">
        <v>10132</v>
      </c>
      <c r="C4" s="78"/>
    </row>
    <row r="5" spans="1:3" ht="13.5" customHeight="1">
      <c r="A5" s="78" t="s">
        <v>135</v>
      </c>
      <c r="B5" s="78">
        <v>171</v>
      </c>
      <c r="C5" s="78"/>
    </row>
    <row r="6" spans="1:3" ht="13.5" customHeight="1">
      <c r="A6" s="78" t="s">
        <v>136</v>
      </c>
      <c r="B6" s="78">
        <v>64663</v>
      </c>
      <c r="C6" s="143"/>
    </row>
    <row r="7" spans="1:3" ht="13.5" customHeight="1">
      <c r="A7" s="78" t="s">
        <v>137</v>
      </c>
      <c r="B7" s="78">
        <v>33</v>
      </c>
      <c r="C7" s="78"/>
    </row>
    <row r="8" spans="1:3" ht="13.5" customHeight="1">
      <c r="A8" s="78" t="s">
        <v>138</v>
      </c>
      <c r="B8" s="78">
        <v>2428</v>
      </c>
      <c r="C8" s="78"/>
    </row>
    <row r="9" spans="1:3" ht="13.5" customHeight="1">
      <c r="A9" s="78" t="s">
        <v>139</v>
      </c>
      <c r="B9" s="78">
        <v>1200</v>
      </c>
      <c r="C9" s="78"/>
    </row>
    <row r="10" spans="1:3" ht="13.5" customHeight="1">
      <c r="A10" s="78" t="s">
        <v>140</v>
      </c>
      <c r="B10" s="78">
        <v>428</v>
      </c>
      <c r="C10" s="78"/>
    </row>
    <row r="11" spans="1:3" ht="13.5" customHeight="1">
      <c r="A11" s="78" t="s">
        <v>141</v>
      </c>
      <c r="B11" s="78">
        <v>19328</v>
      </c>
      <c r="C11" s="78"/>
    </row>
    <row r="12" spans="1:3" ht="13.5" customHeight="1">
      <c r="A12" s="78" t="s">
        <v>142</v>
      </c>
      <c r="B12" s="78">
        <v>18478</v>
      </c>
      <c r="C12" s="78"/>
    </row>
    <row r="13" spans="1:3" ht="13.5" customHeight="1">
      <c r="A13" s="78" t="s">
        <v>143</v>
      </c>
      <c r="B13" s="78">
        <v>20717</v>
      </c>
      <c r="C13" s="78" t="s">
        <v>63</v>
      </c>
    </row>
    <row r="14" spans="1:3" ht="13.5" customHeight="1">
      <c r="A14" s="78" t="s">
        <v>144</v>
      </c>
      <c r="B14" s="78">
        <v>209050</v>
      </c>
      <c r="C14" s="78" t="s">
        <v>305</v>
      </c>
    </row>
    <row r="15" spans="1:3" ht="13.5" customHeight="1">
      <c r="A15" s="78" t="s">
        <v>145</v>
      </c>
      <c r="B15" s="78">
        <v>249759</v>
      </c>
      <c r="C15" s="143" t="s">
        <v>300</v>
      </c>
    </row>
    <row r="16" spans="1:3" ht="13.5" customHeight="1">
      <c r="A16" s="78" t="s">
        <v>146</v>
      </c>
      <c r="B16" s="78">
        <v>39312</v>
      </c>
      <c r="C16" s="78"/>
    </row>
    <row r="17" spans="1:3" ht="13.5" customHeight="1">
      <c r="A17" s="78" t="s">
        <v>147</v>
      </c>
      <c r="B17" s="78">
        <v>1919</v>
      </c>
      <c r="C17" s="78"/>
    </row>
    <row r="18" spans="1:3" ht="13.5" customHeight="1">
      <c r="A18" s="78" t="s">
        <v>148</v>
      </c>
      <c r="B18" s="78">
        <v>15466</v>
      </c>
      <c r="C18" s="78"/>
    </row>
    <row r="19" spans="1:3" ht="13.5" customHeight="1">
      <c r="A19" s="78" t="s">
        <v>88</v>
      </c>
      <c r="B19" s="78">
        <v>10662</v>
      </c>
      <c r="C19" s="78"/>
    </row>
    <row r="20" spans="1:3" ht="13.5" customHeight="1">
      <c r="A20" s="78" t="s">
        <v>89</v>
      </c>
      <c r="B20" s="78">
        <v>9295</v>
      </c>
      <c r="C20" s="78"/>
    </row>
    <row r="21" spans="1:3" ht="13.5" customHeight="1">
      <c r="A21" s="78" t="s">
        <v>90</v>
      </c>
      <c r="B21" s="78">
        <v>2809</v>
      </c>
      <c r="C21" s="87"/>
    </row>
    <row r="22" spans="1:3" ht="13.5" customHeight="1" thickBot="1">
      <c r="A22" s="78" t="s">
        <v>91</v>
      </c>
      <c r="B22" s="78">
        <v>328</v>
      </c>
      <c r="C22" s="88"/>
    </row>
    <row r="23" spans="1:3" ht="34.5" customHeight="1" thickBot="1">
      <c r="A23" s="82" t="s">
        <v>92</v>
      </c>
      <c r="B23" s="82">
        <f>SUM(B2:B22)</f>
        <v>706423</v>
      </c>
      <c r="C23" s="89"/>
    </row>
    <row r="24" spans="1:3" ht="34.5" customHeight="1">
      <c r="A24" s="91" t="s">
        <v>255</v>
      </c>
      <c r="B24" s="90"/>
      <c r="C24" s="72"/>
    </row>
    <row r="25" spans="1:3" ht="13.5" customHeight="1">
      <c r="A25" s="62" t="s">
        <v>136</v>
      </c>
      <c r="B25" s="90">
        <f>'Sumář obj.veř.sl.'!F5</f>
        <v>28900</v>
      </c>
      <c r="C25" s="13" t="s">
        <v>205</v>
      </c>
    </row>
    <row r="26" spans="1:3" ht="13.5" customHeight="1">
      <c r="A26" s="62" t="s">
        <v>138</v>
      </c>
      <c r="B26" s="90">
        <f>'Sumář obj.veř.sl.'!F19</f>
        <v>229737</v>
      </c>
      <c r="C26" s="62"/>
    </row>
    <row r="27" spans="1:3" ht="13.5" customHeight="1">
      <c r="A27" s="62" t="s">
        <v>141</v>
      </c>
      <c r="B27" s="90">
        <f>'Sumář obj.veř.sl.'!F23</f>
        <v>50</v>
      </c>
      <c r="C27" s="62"/>
    </row>
    <row r="28" spans="1:3" ht="13.5" customHeight="1">
      <c r="A28" s="62" t="s">
        <v>143</v>
      </c>
      <c r="B28" s="90">
        <f>'Sumář obj.veř.sl.'!F26</f>
        <v>180</v>
      </c>
      <c r="C28" s="62"/>
    </row>
    <row r="29" spans="1:3" ht="13.5" customHeight="1">
      <c r="A29" s="62" t="s">
        <v>145</v>
      </c>
      <c r="B29" s="90">
        <f>'Sumář obj.veř.sl.'!F30</f>
        <v>861</v>
      </c>
      <c r="C29" s="62"/>
    </row>
    <row r="30" spans="1:3" ht="13.5" customHeight="1">
      <c r="A30" s="62" t="s">
        <v>88</v>
      </c>
      <c r="B30" s="90">
        <f>'Sumář obj.veř.sl.'!F38</f>
        <v>113250</v>
      </c>
      <c r="C30" s="62"/>
    </row>
    <row r="31" spans="1:3" ht="13.5" customHeight="1">
      <c r="A31" s="62" t="s">
        <v>89</v>
      </c>
      <c r="B31" s="90">
        <f>'Sumář obj.veř.sl.'!F43</f>
        <v>716</v>
      </c>
      <c r="C31" s="62"/>
    </row>
    <row r="32" spans="1:3" ht="13.5" customHeight="1">
      <c r="A32" s="62" t="s">
        <v>90</v>
      </c>
      <c r="B32" s="90">
        <f>'Sumář obj.veř.sl.'!F48</f>
        <v>406</v>
      </c>
      <c r="C32" s="62"/>
    </row>
    <row r="33" spans="1:3" ht="13.5" customHeight="1">
      <c r="A33" s="62" t="s">
        <v>6</v>
      </c>
      <c r="B33" s="90"/>
      <c r="C33" s="62"/>
    </row>
    <row r="34" spans="1:3" ht="13.5" customHeight="1">
      <c r="A34" s="13" t="s">
        <v>292</v>
      </c>
      <c r="B34" s="13">
        <f>SUM(B25:B32)</f>
        <v>374100</v>
      </c>
      <c r="C34" s="72"/>
    </row>
  </sheetData>
  <printOptions gridLines="1" horizontalCentered="1" verticalCentered="1"/>
  <pageMargins left="0.1968503937007874" right="0.5118110236220472" top="1.220472440944882" bottom="0.984251968503937" header="0.5905511811023623" footer="0.5905511811023623"/>
  <pageSetup orientation="portrait" paperSize="9" r:id="rId1"/>
  <headerFooter alignWithMargins="0">
    <oddHeader>&amp;Lv tis. Kč&amp;C&amp;"Arial CE,tučné\&amp;12Sumář provozních výdajů odborů MmOl v roce 2004
&amp;"Arial CE,obyčejné\&amp;10bez objednávek veřejných služeb
&amp;R&amp;"Arial CE,tučné\&amp;12Příloha č. 3</oddHead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6" sqref="G56"/>
    </sheetView>
  </sheetViews>
  <sheetFormatPr defaultColWidth="9.00390625" defaultRowHeight="24.75" customHeight="1"/>
  <cols>
    <col min="1" max="1" width="17.125" style="64" customWidth="1"/>
    <col min="2" max="2" width="5.75390625" style="64" customWidth="1"/>
    <col min="3" max="3" width="5.00390625" style="64" customWidth="1"/>
    <col min="4" max="4" width="7.625" style="64" customWidth="1"/>
    <col min="5" max="5" width="26.25390625" style="72" customWidth="1"/>
    <col min="6" max="6" width="11.375" style="92" customWidth="1"/>
    <col min="7" max="7" width="54.25390625" style="208" customWidth="1"/>
    <col min="8" max="8" width="9.125" style="64" customWidth="1"/>
    <col min="9" max="9" width="9.125" style="64" customWidth="1" collapsed="1"/>
    <col min="10" max="10" width="9.125" style="64" customWidth="1"/>
    <col min="11" max="11" width="9.125" style="64" customWidth="1" collapsed="1"/>
    <col min="12" max="12" width="9.125" style="64" customWidth="1"/>
    <col min="13" max="13" width="9.125" style="64" customWidth="1" collapsed="1"/>
    <col min="14" max="14" width="9.125" style="64" customWidth="1"/>
    <col min="15" max="15" width="9.125" style="64" customWidth="1" collapsed="1"/>
    <col min="16" max="16384" width="9.125" style="64" customWidth="1"/>
  </cols>
  <sheetData>
    <row r="1" spans="1:8" ht="39.75" customHeight="1">
      <c r="A1" s="146" t="s">
        <v>336</v>
      </c>
      <c r="B1" s="144" t="s">
        <v>51</v>
      </c>
      <c r="C1" s="144" t="s">
        <v>195</v>
      </c>
      <c r="D1" s="144" t="s">
        <v>103</v>
      </c>
      <c r="E1" s="144" t="s">
        <v>104</v>
      </c>
      <c r="F1" s="147" t="s">
        <v>71</v>
      </c>
      <c r="G1" s="148" t="s">
        <v>337</v>
      </c>
      <c r="H1" s="15"/>
    </row>
    <row r="2" spans="1:7" ht="13.5" customHeight="1">
      <c r="A2" s="149" t="s">
        <v>105</v>
      </c>
      <c r="B2" s="150">
        <v>2140</v>
      </c>
      <c r="C2" s="150">
        <v>5169</v>
      </c>
      <c r="D2" s="150" t="s">
        <v>106</v>
      </c>
      <c r="E2" s="151" t="s">
        <v>107</v>
      </c>
      <c r="F2" s="19">
        <v>600</v>
      </c>
      <c r="G2" s="152" t="s">
        <v>301</v>
      </c>
    </row>
    <row r="3" spans="1:7" ht="13.5" customHeight="1">
      <c r="A3" s="153" t="s">
        <v>105</v>
      </c>
      <c r="B3" s="154">
        <v>3612</v>
      </c>
      <c r="C3" s="154">
        <v>5169</v>
      </c>
      <c r="D3" s="154" t="s">
        <v>109</v>
      </c>
      <c r="E3" s="155" t="s">
        <v>110</v>
      </c>
      <c r="F3" s="16">
        <v>18300</v>
      </c>
      <c r="G3" s="156" t="s">
        <v>111</v>
      </c>
    </row>
    <row r="4" spans="1:7" ht="13.5" customHeight="1">
      <c r="A4" s="153" t="s">
        <v>105</v>
      </c>
      <c r="B4" s="154">
        <v>6409</v>
      </c>
      <c r="C4" s="154">
        <v>5169</v>
      </c>
      <c r="D4" s="157" t="s">
        <v>332</v>
      </c>
      <c r="E4" s="155" t="s">
        <v>333</v>
      </c>
      <c r="F4" s="17">
        <v>10000</v>
      </c>
      <c r="G4" s="158" t="s">
        <v>206</v>
      </c>
    </row>
    <row r="5" spans="1:7" ht="19.5" customHeight="1" thickBot="1">
      <c r="A5" s="159" t="s">
        <v>264</v>
      </c>
      <c r="B5" s="160"/>
      <c r="C5" s="160"/>
      <c r="D5" s="160"/>
      <c r="E5" s="161"/>
      <c r="F5" s="162">
        <f>SUM(F2:F4)</f>
        <v>28900</v>
      </c>
      <c r="G5" s="163"/>
    </row>
    <row r="6" spans="1:7" s="15" customFormat="1" ht="13.5" customHeight="1" thickBot="1">
      <c r="A6" s="12"/>
      <c r="B6" s="12"/>
      <c r="C6" s="12"/>
      <c r="D6" s="12"/>
      <c r="E6" s="11"/>
      <c r="F6" s="13"/>
      <c r="G6" s="14"/>
    </row>
    <row r="7" spans="1:7" ht="13.5" customHeight="1">
      <c r="A7" s="164" t="s">
        <v>138</v>
      </c>
      <c r="B7" s="165">
        <v>2212</v>
      </c>
      <c r="C7" s="165">
        <v>5169</v>
      </c>
      <c r="D7" s="165" t="s">
        <v>106</v>
      </c>
      <c r="E7" s="166" t="s">
        <v>112</v>
      </c>
      <c r="F7" s="18">
        <f>33500+1168+661</f>
        <v>35329</v>
      </c>
      <c r="G7" s="167" t="s">
        <v>108</v>
      </c>
    </row>
    <row r="8" spans="1:7" ht="13.5" customHeight="1">
      <c r="A8" s="153" t="s">
        <v>138</v>
      </c>
      <c r="B8" s="154">
        <v>2212</v>
      </c>
      <c r="C8" s="154">
        <v>5169</v>
      </c>
      <c r="D8" s="154" t="s">
        <v>106</v>
      </c>
      <c r="E8" s="155" t="s">
        <v>113</v>
      </c>
      <c r="F8" s="16">
        <v>300</v>
      </c>
      <c r="G8" s="156" t="s">
        <v>108</v>
      </c>
    </row>
    <row r="9" spans="1:7" ht="13.5" customHeight="1">
      <c r="A9" s="153" t="s">
        <v>138</v>
      </c>
      <c r="B9" s="154">
        <v>2212</v>
      </c>
      <c r="C9" s="154">
        <v>5169</v>
      </c>
      <c r="D9" s="154" t="s">
        <v>106</v>
      </c>
      <c r="E9" s="155" t="s">
        <v>112</v>
      </c>
      <c r="F9" s="16">
        <v>3390</v>
      </c>
      <c r="G9" s="156" t="s">
        <v>114</v>
      </c>
    </row>
    <row r="10" spans="1:7" ht="13.5" customHeight="1">
      <c r="A10" s="153" t="s">
        <v>138</v>
      </c>
      <c r="B10" s="154">
        <v>2212</v>
      </c>
      <c r="C10" s="154">
        <v>5169</v>
      </c>
      <c r="D10" s="154" t="s">
        <v>115</v>
      </c>
      <c r="E10" s="155" t="s">
        <v>112</v>
      </c>
      <c r="F10" s="16">
        <v>0</v>
      </c>
      <c r="G10" s="156"/>
    </row>
    <row r="11" spans="1:7" ht="13.5" customHeight="1">
      <c r="A11" s="153" t="s">
        <v>138</v>
      </c>
      <c r="B11" s="154">
        <v>2212</v>
      </c>
      <c r="C11" s="154">
        <v>5169</v>
      </c>
      <c r="D11" s="154" t="s">
        <v>106</v>
      </c>
      <c r="E11" s="155" t="s">
        <v>112</v>
      </c>
      <c r="F11" s="16">
        <v>63</v>
      </c>
      <c r="G11" s="156" t="s">
        <v>116</v>
      </c>
    </row>
    <row r="12" spans="1:7" ht="13.5" customHeight="1">
      <c r="A12" s="153" t="s">
        <v>138</v>
      </c>
      <c r="B12" s="154">
        <v>2219</v>
      </c>
      <c r="C12" s="154">
        <v>5166</v>
      </c>
      <c r="D12" s="154" t="s">
        <v>106</v>
      </c>
      <c r="E12" s="155" t="s">
        <v>117</v>
      </c>
      <c r="F12" s="16">
        <v>240</v>
      </c>
      <c r="G12" s="156" t="s">
        <v>108</v>
      </c>
    </row>
    <row r="13" spans="1:7" ht="13.5" customHeight="1">
      <c r="A13" s="153" t="s">
        <v>138</v>
      </c>
      <c r="B13" s="154">
        <v>2221</v>
      </c>
      <c r="C13" s="154">
        <v>5193</v>
      </c>
      <c r="D13" s="145" t="s">
        <v>118</v>
      </c>
      <c r="E13" s="155" t="s">
        <v>119</v>
      </c>
      <c r="F13" s="16">
        <v>140000</v>
      </c>
      <c r="G13" s="262" t="s">
        <v>207</v>
      </c>
    </row>
    <row r="14" spans="1:7" ht="13.5" customHeight="1">
      <c r="A14" s="153" t="s">
        <v>138</v>
      </c>
      <c r="B14" s="154">
        <v>2221</v>
      </c>
      <c r="C14" s="154">
        <v>5193</v>
      </c>
      <c r="D14" s="154" t="s">
        <v>120</v>
      </c>
      <c r="E14" s="155" t="s">
        <v>119</v>
      </c>
      <c r="F14" s="16">
        <v>18715</v>
      </c>
      <c r="G14" s="262"/>
    </row>
    <row r="15" spans="1:7" ht="13.5" customHeight="1">
      <c r="A15" s="153" t="s">
        <v>138</v>
      </c>
      <c r="B15" s="154">
        <v>2221</v>
      </c>
      <c r="C15" s="154">
        <v>5193</v>
      </c>
      <c r="D15" s="154" t="s">
        <v>115</v>
      </c>
      <c r="E15" s="155" t="s">
        <v>73</v>
      </c>
      <c r="F15" s="16">
        <v>700</v>
      </c>
      <c r="G15" s="262"/>
    </row>
    <row r="16" spans="1:7" ht="13.5" customHeight="1">
      <c r="A16" s="153" t="s">
        <v>138</v>
      </c>
      <c r="B16" s="154">
        <v>3631</v>
      </c>
      <c r="C16" s="154">
        <v>5169</v>
      </c>
      <c r="D16" s="154" t="s">
        <v>106</v>
      </c>
      <c r="E16" s="155" t="s">
        <v>252</v>
      </c>
      <c r="F16" s="16">
        <v>31000</v>
      </c>
      <c r="G16" s="156" t="s">
        <v>108</v>
      </c>
    </row>
    <row r="17" spans="1:7" ht="13.5" customHeight="1">
      <c r="A17" s="153" t="s">
        <v>138</v>
      </c>
      <c r="B17" s="154">
        <v>3631</v>
      </c>
      <c r="C17" s="154">
        <v>5171</v>
      </c>
      <c r="D17" s="154" t="s">
        <v>106</v>
      </c>
      <c r="E17" s="155" t="s">
        <v>252</v>
      </c>
      <c r="F17" s="16">
        <v>0</v>
      </c>
      <c r="G17" s="156"/>
    </row>
    <row r="18" spans="1:7" ht="13.5" customHeight="1">
      <c r="A18" s="168" t="s">
        <v>138</v>
      </c>
      <c r="B18" s="169">
        <v>6409</v>
      </c>
      <c r="C18" s="169">
        <v>5169</v>
      </c>
      <c r="D18" s="169" t="s">
        <v>106</v>
      </c>
      <c r="E18" s="170" t="s">
        <v>253</v>
      </c>
      <c r="F18" s="17">
        <v>0</v>
      </c>
      <c r="G18" s="152"/>
    </row>
    <row r="19" spans="1:7" ht="19.5" customHeight="1" thickBot="1">
      <c r="A19" s="159" t="s">
        <v>265</v>
      </c>
      <c r="B19" s="160"/>
      <c r="C19" s="160"/>
      <c r="D19" s="160"/>
      <c r="E19" s="161"/>
      <c r="F19" s="162">
        <f>SUM(F7:F18)</f>
        <v>229737</v>
      </c>
      <c r="G19" s="163"/>
    </row>
    <row r="20" spans="1:7" s="15" customFormat="1" ht="13.5" customHeight="1" thickBot="1">
      <c r="A20" s="12"/>
      <c r="B20" s="12"/>
      <c r="C20" s="12"/>
      <c r="D20" s="12"/>
      <c r="E20" s="14"/>
      <c r="F20" s="62"/>
      <c r="G20" s="14"/>
    </row>
    <row r="21" spans="1:7" ht="13.5" customHeight="1">
      <c r="A21" s="164" t="s">
        <v>254</v>
      </c>
      <c r="B21" s="144">
        <v>2229</v>
      </c>
      <c r="C21" s="144">
        <v>5169</v>
      </c>
      <c r="D21" s="165" t="s">
        <v>106</v>
      </c>
      <c r="E21" s="269" t="s">
        <v>276</v>
      </c>
      <c r="F21" s="18">
        <v>50</v>
      </c>
      <c r="G21" s="167" t="s">
        <v>108</v>
      </c>
    </row>
    <row r="22" spans="1:7" ht="13.5" customHeight="1">
      <c r="A22" s="168"/>
      <c r="B22" s="171"/>
      <c r="C22" s="171"/>
      <c r="D22" s="169"/>
      <c r="E22" s="264"/>
      <c r="F22" s="17"/>
      <c r="G22" s="152"/>
    </row>
    <row r="23" spans="1:7" ht="19.5" customHeight="1" thickBot="1">
      <c r="A23" s="159" t="s">
        <v>267</v>
      </c>
      <c r="B23" s="160"/>
      <c r="C23" s="160"/>
      <c r="D23" s="160"/>
      <c r="E23" s="161"/>
      <c r="F23" s="162">
        <f>SUM(F21)</f>
        <v>50</v>
      </c>
      <c r="G23" s="163"/>
    </row>
    <row r="24" spans="1:7" s="15" customFormat="1" ht="13.5" customHeight="1" thickBot="1">
      <c r="A24" s="12"/>
      <c r="B24" s="12"/>
      <c r="C24" s="12"/>
      <c r="D24" s="12"/>
      <c r="E24" s="14"/>
      <c r="F24" s="62"/>
      <c r="G24" s="14"/>
    </row>
    <row r="25" spans="1:7" ht="13.5" customHeight="1">
      <c r="A25" s="173" t="s">
        <v>317</v>
      </c>
      <c r="B25" s="174">
        <v>3421</v>
      </c>
      <c r="C25" s="174">
        <v>5169</v>
      </c>
      <c r="D25" s="175" t="s">
        <v>106</v>
      </c>
      <c r="E25" s="176" t="s">
        <v>277</v>
      </c>
      <c r="F25" s="177">
        <v>180</v>
      </c>
      <c r="G25" s="178" t="s">
        <v>108</v>
      </c>
    </row>
    <row r="26" spans="1:7" ht="19.5" customHeight="1" thickBot="1">
      <c r="A26" s="159" t="s">
        <v>268</v>
      </c>
      <c r="B26" s="160"/>
      <c r="C26" s="160"/>
      <c r="D26" s="160"/>
      <c r="E26" s="161"/>
      <c r="F26" s="162">
        <v>180</v>
      </c>
      <c r="G26" s="163"/>
    </row>
    <row r="27" spans="1:7" s="15" customFormat="1" ht="13.5" customHeight="1" thickBot="1">
      <c r="A27" s="179"/>
      <c r="B27" s="179"/>
      <c r="C27" s="179"/>
      <c r="D27" s="12"/>
      <c r="E27" s="14"/>
      <c r="F27" s="62"/>
      <c r="G27" s="14"/>
    </row>
    <row r="28" spans="1:7" ht="13.5" customHeight="1">
      <c r="A28" s="146" t="s">
        <v>145</v>
      </c>
      <c r="B28" s="144">
        <v>3745</v>
      </c>
      <c r="C28" s="144">
        <v>5169</v>
      </c>
      <c r="D28" s="165" t="s">
        <v>106</v>
      </c>
      <c r="E28" s="166" t="s">
        <v>278</v>
      </c>
      <c r="F28" s="18">
        <v>200</v>
      </c>
      <c r="G28" s="167" t="s">
        <v>108</v>
      </c>
    </row>
    <row r="29" spans="1:7" ht="13.5" customHeight="1">
      <c r="A29" s="180"/>
      <c r="B29" s="171">
        <v>6409</v>
      </c>
      <c r="C29" s="171">
        <v>5169</v>
      </c>
      <c r="D29" s="169" t="s">
        <v>106</v>
      </c>
      <c r="E29" s="172" t="s">
        <v>279</v>
      </c>
      <c r="F29" s="17">
        <v>661</v>
      </c>
      <c r="G29" s="152" t="s">
        <v>309</v>
      </c>
    </row>
    <row r="30" spans="1:7" ht="19.5" customHeight="1" thickBot="1">
      <c r="A30" s="159" t="s">
        <v>181</v>
      </c>
      <c r="B30" s="160"/>
      <c r="C30" s="160"/>
      <c r="D30" s="160"/>
      <c r="E30" s="161"/>
      <c r="F30" s="162">
        <f>F28+F29</f>
        <v>861</v>
      </c>
      <c r="G30" s="163"/>
    </row>
    <row r="31" spans="1:7" ht="13.5" customHeight="1">
      <c r="A31" s="146" t="s">
        <v>88</v>
      </c>
      <c r="B31" s="144">
        <v>2140</v>
      </c>
      <c r="C31" s="144">
        <v>5169</v>
      </c>
      <c r="D31" s="267" t="s">
        <v>280</v>
      </c>
      <c r="E31" s="181" t="s">
        <v>281</v>
      </c>
      <c r="F31" s="18">
        <f>17500</f>
        <v>17500</v>
      </c>
      <c r="G31" s="167" t="s">
        <v>282</v>
      </c>
    </row>
    <row r="32" spans="1:7" ht="13.5" customHeight="1">
      <c r="A32" s="182"/>
      <c r="B32" s="145"/>
      <c r="C32" s="145"/>
      <c r="D32" s="268"/>
      <c r="E32" s="183"/>
      <c r="F32" s="16"/>
      <c r="G32" s="156"/>
    </row>
    <row r="33" spans="1:7" ht="13.5" customHeight="1">
      <c r="A33" s="182" t="s">
        <v>88</v>
      </c>
      <c r="B33" s="145">
        <v>3429</v>
      </c>
      <c r="C33" s="145">
        <v>5169</v>
      </c>
      <c r="D33" s="154" t="s">
        <v>106</v>
      </c>
      <c r="E33" s="184" t="s">
        <v>283</v>
      </c>
      <c r="F33" s="16">
        <v>0</v>
      </c>
      <c r="G33" s="156" t="s">
        <v>108</v>
      </c>
    </row>
    <row r="34" spans="1:7" ht="13.5" customHeight="1">
      <c r="A34" s="182" t="s">
        <v>88</v>
      </c>
      <c r="B34" s="145">
        <v>3722</v>
      </c>
      <c r="C34" s="145">
        <v>5169</v>
      </c>
      <c r="D34" s="154" t="s">
        <v>106</v>
      </c>
      <c r="E34" s="184" t="s">
        <v>284</v>
      </c>
      <c r="F34" s="16">
        <v>22500</v>
      </c>
      <c r="G34" s="156" t="s">
        <v>285</v>
      </c>
    </row>
    <row r="35" spans="1:7" ht="13.5" customHeight="1">
      <c r="A35" s="182" t="s">
        <v>88</v>
      </c>
      <c r="B35" s="145">
        <v>3722</v>
      </c>
      <c r="C35" s="145">
        <v>5169</v>
      </c>
      <c r="D35" s="154" t="s">
        <v>106</v>
      </c>
      <c r="E35" s="184" t="s">
        <v>286</v>
      </c>
      <c r="F35" s="16">
        <v>48200</v>
      </c>
      <c r="G35" s="156" t="s">
        <v>108</v>
      </c>
    </row>
    <row r="36" spans="1:7" ht="13.5" customHeight="1">
      <c r="A36" s="182" t="s">
        <v>88</v>
      </c>
      <c r="B36" s="145">
        <v>3745</v>
      </c>
      <c r="C36" s="145">
        <v>5169</v>
      </c>
      <c r="D36" s="154" t="s">
        <v>106</v>
      </c>
      <c r="E36" s="184" t="s">
        <v>287</v>
      </c>
      <c r="F36" s="16">
        <v>24500</v>
      </c>
      <c r="G36" s="156" t="s">
        <v>108</v>
      </c>
    </row>
    <row r="37" spans="1:7" ht="13.5" customHeight="1">
      <c r="A37" s="180" t="s">
        <v>88</v>
      </c>
      <c r="B37" s="171">
        <v>6409</v>
      </c>
      <c r="C37" s="171">
        <v>5169</v>
      </c>
      <c r="D37" s="169" t="s">
        <v>106</v>
      </c>
      <c r="E37" s="172" t="s">
        <v>288</v>
      </c>
      <c r="F37" s="17">
        <v>550</v>
      </c>
      <c r="G37" s="152" t="s">
        <v>108</v>
      </c>
    </row>
    <row r="38" spans="1:7" ht="19.5" customHeight="1" thickBot="1">
      <c r="A38" s="159" t="s">
        <v>182</v>
      </c>
      <c r="B38" s="160"/>
      <c r="C38" s="160"/>
      <c r="D38" s="160"/>
      <c r="E38" s="161"/>
      <c r="F38" s="162">
        <f>SUM(F31:F37)</f>
        <v>113250</v>
      </c>
      <c r="G38" s="163"/>
    </row>
    <row r="39" spans="1:7" s="15" customFormat="1" ht="13.5" customHeight="1" thickBot="1">
      <c r="A39" s="179"/>
      <c r="B39" s="179"/>
      <c r="C39" s="179"/>
      <c r="D39" s="12"/>
      <c r="E39" s="14"/>
      <c r="F39" s="62"/>
      <c r="G39" s="14"/>
    </row>
    <row r="40" spans="1:7" ht="13.5" customHeight="1">
      <c r="A40" s="146" t="s">
        <v>289</v>
      </c>
      <c r="B40" s="144">
        <v>3319</v>
      </c>
      <c r="C40" s="144">
        <v>5169</v>
      </c>
      <c r="D40" s="165" t="s">
        <v>106</v>
      </c>
      <c r="E40" s="166" t="s">
        <v>290</v>
      </c>
      <c r="F40" s="18">
        <v>252</v>
      </c>
      <c r="G40" s="167" t="s">
        <v>108</v>
      </c>
    </row>
    <row r="41" spans="1:7" ht="13.5" customHeight="1">
      <c r="A41" s="182" t="s">
        <v>289</v>
      </c>
      <c r="B41" s="145">
        <v>6409</v>
      </c>
      <c r="C41" s="145">
        <v>5169</v>
      </c>
      <c r="D41" s="154" t="s">
        <v>106</v>
      </c>
      <c r="E41" s="263" t="s">
        <v>291</v>
      </c>
      <c r="F41" s="16">
        <v>464</v>
      </c>
      <c r="G41" s="156" t="s">
        <v>108</v>
      </c>
    </row>
    <row r="42" spans="1:7" ht="13.5" customHeight="1">
      <c r="A42" s="180"/>
      <c r="B42" s="171"/>
      <c r="C42" s="171"/>
      <c r="D42" s="169"/>
      <c r="E42" s="264"/>
      <c r="F42" s="17"/>
      <c r="G42" s="152"/>
    </row>
    <row r="43" spans="1:7" ht="19.5" customHeight="1" thickBot="1">
      <c r="A43" s="159" t="s">
        <v>183</v>
      </c>
      <c r="B43" s="160"/>
      <c r="C43" s="160"/>
      <c r="D43" s="160"/>
      <c r="E43" s="161"/>
      <c r="F43" s="162">
        <f>SUM(F40:F42)</f>
        <v>716</v>
      </c>
      <c r="G43" s="163"/>
    </row>
    <row r="44" spans="1:7" s="15" customFormat="1" ht="13.5" customHeight="1" thickBot="1">
      <c r="A44" s="179"/>
      <c r="B44" s="179"/>
      <c r="C44" s="179"/>
      <c r="D44" s="12"/>
      <c r="E44" s="185"/>
      <c r="F44" s="13"/>
      <c r="G44" s="14"/>
    </row>
    <row r="45" spans="1:7" ht="13.5" customHeight="1">
      <c r="A45" s="146" t="s">
        <v>90</v>
      </c>
      <c r="B45" s="144">
        <v>6409</v>
      </c>
      <c r="C45" s="144">
        <v>5169</v>
      </c>
      <c r="D45" s="165" t="s">
        <v>106</v>
      </c>
      <c r="E45" s="166" t="s">
        <v>50</v>
      </c>
      <c r="F45" s="18">
        <v>406</v>
      </c>
      <c r="G45" s="265" t="s">
        <v>325</v>
      </c>
    </row>
    <row r="46" spans="1:7" ht="13.5" customHeight="1">
      <c r="A46" s="182"/>
      <c r="B46" s="145"/>
      <c r="C46" s="145"/>
      <c r="D46" s="154"/>
      <c r="E46" s="155"/>
      <c r="F46" s="16"/>
      <c r="G46" s="262"/>
    </row>
    <row r="47" spans="1:7" ht="13.5" customHeight="1">
      <c r="A47" s="180"/>
      <c r="B47" s="171"/>
      <c r="C47" s="171"/>
      <c r="D47" s="169"/>
      <c r="E47" s="186"/>
      <c r="F47" s="17"/>
      <c r="G47" s="266"/>
    </row>
    <row r="48" spans="1:7" s="187" customFormat="1" ht="19.5" customHeight="1" thickBot="1">
      <c r="A48" s="159" t="s">
        <v>184</v>
      </c>
      <c r="B48" s="160"/>
      <c r="C48" s="160"/>
      <c r="D48" s="160"/>
      <c r="E48" s="161"/>
      <c r="F48" s="162">
        <f>SUM(F45)</f>
        <v>406</v>
      </c>
      <c r="G48" s="163"/>
    </row>
    <row r="49" spans="1:7" s="194" customFormat="1" ht="24.75" customHeight="1" thickBot="1">
      <c r="A49" s="188" t="s">
        <v>266</v>
      </c>
      <c r="B49" s="189"/>
      <c r="C49" s="189"/>
      <c r="D49" s="190"/>
      <c r="E49" s="191"/>
      <c r="F49" s="192">
        <f>F5+F19+F23+F26+F30+F38+F43+F48</f>
        <v>374100</v>
      </c>
      <c r="G49" s="193"/>
    </row>
    <row r="50" spans="1:7" ht="13.5" thickBot="1">
      <c r="A50" s="243"/>
      <c r="B50" s="243"/>
      <c r="C50" s="243"/>
      <c r="D50" s="244"/>
      <c r="E50" s="243"/>
      <c r="F50" s="245"/>
      <c r="G50" s="246"/>
    </row>
    <row r="51" spans="1:7" ht="19.5" customHeight="1">
      <c r="A51" s="273" t="s">
        <v>293</v>
      </c>
      <c r="B51" s="274"/>
      <c r="C51" s="274"/>
      <c r="D51" s="274"/>
      <c r="E51" s="274"/>
      <c r="F51" s="195">
        <f>F2+F7+F8+F9+F11+F18+F12+F16+F17+F21+F28+F33+F34+F35+F37+F36+F41+F40+F45+F25+F29</f>
        <v>168885</v>
      </c>
      <c r="G51" s="196"/>
    </row>
    <row r="52" spans="1:7" ht="19.5" customHeight="1">
      <c r="A52" s="247" t="s">
        <v>294</v>
      </c>
      <c r="B52" s="248"/>
      <c r="C52" s="248"/>
      <c r="D52" s="248"/>
      <c r="E52" s="248"/>
      <c r="F52" s="197">
        <f>F13+F14</f>
        <v>158715</v>
      </c>
      <c r="G52" s="198"/>
    </row>
    <row r="53" spans="1:7" ht="19.5" customHeight="1">
      <c r="A53" s="247" t="s">
        <v>295</v>
      </c>
      <c r="B53" s="248"/>
      <c r="C53" s="248"/>
      <c r="D53" s="248"/>
      <c r="E53" s="248"/>
      <c r="F53" s="197">
        <f>F31</f>
        <v>17500</v>
      </c>
      <c r="G53" s="198"/>
    </row>
    <row r="54" spans="1:7" ht="19.5" customHeight="1">
      <c r="A54" s="247" t="s">
        <v>185</v>
      </c>
      <c r="B54" s="248"/>
      <c r="C54" s="248"/>
      <c r="D54" s="248"/>
      <c r="E54" s="248"/>
      <c r="F54" s="197">
        <f>F3</f>
        <v>18300</v>
      </c>
      <c r="G54" s="198"/>
    </row>
    <row r="55" spans="1:7" ht="19.5" customHeight="1">
      <c r="A55" s="247" t="s">
        <v>296</v>
      </c>
      <c r="B55" s="248"/>
      <c r="C55" s="248"/>
      <c r="D55" s="248"/>
      <c r="E55" s="248"/>
      <c r="F55" s="197">
        <f>F10+F15</f>
        <v>700</v>
      </c>
      <c r="G55" s="199"/>
    </row>
    <row r="56" spans="1:7" ht="19.5" customHeight="1" thickBot="1">
      <c r="A56" s="270" t="s">
        <v>334</v>
      </c>
      <c r="B56" s="271"/>
      <c r="C56" s="271"/>
      <c r="D56" s="271"/>
      <c r="E56" s="272"/>
      <c r="F56" s="210">
        <f>F4</f>
        <v>10000</v>
      </c>
      <c r="G56" s="200" t="s">
        <v>206</v>
      </c>
    </row>
    <row r="57" spans="1:7" s="205" customFormat="1" ht="25.5" customHeight="1" thickBot="1">
      <c r="A57" s="201" t="s">
        <v>297</v>
      </c>
      <c r="B57" s="202"/>
      <c r="C57" s="202"/>
      <c r="D57" s="202"/>
      <c r="E57" s="203"/>
      <c r="F57" s="126">
        <f>SUM(F51:F56)</f>
        <v>374100</v>
      </c>
      <c r="G57" s="204"/>
    </row>
    <row r="58" spans="1:6" ht="24.75" customHeight="1">
      <c r="A58" s="72"/>
      <c r="B58" s="72"/>
      <c r="C58" s="72"/>
      <c r="D58" s="72"/>
      <c r="E58" s="206"/>
      <c r="F58" s="207"/>
    </row>
    <row r="59" spans="1:6" ht="24.75" customHeight="1">
      <c r="A59" s="72"/>
      <c r="B59" s="72"/>
      <c r="C59" s="72"/>
      <c r="D59" s="209"/>
      <c r="E59" s="209"/>
      <c r="F59" s="90"/>
    </row>
    <row r="60" spans="1:6" ht="24.75" customHeight="1">
      <c r="A60" s="72"/>
      <c r="B60" s="72"/>
      <c r="C60" s="72"/>
      <c r="D60" s="209"/>
      <c r="E60" s="209"/>
      <c r="F60" s="90"/>
    </row>
    <row r="61" spans="1:6" ht="24.75" customHeight="1">
      <c r="A61" s="72"/>
      <c r="B61" s="72"/>
      <c r="C61" s="72"/>
      <c r="D61" s="209"/>
      <c r="E61" s="209"/>
      <c r="F61" s="90"/>
    </row>
    <row r="62" spans="1:6" ht="24.75" customHeight="1">
      <c r="A62" s="72"/>
      <c r="B62" s="72"/>
      <c r="C62" s="72"/>
      <c r="D62" s="209"/>
      <c r="E62" s="209"/>
      <c r="F62" s="90"/>
    </row>
    <row r="63" spans="1:6" ht="24.75" customHeight="1">
      <c r="A63" s="72"/>
      <c r="B63" s="72"/>
      <c r="C63" s="72"/>
      <c r="D63" s="209"/>
      <c r="E63" s="209"/>
      <c r="F63" s="90"/>
    </row>
    <row r="64" spans="1:6" ht="24.75" customHeight="1">
      <c r="A64" s="72"/>
      <c r="B64" s="72"/>
      <c r="C64" s="72"/>
      <c r="D64" s="209"/>
      <c r="E64" s="209"/>
      <c r="F64" s="90"/>
    </row>
    <row r="65" spans="1:6" ht="24.75" customHeight="1">
      <c r="A65" s="72"/>
      <c r="B65" s="72"/>
      <c r="C65" s="72"/>
      <c r="D65" s="209"/>
      <c r="E65" s="209"/>
      <c r="F65" s="90"/>
    </row>
    <row r="66" spans="1:6" ht="24.75" customHeight="1">
      <c r="A66" s="72"/>
      <c r="B66" s="72"/>
      <c r="C66" s="72"/>
      <c r="D66" s="209"/>
      <c r="E66" s="209"/>
      <c r="F66" s="90"/>
    </row>
    <row r="67" spans="1:6" ht="24.75" customHeight="1">
      <c r="A67" s="72"/>
      <c r="B67" s="72"/>
      <c r="C67" s="72"/>
      <c r="D67" s="72"/>
      <c r="F67" s="90"/>
    </row>
    <row r="68" spans="1:6" ht="24.75" customHeight="1">
      <c r="A68" s="72"/>
      <c r="B68" s="72"/>
      <c r="C68" s="72"/>
      <c r="D68" s="72"/>
      <c r="F68" s="90"/>
    </row>
    <row r="69" spans="1:6" ht="24.75" customHeight="1">
      <c r="A69" s="72"/>
      <c r="B69" s="72"/>
      <c r="C69" s="72"/>
      <c r="D69" s="72"/>
      <c r="F69" s="90"/>
    </row>
    <row r="70" spans="1:6" ht="24.75" customHeight="1">
      <c r="A70" s="72"/>
      <c r="B70" s="72"/>
      <c r="C70" s="72"/>
      <c r="D70" s="72"/>
      <c r="F70" s="90"/>
    </row>
    <row r="71" spans="1:6" ht="24.75" customHeight="1">
      <c r="A71" s="72"/>
      <c r="B71" s="72"/>
      <c r="C71" s="72"/>
      <c r="D71" s="72"/>
      <c r="F71" s="90"/>
    </row>
    <row r="72" spans="1:6" ht="24.75" customHeight="1">
      <c r="A72" s="72"/>
      <c r="B72" s="72"/>
      <c r="C72" s="72"/>
      <c r="D72" s="72"/>
      <c r="F72" s="90"/>
    </row>
  </sheetData>
  <mergeCells count="11">
    <mergeCell ref="A55:E55"/>
    <mergeCell ref="A56:E56"/>
    <mergeCell ref="A51:E51"/>
    <mergeCell ref="A52:E52"/>
    <mergeCell ref="A53:E53"/>
    <mergeCell ref="A54:E54"/>
    <mergeCell ref="G13:G15"/>
    <mergeCell ref="E41:E42"/>
    <mergeCell ref="G45:G47"/>
    <mergeCell ref="D31:D32"/>
    <mergeCell ref="E21:E22"/>
  </mergeCells>
  <printOptions horizontalCentered="1" verticalCentered="1"/>
  <pageMargins left="0.5905511811023623" right="0.5905511811023623" top="1.062992125984252" bottom="0.9055118110236221" header="0.6299212598425197" footer="0.5905511811023623"/>
  <pageSetup horizontalDpi="300" verticalDpi="300" orientation="landscape" paperSize="9" scale="93" r:id="rId1"/>
  <headerFooter alignWithMargins="0">
    <oddHeader>&amp;Lv tis. Kč&amp;C&amp;"Arial CE,tučné\&amp;12Sumář objednávek veřejných služeb u akciových společností v roce 2004&amp;RPříloha č. 4</oddHeader>
    <oddFooter>&amp;C&amp;P+4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ySplit="1" topLeftCell="BM2" activePane="bottomLeft" state="frozen"/>
      <selection pane="topLeft" activeCell="A1" sqref="A1"/>
      <selection pane="bottomLeft" activeCell="F16" sqref="F16"/>
    </sheetView>
  </sheetViews>
  <sheetFormatPr defaultColWidth="9.00390625" defaultRowHeight="12.75" outlineLevelCol="1"/>
  <cols>
    <col min="1" max="1" width="18.875" style="23" customWidth="1"/>
    <col min="2" max="2" width="24.625" style="23" customWidth="1"/>
    <col min="3" max="3" width="12.75390625" style="108" hidden="1" customWidth="1" outlineLevel="1"/>
    <col min="4" max="4" width="8.75390625" style="108" hidden="1" customWidth="1" outlineLevel="1"/>
    <col min="5" max="5" width="11.875" style="108" customWidth="1" collapsed="1"/>
    <col min="6" max="6" width="45.75390625" style="23" customWidth="1"/>
    <col min="7" max="10" width="9.125" style="3" customWidth="1"/>
    <col min="11" max="21" width="9.125" style="3" customWidth="1" outlineLevel="1"/>
    <col min="22" max="16384" width="9.125" style="3" customWidth="1"/>
  </cols>
  <sheetData>
    <row r="1" spans="1:8" s="1" customFormat="1" ht="48" customHeight="1">
      <c r="A1" s="93" t="s">
        <v>51</v>
      </c>
      <c r="B1" s="94" t="s">
        <v>341</v>
      </c>
      <c r="C1" s="95" t="s">
        <v>149</v>
      </c>
      <c r="D1" s="95" t="s">
        <v>342</v>
      </c>
      <c r="E1" s="95" t="s">
        <v>71</v>
      </c>
      <c r="F1" s="95" t="s">
        <v>337</v>
      </c>
      <c r="G1" s="95"/>
      <c r="H1" s="109" t="s">
        <v>337</v>
      </c>
    </row>
    <row r="2" spans="1:6" s="8" customFormat="1" ht="12.75" customHeight="1">
      <c r="A2" s="21"/>
      <c r="B2" s="96" t="s">
        <v>351</v>
      </c>
      <c r="C2" s="76">
        <v>40023</v>
      </c>
      <c r="D2" s="76">
        <v>0</v>
      </c>
      <c r="E2" s="76">
        <v>0</v>
      </c>
      <c r="F2" s="275" t="s">
        <v>343</v>
      </c>
    </row>
    <row r="3" spans="1:6" s="8" customFormat="1" ht="12.75" customHeight="1">
      <c r="A3" s="21"/>
      <c r="B3" s="96"/>
      <c r="C3" s="76"/>
      <c r="D3" s="76"/>
      <c r="E3" s="76"/>
      <c r="F3" s="276"/>
    </row>
    <row r="4" spans="1:6" s="8" customFormat="1" ht="12.75" customHeight="1">
      <c r="A4" s="21"/>
      <c r="B4" s="96" t="s">
        <v>352</v>
      </c>
      <c r="C4" s="76">
        <v>0</v>
      </c>
      <c r="D4" s="76">
        <v>-15900</v>
      </c>
      <c r="E4" s="76">
        <v>-15900</v>
      </c>
      <c r="F4" s="2" t="s">
        <v>344</v>
      </c>
    </row>
    <row r="5" spans="1:6" s="8" customFormat="1" ht="12.75" customHeight="1">
      <c r="A5" s="21"/>
      <c r="B5" s="73"/>
      <c r="C5" s="76"/>
      <c r="D5" s="76"/>
      <c r="E5" s="76"/>
      <c r="F5" s="2"/>
    </row>
    <row r="6" spans="1:6" ht="12.75" customHeight="1">
      <c r="A6" s="97"/>
      <c r="B6" s="22" t="s">
        <v>345</v>
      </c>
      <c r="C6" s="76"/>
      <c r="D6" s="76"/>
      <c r="E6" s="76"/>
      <c r="F6" s="25"/>
    </row>
    <row r="7" spans="1:6" ht="12.75" customHeight="1">
      <c r="A7" s="97"/>
      <c r="B7" s="4" t="s">
        <v>353</v>
      </c>
      <c r="C7" s="76">
        <v>20580</v>
      </c>
      <c r="D7" s="76">
        <v>25748</v>
      </c>
      <c r="E7" s="76">
        <v>25748</v>
      </c>
      <c r="F7" s="25" t="s">
        <v>346</v>
      </c>
    </row>
    <row r="8" spans="1:6" ht="12.75" customHeight="1" thickBot="1">
      <c r="A8" s="97"/>
      <c r="B8" s="97"/>
      <c r="C8" s="76"/>
      <c r="D8" s="76"/>
      <c r="E8" s="76"/>
      <c r="F8" s="25"/>
    </row>
    <row r="9" spans="1:6" s="101" customFormat="1" ht="12.75" customHeight="1" thickBot="1">
      <c r="A9" s="29" t="s">
        <v>347</v>
      </c>
      <c r="B9" s="29"/>
      <c r="C9" s="28">
        <f>SUM(C2:C7)</f>
        <v>60603</v>
      </c>
      <c r="D9" s="28" t="e">
        <f>#REF!+D7+#REF!+#REF!+D4</f>
        <v>#REF!</v>
      </c>
      <c r="E9" s="28">
        <f>+E7+E4</f>
        <v>9848</v>
      </c>
      <c r="F9" s="110"/>
    </row>
    <row r="10" spans="1:6" ht="12.75" customHeight="1">
      <c r="A10" s="22"/>
      <c r="C10" s="24"/>
      <c r="D10" s="24"/>
      <c r="E10" s="24"/>
      <c r="F10" s="25"/>
    </row>
    <row r="11" spans="1:6" ht="12.75" customHeight="1">
      <c r="A11" s="22"/>
      <c r="C11" s="24"/>
      <c r="D11" s="24"/>
      <c r="E11" s="24"/>
      <c r="F11" s="25"/>
    </row>
    <row r="12" spans="1:6" ht="12.75" customHeight="1">
      <c r="A12" s="97"/>
      <c r="B12" s="22" t="s">
        <v>348</v>
      </c>
      <c r="C12" s="24"/>
      <c r="D12" s="24"/>
      <c r="E12" s="24"/>
      <c r="F12" s="22" t="s">
        <v>196</v>
      </c>
    </row>
    <row r="13" spans="1:6" ht="12.75" customHeight="1">
      <c r="A13" s="97"/>
      <c r="B13" s="22"/>
      <c r="C13" s="24"/>
      <c r="D13" s="24"/>
      <c r="E13" s="24"/>
      <c r="F13" s="22"/>
    </row>
    <row r="14" spans="1:6" ht="12.75" customHeight="1">
      <c r="A14" s="4" t="s">
        <v>53</v>
      </c>
      <c r="B14" s="22"/>
      <c r="C14" s="24"/>
      <c r="D14" s="24"/>
      <c r="E14" s="24"/>
      <c r="F14" s="22"/>
    </row>
    <row r="15" spans="1:6" ht="12.75" customHeight="1">
      <c r="A15" s="32"/>
      <c r="B15" s="4" t="s">
        <v>326</v>
      </c>
      <c r="C15" s="76">
        <v>1</v>
      </c>
      <c r="D15" s="76">
        <v>1</v>
      </c>
      <c r="E15" s="76">
        <v>1</v>
      </c>
      <c r="F15" s="102"/>
    </row>
    <row r="16" spans="1:6" ht="12.75" customHeight="1">
      <c r="A16" s="32"/>
      <c r="B16" s="4" t="s">
        <v>318</v>
      </c>
      <c r="C16" s="76">
        <v>21</v>
      </c>
      <c r="D16" s="76">
        <v>40</v>
      </c>
      <c r="E16" s="76">
        <v>40</v>
      </c>
      <c r="F16" s="102"/>
    </row>
    <row r="17" spans="1:6" ht="12.75" customHeight="1">
      <c r="A17" s="32"/>
      <c r="B17" s="4"/>
      <c r="C17" s="76"/>
      <c r="D17" s="76"/>
      <c r="E17" s="76"/>
      <c r="F17" s="102"/>
    </row>
    <row r="18" spans="1:6" ht="12.75" customHeight="1">
      <c r="A18" s="103" t="s">
        <v>202</v>
      </c>
      <c r="B18" s="4"/>
      <c r="C18" s="76"/>
      <c r="D18" s="76"/>
      <c r="E18" s="76"/>
      <c r="F18" s="102"/>
    </row>
    <row r="19" spans="1:6" ht="12.75" customHeight="1">
      <c r="A19" s="9" t="s">
        <v>199</v>
      </c>
      <c r="B19" s="4"/>
      <c r="C19" s="76"/>
      <c r="D19" s="76"/>
      <c r="E19" s="76"/>
      <c r="F19" s="102"/>
    </row>
    <row r="20" spans="1:6" ht="12.75" customHeight="1">
      <c r="A20" s="97"/>
      <c r="B20" s="4" t="s">
        <v>72</v>
      </c>
      <c r="C20" s="76">
        <v>358</v>
      </c>
      <c r="D20" s="76">
        <v>500</v>
      </c>
      <c r="E20" s="76">
        <v>500</v>
      </c>
      <c r="F20" s="7"/>
    </row>
    <row r="21" spans="1:6" ht="12.75" customHeight="1">
      <c r="A21" s="97"/>
      <c r="B21" s="4" t="s">
        <v>197</v>
      </c>
      <c r="C21" s="76">
        <v>15852</v>
      </c>
      <c r="D21" s="76">
        <v>17807</v>
      </c>
      <c r="E21" s="76">
        <f>17807-8500</f>
        <v>9307</v>
      </c>
      <c r="F21" s="111" t="s">
        <v>191</v>
      </c>
    </row>
    <row r="22" spans="1:6" ht="12.75" customHeight="1" thickBot="1">
      <c r="A22" s="97"/>
      <c r="B22" s="6"/>
      <c r="C22" s="76"/>
      <c r="D22" s="76"/>
      <c r="E22" s="76"/>
      <c r="F22" s="107"/>
    </row>
    <row r="23" spans="1:6" s="101" customFormat="1" ht="12.75" customHeight="1" thickBot="1">
      <c r="A23" s="29" t="s">
        <v>349</v>
      </c>
      <c r="B23" s="29"/>
      <c r="C23" s="28">
        <f>SUM(C15:C21)</f>
        <v>16232</v>
      </c>
      <c r="D23" s="98">
        <f>D15+D16+D20+D21</f>
        <v>18348</v>
      </c>
      <c r="E23" s="98">
        <f>E15+E16+E20+E21</f>
        <v>9848</v>
      </c>
      <c r="F23" s="26" t="s">
        <v>350</v>
      </c>
    </row>
    <row r="24" spans="1:6" ht="12.75" customHeight="1">
      <c r="A24" s="97"/>
      <c r="B24" s="6"/>
      <c r="C24" s="20"/>
      <c r="D24" s="20"/>
      <c r="E24" s="20"/>
      <c r="F24" s="112"/>
    </row>
    <row r="26" spans="1:6" ht="9.75" customHeight="1">
      <c r="A26" s="113"/>
      <c r="B26" s="6"/>
      <c r="C26" s="27"/>
      <c r="D26" s="27"/>
      <c r="E26" s="27"/>
      <c r="F26" s="7"/>
    </row>
    <row r="27" spans="3:6" ht="12.75" customHeight="1">
      <c r="C27" s="5"/>
      <c r="D27" s="5"/>
      <c r="E27" s="5"/>
      <c r="F27" s="6"/>
    </row>
    <row r="28" spans="3:6" ht="12.75">
      <c r="C28" s="5"/>
      <c r="D28" s="5"/>
      <c r="E28" s="5"/>
      <c r="F28" s="6"/>
    </row>
    <row r="29" spans="3:6" ht="12.75">
      <c r="C29" s="5"/>
      <c r="D29" s="5"/>
      <c r="E29" s="5"/>
      <c r="F29" s="6"/>
    </row>
    <row r="30" spans="3:6" ht="12.75">
      <c r="C30" s="5"/>
      <c r="D30" s="5"/>
      <c r="E30" s="5"/>
      <c r="F30" s="6"/>
    </row>
    <row r="31" spans="3:6" ht="12.75">
      <c r="C31" s="5"/>
      <c r="D31" s="5"/>
      <c r="E31" s="5"/>
      <c r="F31" s="6"/>
    </row>
    <row r="32" spans="3:6" ht="12.75">
      <c r="C32" s="5"/>
      <c r="D32" s="5"/>
      <c r="E32" s="5"/>
      <c r="F32" s="6"/>
    </row>
    <row r="33" spans="3:6" ht="12.75">
      <c r="C33" s="5"/>
      <c r="D33" s="5"/>
      <c r="E33" s="5"/>
      <c r="F33" s="6"/>
    </row>
    <row r="34" spans="3:6" ht="12.75">
      <c r="C34" s="5"/>
      <c r="D34" s="5"/>
      <c r="E34" s="5"/>
      <c r="F34" s="6"/>
    </row>
    <row r="35" spans="3:6" ht="12.75">
      <c r="C35" s="5"/>
      <c r="D35" s="5"/>
      <c r="E35" s="5"/>
      <c r="F35" s="6"/>
    </row>
    <row r="36" spans="3:6" ht="12.75">
      <c r="C36" s="5"/>
      <c r="D36" s="5"/>
      <c r="E36" s="5"/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</sheetData>
  <mergeCells count="1">
    <mergeCell ref="F2:F3"/>
  </mergeCells>
  <printOptions gridLines="1" horizontalCentered="1" verticalCentered="1"/>
  <pageMargins left="0.5905511811023623" right="0.5905511811023623" top="1.1811023622047245" bottom="1.1811023622047245" header="0.7874015748031497" footer="0.7874015748031497"/>
  <pageSetup horizontalDpi="600" verticalDpi="600" orientation="landscape" paperSize="9" r:id="rId1"/>
  <headerFooter alignWithMargins="0">
    <oddHeader>&amp;Lv tis. Kč&amp;C&amp;"Arial CE,tučné\&amp;12Fond rozvoje bydlení  - klasický &amp;RPříloha č. 5</oddHeader>
    <oddFooter>&amp;C&amp;P+6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pane ySplit="1" topLeftCell="BM8" activePane="bottomLeft" state="frozen"/>
      <selection pane="topLeft" activeCell="A1" sqref="A1"/>
      <selection pane="bottomLeft" activeCell="E10" sqref="E10"/>
    </sheetView>
  </sheetViews>
  <sheetFormatPr defaultColWidth="9.00390625" defaultRowHeight="12.75" outlineLevelCol="1"/>
  <cols>
    <col min="1" max="1" width="19.00390625" style="23" customWidth="1"/>
    <col min="2" max="2" width="26.125" style="23" customWidth="1"/>
    <col min="3" max="3" width="10.375" style="108" hidden="1" customWidth="1" outlineLevel="1"/>
    <col min="4" max="4" width="10.75390625" style="108" hidden="1" customWidth="1" outlineLevel="1"/>
    <col min="5" max="5" width="13.125" style="108" customWidth="1" collapsed="1"/>
    <col min="6" max="6" width="45.625" style="23" customWidth="1"/>
    <col min="7" max="7" width="7.125" style="3" hidden="1" customWidth="1" outlineLevel="1"/>
    <col min="8" max="9" width="9.125" style="3" customWidth="1" collapsed="1"/>
    <col min="10" max="11" width="9.125" style="3" customWidth="1" outlineLevel="1"/>
    <col min="12" max="12" width="9.125" style="3" customWidth="1"/>
    <col min="13" max="13" width="9.125" style="3" customWidth="1" outlineLevel="1"/>
    <col min="14" max="20" width="9.125" style="3" customWidth="1" collapsed="1"/>
    <col min="21" max="16384" width="9.125" style="3" customWidth="1"/>
  </cols>
  <sheetData>
    <row r="1" spans="1:7" s="1" customFormat="1" ht="48" customHeight="1">
      <c r="A1" s="93" t="s">
        <v>51</v>
      </c>
      <c r="B1" s="94" t="s">
        <v>341</v>
      </c>
      <c r="C1" s="95" t="s">
        <v>149</v>
      </c>
      <c r="D1" s="95" t="s">
        <v>342</v>
      </c>
      <c r="E1" s="95" t="s">
        <v>71</v>
      </c>
      <c r="F1" s="95" t="s">
        <v>337</v>
      </c>
      <c r="G1" s="95"/>
    </row>
    <row r="2" spans="1:6" s="8" customFormat="1" ht="12.75" customHeight="1">
      <c r="A2" s="21"/>
      <c r="B2" s="96" t="s">
        <v>351</v>
      </c>
      <c r="C2" s="76">
        <v>37716</v>
      </c>
      <c r="D2" s="76">
        <v>0</v>
      </c>
      <c r="E2" s="76">
        <v>0</v>
      </c>
      <c r="F2" s="275" t="s">
        <v>343</v>
      </c>
    </row>
    <row r="3" spans="1:6" s="8" customFormat="1" ht="12.75" customHeight="1">
      <c r="A3" s="21"/>
      <c r="B3" s="73"/>
      <c r="C3" s="76"/>
      <c r="D3" s="76"/>
      <c r="E3" s="76"/>
      <c r="F3" s="276"/>
    </row>
    <row r="4" spans="1:6" s="8" customFormat="1" ht="12.75" customHeight="1">
      <c r="A4" s="21"/>
      <c r="B4" s="73"/>
      <c r="C4" s="76"/>
      <c r="D4" s="76"/>
      <c r="E4" s="76"/>
      <c r="F4" s="2"/>
    </row>
    <row r="5" spans="1:6" ht="12.75" customHeight="1">
      <c r="A5" s="97"/>
      <c r="B5" s="22" t="s">
        <v>345</v>
      </c>
      <c r="C5" s="76"/>
      <c r="D5" s="76"/>
      <c r="E5" s="76"/>
      <c r="F5" s="25"/>
    </row>
    <row r="6" spans="1:6" ht="12.75" customHeight="1">
      <c r="A6" s="97"/>
      <c r="B6" s="22"/>
      <c r="C6" s="76"/>
      <c r="D6" s="76"/>
      <c r="E6" s="76"/>
      <c r="F6" s="25"/>
    </row>
    <row r="7" spans="1:6" ht="12.75" customHeight="1">
      <c r="A7" s="97"/>
      <c r="B7" s="4" t="s">
        <v>353</v>
      </c>
      <c r="C7" s="76">
        <v>7400</v>
      </c>
      <c r="D7" s="76">
        <v>8652</v>
      </c>
      <c r="E7" s="76">
        <v>8652</v>
      </c>
      <c r="F7" s="25" t="s">
        <v>346</v>
      </c>
    </row>
    <row r="8" spans="1:6" ht="12.75" customHeight="1" thickBot="1">
      <c r="A8" s="97"/>
      <c r="B8" s="97"/>
      <c r="C8" s="76"/>
      <c r="D8" s="76"/>
      <c r="E8" s="76"/>
      <c r="F8" s="25"/>
    </row>
    <row r="9" spans="1:6" s="101" customFormat="1" ht="12.75" customHeight="1" thickBot="1">
      <c r="A9" s="29" t="s">
        <v>347</v>
      </c>
      <c r="B9" s="29"/>
      <c r="C9" s="28">
        <f>SUM(C2:C7)</f>
        <v>45116</v>
      </c>
      <c r="D9" s="98" t="e">
        <f>D2+#REF!+#REF!+D7</f>
        <v>#REF!</v>
      </c>
      <c r="E9" s="99">
        <f>E2+E7</f>
        <v>8652</v>
      </c>
      <c r="F9" s="100"/>
    </row>
    <row r="10" spans="1:6" ht="12.75" customHeight="1">
      <c r="A10" s="21"/>
      <c r="B10" s="73"/>
      <c r="C10" s="21"/>
      <c r="D10" s="73"/>
      <c r="E10" s="73"/>
      <c r="F10" s="21"/>
    </row>
    <row r="11" spans="1:6" ht="12.75" customHeight="1">
      <c r="A11" s="21"/>
      <c r="B11" s="73"/>
      <c r="C11" s="21"/>
      <c r="D11" s="73"/>
      <c r="E11" s="73"/>
      <c r="F11" s="21"/>
    </row>
    <row r="12" spans="1:6" ht="12.75" customHeight="1">
      <c r="A12" s="97"/>
      <c r="B12" s="22" t="s">
        <v>348</v>
      </c>
      <c r="C12" s="24"/>
      <c r="D12" s="24"/>
      <c r="E12" s="24"/>
      <c r="F12" s="76" t="s">
        <v>198</v>
      </c>
    </row>
    <row r="13" spans="1:6" ht="12.75" customHeight="1">
      <c r="A13" s="4" t="s">
        <v>201</v>
      </c>
      <c r="B13" s="22"/>
      <c r="C13" s="24"/>
      <c r="D13" s="24"/>
      <c r="E13" s="24"/>
      <c r="F13" s="76"/>
    </row>
    <row r="14" spans="1:6" ht="12.75" customHeight="1">
      <c r="A14" s="32"/>
      <c r="B14" s="4" t="s">
        <v>318</v>
      </c>
      <c r="C14" s="76">
        <v>9</v>
      </c>
      <c r="D14" s="76">
        <v>10</v>
      </c>
      <c r="E14" s="76">
        <v>10</v>
      </c>
      <c r="F14" s="102"/>
    </row>
    <row r="15" spans="1:6" ht="12.75" customHeight="1">
      <c r="A15" s="32"/>
      <c r="B15" s="4" t="s">
        <v>326</v>
      </c>
      <c r="C15" s="76">
        <v>1</v>
      </c>
      <c r="D15" s="76">
        <v>1</v>
      </c>
      <c r="E15" s="76">
        <v>1</v>
      </c>
      <c r="F15" s="102"/>
    </row>
    <row r="16" spans="1:6" ht="12.75" customHeight="1">
      <c r="A16" s="32"/>
      <c r="B16" s="4"/>
      <c r="C16" s="76"/>
      <c r="D16" s="76"/>
      <c r="E16" s="76"/>
      <c r="F16" s="102"/>
    </row>
    <row r="17" spans="1:6" ht="12.75" customHeight="1">
      <c r="A17" s="103" t="s">
        <v>202</v>
      </c>
      <c r="B17" s="4"/>
      <c r="C17" s="76"/>
      <c r="D17" s="76"/>
      <c r="E17" s="76"/>
      <c r="F17" s="102"/>
    </row>
    <row r="18" spans="1:6" ht="12.75" customHeight="1">
      <c r="A18" s="9" t="s">
        <v>199</v>
      </c>
      <c r="B18" s="4"/>
      <c r="C18" s="76"/>
      <c r="D18" s="76"/>
      <c r="E18" s="76"/>
      <c r="F18" s="102"/>
    </row>
    <row r="19" spans="1:6" ht="12.75" customHeight="1">
      <c r="A19" s="97"/>
      <c r="B19" s="4" t="s">
        <v>72</v>
      </c>
      <c r="C19" s="76">
        <v>35</v>
      </c>
      <c r="D19" s="76">
        <v>50</v>
      </c>
      <c r="E19" s="76">
        <v>50</v>
      </c>
      <c r="F19" s="7"/>
    </row>
    <row r="20" spans="1:6" s="106" customFormat="1" ht="12.75" customHeight="1">
      <c r="A20" s="104"/>
      <c r="B20" s="105" t="s">
        <v>203</v>
      </c>
      <c r="C20" s="76">
        <v>0</v>
      </c>
      <c r="D20" s="76">
        <v>8591</v>
      </c>
      <c r="E20" s="76">
        <v>8591</v>
      </c>
      <c r="F20" s="277" t="s">
        <v>200</v>
      </c>
    </row>
    <row r="21" spans="1:6" ht="12.75" customHeight="1">
      <c r="A21" s="97"/>
      <c r="B21" s="4"/>
      <c r="C21" s="76"/>
      <c r="D21" s="76"/>
      <c r="E21" s="76"/>
      <c r="F21" s="278"/>
    </row>
    <row r="22" spans="1:6" ht="12.75" customHeight="1" thickBot="1">
      <c r="A22" s="97"/>
      <c r="B22" s="6"/>
      <c r="C22" s="76"/>
      <c r="D22" s="76"/>
      <c r="E22" s="76"/>
      <c r="F22" s="107"/>
    </row>
    <row r="23" spans="1:6" s="101" customFormat="1" ht="12.75" customHeight="1" thickBot="1">
      <c r="A23" s="29" t="s">
        <v>349</v>
      </c>
      <c r="B23" s="29"/>
      <c r="C23" s="29">
        <f>SUM(C13:C20)</f>
        <v>45</v>
      </c>
      <c r="D23" s="98">
        <f>D14+D15+D19+D20</f>
        <v>8652</v>
      </c>
      <c r="E23" s="98">
        <f>E14+E15+E19+E20</f>
        <v>8652</v>
      </c>
      <c r="F23" s="26" t="s">
        <v>350</v>
      </c>
    </row>
    <row r="24" spans="3:6" ht="12.75">
      <c r="C24" s="5"/>
      <c r="D24" s="5"/>
      <c r="E24" s="5"/>
      <c r="F24" s="6"/>
    </row>
    <row r="25" spans="3:6" ht="12.75">
      <c r="C25" s="5"/>
      <c r="D25" s="5"/>
      <c r="E25" s="5"/>
      <c r="F25" s="6"/>
    </row>
    <row r="26" spans="3:6" ht="12.75">
      <c r="C26" s="5"/>
      <c r="D26" s="5"/>
      <c r="E26" s="5"/>
      <c r="F26" s="6"/>
    </row>
    <row r="27" spans="3:6" ht="12.75">
      <c r="C27" s="5"/>
      <c r="D27" s="5"/>
      <c r="E27" s="5"/>
      <c r="F27" s="6"/>
    </row>
    <row r="28" spans="3:6" ht="12.75">
      <c r="C28" s="5"/>
      <c r="D28" s="5"/>
      <c r="E28" s="5"/>
      <c r="F28" s="6"/>
    </row>
    <row r="29" spans="3:6" ht="12.75">
      <c r="C29" s="5"/>
      <c r="D29" s="5"/>
      <c r="E29" s="5"/>
      <c r="F29" s="6"/>
    </row>
    <row r="30" ht="12.75">
      <c r="F30" s="6"/>
    </row>
    <row r="31" ht="12.75">
      <c r="F31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</sheetData>
  <mergeCells count="2">
    <mergeCell ref="F2:F3"/>
    <mergeCell ref="F20:F21"/>
  </mergeCells>
  <printOptions gridLines="1" horizontalCentered="1" verticalCentered="1"/>
  <pageMargins left="0.5905511811023623" right="0.5905511811023623" top="1.1811023622047245" bottom="1.1811023622047245" header="0.7874015748031497" footer="0.7874015748031497"/>
  <pageSetup horizontalDpi="600" verticalDpi="600" orientation="landscape" paperSize="9" r:id="rId1"/>
  <headerFooter alignWithMargins="0">
    <oddHeader>&amp;Lv tis. Kč&amp;C&amp;"Arial CE,tučné\&amp;12Fond rozvoje bydlení  - povodňový&amp;RPříloha č.5</oddHeader>
    <oddFooter>&amp;C&amp;P+7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00390625" defaultRowHeight="12.75"/>
  <cols>
    <col min="1" max="1" width="20.875" style="64" bestFit="1" customWidth="1"/>
    <col min="2" max="2" width="14.00390625" style="92" customWidth="1"/>
    <col min="3" max="3" width="52.875" style="64" customWidth="1"/>
    <col min="4" max="16384" width="9.125" style="64" customWidth="1"/>
  </cols>
  <sheetData>
    <row r="1" spans="1:3" s="61" customFormat="1" ht="40.5" customHeight="1" thickBot="1">
      <c r="A1" s="114" t="s">
        <v>54</v>
      </c>
      <c r="B1" s="114" t="s">
        <v>71</v>
      </c>
      <c r="C1" s="114" t="s">
        <v>337</v>
      </c>
    </row>
    <row r="2" spans="1:3" ht="40.5" customHeight="1">
      <c r="A2" s="115" t="s">
        <v>56</v>
      </c>
      <c r="B2" s="116">
        <v>16200</v>
      </c>
      <c r="C2" s="117" t="s">
        <v>101</v>
      </c>
    </row>
    <row r="3" spans="1:3" ht="40.5" customHeight="1">
      <c r="A3" s="118" t="s">
        <v>57</v>
      </c>
      <c r="B3" s="119">
        <f>66000</f>
        <v>66000</v>
      </c>
      <c r="C3" s="120" t="s">
        <v>102</v>
      </c>
    </row>
    <row r="4" spans="1:3" ht="40.5" customHeight="1">
      <c r="A4" s="118" t="s">
        <v>59</v>
      </c>
      <c r="B4" s="119">
        <v>2800</v>
      </c>
      <c r="C4" s="120"/>
    </row>
    <row r="5" spans="1:3" ht="40.5" customHeight="1">
      <c r="A5" s="118" t="s">
        <v>58</v>
      </c>
      <c r="B5" s="119">
        <v>26200</v>
      </c>
      <c r="C5" s="120"/>
    </row>
    <row r="6" spans="1:3" ht="40.5" customHeight="1">
      <c r="A6" s="118" t="s">
        <v>61</v>
      </c>
      <c r="B6" s="119">
        <v>15795</v>
      </c>
      <c r="C6" s="121" t="s">
        <v>302</v>
      </c>
    </row>
    <row r="7" spans="1:3" ht="40.5" customHeight="1">
      <c r="A7" s="118" t="s">
        <v>55</v>
      </c>
      <c r="B7" s="119">
        <v>2500</v>
      </c>
      <c r="C7" s="121"/>
    </row>
    <row r="8" spans="1:3" ht="40.5" customHeight="1">
      <c r="A8" s="118" t="s">
        <v>60</v>
      </c>
      <c r="B8" s="119">
        <v>0</v>
      </c>
      <c r="C8" s="121" t="s">
        <v>331</v>
      </c>
    </row>
    <row r="9" spans="1:3" ht="40.5" customHeight="1" thickBot="1">
      <c r="A9" s="122" t="s">
        <v>334</v>
      </c>
      <c r="B9" s="123">
        <v>8000</v>
      </c>
      <c r="C9" s="124" t="s">
        <v>208</v>
      </c>
    </row>
    <row r="10" spans="1:3" ht="40.5" customHeight="1" thickBot="1">
      <c r="A10" s="125" t="s">
        <v>62</v>
      </c>
      <c r="B10" s="126">
        <f>SUM(B2:B9)</f>
        <v>137495</v>
      </c>
      <c r="C10" s="127"/>
    </row>
    <row r="11" spans="1:4" ht="59.25" customHeight="1">
      <c r="A11" s="75"/>
      <c r="B11" s="128"/>
      <c r="C11" s="129"/>
      <c r="D11" s="1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 gridLines="1" horizontalCentered="1" verticalCentered="1"/>
  <pageMargins left="0.5905511811023623" right="0.5905511811023623" top="1.54" bottom="1.1811023622047245" header="0.7874015748031497" footer="0.7874015748031497"/>
  <pageSetup horizontalDpi="600" verticalDpi="600" orientation="portrait" paperSize="9" scale="95" r:id="rId1"/>
  <headerFooter alignWithMargins="0">
    <oddHeader>&amp;Lv tis. Kč&amp;C&amp;"Arial CE,tučné\&amp;12Sumář přísp. org. - provozní část roku 2004&amp;14  
&amp;R&amp;"Arial CE,tučné\&amp;12Příloha č. 6a&amp;"Arial CE,obyčejné\&amp;10
</oddHeader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10.75390625" style="136" customWidth="1"/>
    <col min="2" max="2" width="50.00390625" style="30" customWidth="1"/>
    <col min="3" max="3" width="19.125" style="137" customWidth="1"/>
    <col min="4" max="16384" width="9.125" style="30" customWidth="1"/>
  </cols>
  <sheetData>
    <row r="1" spans="1:3" ht="45" customHeight="1" thickBot="1">
      <c r="A1" s="138" t="s">
        <v>7</v>
      </c>
      <c r="B1" s="114" t="s">
        <v>8</v>
      </c>
      <c r="C1" s="139" t="s">
        <v>190</v>
      </c>
    </row>
    <row r="2" spans="1:3" ht="12.75" customHeight="1">
      <c r="A2" s="131">
        <v>1290</v>
      </c>
      <c r="B2" s="129" t="s">
        <v>9</v>
      </c>
      <c r="C2" s="129">
        <v>2239</v>
      </c>
    </row>
    <row r="3" spans="1:3" ht="12.75" customHeight="1">
      <c r="A3" s="131">
        <v>1300</v>
      </c>
      <c r="B3" s="129" t="s">
        <v>11</v>
      </c>
      <c r="C3" s="129">
        <v>1166</v>
      </c>
    </row>
    <row r="4" spans="1:3" ht="12.75" customHeight="1">
      <c r="A4" s="131">
        <v>1310</v>
      </c>
      <c r="B4" s="129" t="s">
        <v>10</v>
      </c>
      <c r="C4" s="129">
        <v>2212</v>
      </c>
    </row>
    <row r="5" spans="1:3" ht="12.75" customHeight="1">
      <c r="A5" s="131">
        <v>1440</v>
      </c>
      <c r="B5" s="129" t="s">
        <v>19</v>
      </c>
      <c r="C5" s="129">
        <v>1830</v>
      </c>
    </row>
    <row r="6" spans="1:3" ht="12.75" customHeight="1">
      <c r="A6" s="131">
        <v>1450</v>
      </c>
      <c r="B6" s="129" t="s">
        <v>23</v>
      </c>
      <c r="C6" s="129">
        <v>1326</v>
      </c>
    </row>
    <row r="7" spans="1:3" ht="12.75" customHeight="1">
      <c r="A7" s="131">
        <v>1460</v>
      </c>
      <c r="B7" s="129" t="s">
        <v>20</v>
      </c>
      <c r="C7" s="129">
        <v>1891</v>
      </c>
    </row>
    <row r="8" spans="1:3" ht="12.75" customHeight="1">
      <c r="A8" s="131">
        <v>1470</v>
      </c>
      <c r="B8" s="129" t="s">
        <v>21</v>
      </c>
      <c r="C8" s="129">
        <v>1978</v>
      </c>
    </row>
    <row r="9" spans="1:3" ht="12.75" customHeight="1">
      <c r="A9" s="131">
        <v>1480</v>
      </c>
      <c r="B9" s="129" t="s">
        <v>22</v>
      </c>
      <c r="C9" s="129">
        <v>1618</v>
      </c>
    </row>
    <row r="10" spans="1:3" ht="12.75" customHeight="1">
      <c r="A10" s="131">
        <v>1490</v>
      </c>
      <c r="B10" s="129" t="s">
        <v>12</v>
      </c>
      <c r="C10" s="129">
        <v>1973</v>
      </c>
    </row>
    <row r="11" spans="1:3" ht="12.75" customHeight="1">
      <c r="A11" s="131">
        <v>1500</v>
      </c>
      <c r="B11" s="129" t="s">
        <v>13</v>
      </c>
      <c r="C11" s="129">
        <v>1037</v>
      </c>
    </row>
    <row r="12" spans="1:3" ht="12.75" customHeight="1">
      <c r="A12" s="131">
        <v>1510</v>
      </c>
      <c r="B12" s="129" t="s">
        <v>14</v>
      </c>
      <c r="C12" s="129">
        <v>1524</v>
      </c>
    </row>
    <row r="13" spans="1:3" ht="12.75" customHeight="1">
      <c r="A13" s="131">
        <v>1520</v>
      </c>
      <c r="B13" s="129" t="s">
        <v>15</v>
      </c>
      <c r="C13" s="129">
        <v>649</v>
      </c>
    </row>
    <row r="14" spans="1:3" ht="12.75" customHeight="1">
      <c r="A14" s="131">
        <v>1530</v>
      </c>
      <c r="B14" s="129" t="s">
        <v>16</v>
      </c>
      <c r="C14" s="129">
        <v>1122</v>
      </c>
    </row>
    <row r="15" spans="1:3" ht="12.75" customHeight="1">
      <c r="A15" s="131">
        <v>1540</v>
      </c>
      <c r="B15" s="129" t="s">
        <v>17</v>
      </c>
      <c r="C15" s="129">
        <v>1805</v>
      </c>
    </row>
    <row r="16" spans="1:3" ht="12.75" customHeight="1">
      <c r="A16" s="131">
        <v>1550</v>
      </c>
      <c r="B16" s="129" t="s">
        <v>18</v>
      </c>
      <c r="C16" s="129">
        <v>713</v>
      </c>
    </row>
    <row r="17" spans="1:3" s="10" customFormat="1" ht="19.5" customHeight="1">
      <c r="A17" s="130"/>
      <c r="B17" s="75" t="s">
        <v>303</v>
      </c>
      <c r="C17" s="128">
        <f>SUM(C2:C16)</f>
        <v>23083</v>
      </c>
    </row>
    <row r="18" spans="1:3" ht="12.75" customHeight="1">
      <c r="A18" s="131">
        <v>1200</v>
      </c>
      <c r="B18" s="129" t="s">
        <v>30</v>
      </c>
      <c r="C18" s="129">
        <v>4712</v>
      </c>
    </row>
    <row r="19" spans="1:3" ht="12.75" customHeight="1">
      <c r="A19" s="131">
        <v>1210</v>
      </c>
      <c r="B19" s="129" t="s">
        <v>29</v>
      </c>
      <c r="C19" s="129">
        <v>3742</v>
      </c>
    </row>
    <row r="20" spans="1:3" ht="12.75" customHeight="1">
      <c r="A20" s="131">
        <v>1220</v>
      </c>
      <c r="B20" s="129" t="s">
        <v>28</v>
      </c>
      <c r="C20" s="129">
        <v>3805</v>
      </c>
    </row>
    <row r="21" spans="1:3" ht="12.75" customHeight="1">
      <c r="A21" s="131">
        <v>1230</v>
      </c>
      <c r="B21" s="129" t="s">
        <v>26</v>
      </c>
      <c r="C21" s="129">
        <v>5415</v>
      </c>
    </row>
    <row r="22" spans="1:3" ht="12.75" customHeight="1">
      <c r="A22" s="131">
        <v>1240</v>
      </c>
      <c r="B22" s="129" t="s">
        <v>25</v>
      </c>
      <c r="C22" s="129">
        <v>2037</v>
      </c>
    </row>
    <row r="23" spans="1:3" ht="12.75" customHeight="1">
      <c r="A23" s="131">
        <v>1250</v>
      </c>
      <c r="B23" s="129" t="s">
        <v>31</v>
      </c>
      <c r="C23" s="129">
        <v>4175</v>
      </c>
    </row>
    <row r="24" spans="1:3" ht="12.75" customHeight="1">
      <c r="A24" s="131">
        <v>1260</v>
      </c>
      <c r="B24" s="129" t="s">
        <v>24</v>
      </c>
      <c r="C24" s="129">
        <v>3290</v>
      </c>
    </row>
    <row r="25" spans="1:3" ht="12.75" customHeight="1">
      <c r="A25" s="131">
        <v>1270</v>
      </c>
      <c r="B25" s="129" t="s">
        <v>27</v>
      </c>
      <c r="C25" s="129">
        <v>2597</v>
      </c>
    </row>
    <row r="26" spans="1:3" ht="12.75" customHeight="1">
      <c r="A26" s="131">
        <v>1280</v>
      </c>
      <c r="B26" s="129" t="s">
        <v>32</v>
      </c>
      <c r="C26" s="129">
        <v>9879</v>
      </c>
    </row>
    <row r="27" spans="1:3" ht="12.75" customHeight="1">
      <c r="A27" s="131">
        <v>1320</v>
      </c>
      <c r="B27" s="129" t="s">
        <v>33</v>
      </c>
      <c r="C27" s="129">
        <v>6455</v>
      </c>
    </row>
    <row r="28" spans="1:3" ht="12.75" customHeight="1">
      <c r="A28" s="131">
        <v>1330</v>
      </c>
      <c r="B28" s="129" t="s">
        <v>34</v>
      </c>
      <c r="C28" s="129">
        <v>6984</v>
      </c>
    </row>
    <row r="29" spans="1:3" ht="12.75" customHeight="1">
      <c r="A29" s="131">
        <v>1340</v>
      </c>
      <c r="B29" s="129" t="s">
        <v>35</v>
      </c>
      <c r="C29" s="129">
        <v>8806</v>
      </c>
    </row>
    <row r="30" spans="1:3" ht="12.75" customHeight="1">
      <c r="A30" s="131">
        <v>1350</v>
      </c>
      <c r="B30" s="129" t="s">
        <v>36</v>
      </c>
      <c r="C30" s="129">
        <v>2330</v>
      </c>
    </row>
    <row r="31" spans="1:3" ht="12.75" customHeight="1">
      <c r="A31" s="131">
        <v>1360</v>
      </c>
      <c r="B31" s="129" t="s">
        <v>37</v>
      </c>
      <c r="C31" s="129">
        <v>2006</v>
      </c>
    </row>
    <row r="32" spans="1:3" ht="12.75" customHeight="1">
      <c r="A32" s="131">
        <v>1370</v>
      </c>
      <c r="B32" s="129" t="s">
        <v>38</v>
      </c>
      <c r="C32" s="129">
        <v>2762</v>
      </c>
    </row>
    <row r="33" spans="1:3" ht="12.75" customHeight="1">
      <c r="A33" s="131">
        <v>1380</v>
      </c>
      <c r="B33" s="129" t="s">
        <v>39</v>
      </c>
      <c r="C33" s="129">
        <v>2275</v>
      </c>
    </row>
    <row r="34" spans="1:3" ht="12.75" customHeight="1">
      <c r="A34" s="131">
        <v>1390</v>
      </c>
      <c r="B34" s="129" t="s">
        <v>40</v>
      </c>
      <c r="C34" s="129">
        <v>1809</v>
      </c>
    </row>
    <row r="35" spans="1:3" ht="12.75" customHeight="1">
      <c r="A35" s="131">
        <v>1400</v>
      </c>
      <c r="B35" s="129" t="s">
        <v>41</v>
      </c>
      <c r="C35" s="129">
        <v>445</v>
      </c>
    </row>
    <row r="36" spans="1:3" ht="12.75" customHeight="1">
      <c r="A36" s="131">
        <v>1410</v>
      </c>
      <c r="B36" s="129" t="s">
        <v>46</v>
      </c>
      <c r="C36" s="129">
        <v>2958</v>
      </c>
    </row>
    <row r="37" spans="1:3" ht="12.75" customHeight="1">
      <c r="A37" s="131">
        <v>1420</v>
      </c>
      <c r="B37" s="129" t="s">
        <v>44</v>
      </c>
      <c r="C37" s="129">
        <v>3172</v>
      </c>
    </row>
    <row r="38" spans="1:3" ht="12.75" customHeight="1">
      <c r="A38" s="131">
        <v>1430</v>
      </c>
      <c r="B38" s="129" t="s">
        <v>45</v>
      </c>
      <c r="C38" s="129">
        <f>3060*2/3</f>
        <v>2040</v>
      </c>
    </row>
    <row r="39" spans="1:3" ht="12.75" customHeight="1">
      <c r="A39" s="131">
        <v>1560</v>
      </c>
      <c r="B39" s="129" t="s">
        <v>42</v>
      </c>
      <c r="C39" s="129">
        <f>1868*2/3</f>
        <v>1245.3333333333333</v>
      </c>
    </row>
    <row r="40" spans="1:3" ht="12.75" customHeight="1">
      <c r="A40" s="131">
        <v>1570</v>
      </c>
      <c r="B40" s="129" t="s">
        <v>43</v>
      </c>
      <c r="C40" s="129">
        <v>1123</v>
      </c>
    </row>
    <row r="41" spans="1:3" s="10" customFormat="1" ht="19.5" customHeight="1" thickBot="1">
      <c r="A41" s="130"/>
      <c r="B41" s="75" t="s">
        <v>303</v>
      </c>
      <c r="C41" s="128">
        <f>SUM(C18:C40)</f>
        <v>84062.33333333333</v>
      </c>
    </row>
    <row r="42" spans="1:3" s="10" customFormat="1" ht="45" customHeight="1" thickBot="1">
      <c r="A42" s="140"/>
      <c r="B42" s="141" t="s">
        <v>47</v>
      </c>
      <c r="C42" s="142">
        <f>C41+C17</f>
        <v>107145.33333333333</v>
      </c>
    </row>
    <row r="43" spans="1:3" ht="12.75" customHeight="1">
      <c r="A43" s="132"/>
      <c r="B43" s="15"/>
      <c r="C43" s="129"/>
    </row>
    <row r="44" spans="1:3" ht="12.75" customHeight="1">
      <c r="A44" s="133" t="s">
        <v>48</v>
      </c>
      <c r="B44" s="129"/>
      <c r="C44" s="129"/>
    </row>
    <row r="45" spans="1:3" ht="12.75" customHeight="1">
      <c r="A45" s="133" t="s">
        <v>49</v>
      </c>
      <c r="B45" s="129"/>
      <c r="C45" s="129"/>
    </row>
    <row r="46" spans="1:3" ht="12.75">
      <c r="A46" s="131"/>
      <c r="B46" s="129"/>
      <c r="C46" s="129"/>
    </row>
    <row r="47" spans="1:3" ht="12.75">
      <c r="A47" s="134"/>
      <c r="B47" s="31"/>
      <c r="C47" s="135"/>
    </row>
    <row r="48" spans="1:3" ht="12.75">
      <c r="A48" s="134"/>
      <c r="B48" s="31"/>
      <c r="C48" s="135"/>
    </row>
  </sheetData>
  <printOptions gridLines="1" horizontalCentered="1" verticalCentered="1"/>
  <pageMargins left="0.5905511811023623" right="0.5905511811023623" top="1.1811023622047245" bottom="1.1811023622047245" header="0.7874015748031497" footer="0.7874015748031497"/>
  <pageSetup horizontalDpi="600" verticalDpi="600" orientation="portrait" paperSize="9" r:id="rId1"/>
  <headerFooter alignWithMargins="0">
    <oddHeader>&amp;Lv tis. Kč&amp;C&amp;"Arial CE,tučné\    &amp;8 Sumář přísp. org. - školských právních subjektů - provozní část rozpočtu roku 2004&amp;R&amp;"Arial CE,tučné\Příloha  č. 6b</oddHeader>
    <oddFooter>&amp;C&amp;P+9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B1">
      <selection activeCell="E6" sqref="E6"/>
    </sheetView>
  </sheetViews>
  <sheetFormatPr defaultColWidth="9.00390625" defaultRowHeight="12.75"/>
  <cols>
    <col min="1" max="1" width="22.875" style="30" customWidth="1"/>
    <col min="2" max="2" width="6.75390625" style="30" customWidth="1"/>
    <col min="3" max="3" width="8.125" style="30" customWidth="1"/>
    <col min="4" max="4" width="65.75390625" style="30" customWidth="1"/>
    <col min="5" max="5" width="7.625" style="234" customWidth="1"/>
    <col min="6" max="6" width="24.00390625" style="30" customWidth="1"/>
    <col min="7" max="7" width="9.125" style="30" customWidth="1"/>
    <col min="8" max="8" width="11.75390625" style="30" customWidth="1"/>
    <col min="9" max="16384" width="9.125" style="30" customWidth="1"/>
  </cols>
  <sheetData>
    <row r="1" spans="1:6" s="215" customFormat="1" ht="27.75" customHeight="1">
      <c r="A1" s="211" t="s">
        <v>336</v>
      </c>
      <c r="B1" s="212" t="s">
        <v>321</v>
      </c>
      <c r="C1" s="212" t="s">
        <v>52</v>
      </c>
      <c r="D1" s="212" t="s">
        <v>155</v>
      </c>
      <c r="E1" s="213" t="s">
        <v>316</v>
      </c>
      <c r="F1" s="214" t="s">
        <v>337</v>
      </c>
    </row>
    <row r="2" spans="1:6" s="220" customFormat="1" ht="12">
      <c r="A2" s="216"/>
      <c r="B2" s="217"/>
      <c r="C2" s="217"/>
      <c r="D2" s="217"/>
      <c r="E2" s="218"/>
      <c r="F2" s="219"/>
    </row>
    <row r="3" spans="1:6" s="220" customFormat="1" ht="12">
      <c r="A3" s="221" t="s">
        <v>239</v>
      </c>
      <c r="B3" s="222">
        <v>6171</v>
      </c>
      <c r="C3" s="222">
        <v>5229</v>
      </c>
      <c r="D3" s="222" t="s">
        <v>251</v>
      </c>
      <c r="E3" s="223">
        <v>3000</v>
      </c>
      <c r="F3" s="224"/>
    </row>
    <row r="4" spans="1:6" s="220" customFormat="1" ht="12">
      <c r="A4" s="221"/>
      <c r="B4" s="222">
        <v>3635</v>
      </c>
      <c r="C4" s="222">
        <v>5221</v>
      </c>
      <c r="D4" s="222" t="s">
        <v>209</v>
      </c>
      <c r="E4" s="223">
        <v>103000</v>
      </c>
      <c r="F4" s="224"/>
    </row>
    <row r="5" spans="1:6" s="220" customFormat="1" ht="12">
      <c r="A5" s="221"/>
      <c r="B5" s="222">
        <v>3635</v>
      </c>
      <c r="C5" s="222">
        <v>5329</v>
      </c>
      <c r="D5" s="222" t="s">
        <v>210</v>
      </c>
      <c r="E5" s="223">
        <v>410000</v>
      </c>
      <c r="F5" s="224"/>
    </row>
    <row r="6" spans="1:6" s="220" customFormat="1" ht="12">
      <c r="A6" s="221" t="s">
        <v>240</v>
      </c>
      <c r="B6" s="222">
        <v>6171</v>
      </c>
      <c r="C6" s="222">
        <v>5229</v>
      </c>
      <c r="D6" s="222" t="s">
        <v>211</v>
      </c>
      <c r="E6" s="223">
        <v>167000</v>
      </c>
      <c r="F6" s="224"/>
    </row>
    <row r="7" spans="1:6" s="220" customFormat="1" ht="12">
      <c r="A7" s="221"/>
      <c r="B7" s="222">
        <v>6171</v>
      </c>
      <c r="C7" s="222">
        <v>5229</v>
      </c>
      <c r="D7" s="222" t="s">
        <v>212</v>
      </c>
      <c r="E7" s="223">
        <v>103000</v>
      </c>
      <c r="F7" s="224"/>
    </row>
    <row r="8" spans="1:8" s="220" customFormat="1" ht="12">
      <c r="A8" s="221"/>
      <c r="B8" s="222">
        <v>6171</v>
      </c>
      <c r="C8" s="222">
        <v>5229</v>
      </c>
      <c r="D8" s="222" t="s">
        <v>213</v>
      </c>
      <c r="E8" s="223">
        <v>100000</v>
      </c>
      <c r="F8" s="224"/>
      <c r="H8" s="225">
        <f>SUM(E6:E8)</f>
        <v>370000</v>
      </c>
    </row>
    <row r="9" spans="1:6" s="220" customFormat="1" ht="12">
      <c r="A9" s="221"/>
      <c r="B9" s="222">
        <v>3299</v>
      </c>
      <c r="C9" s="222">
        <v>5332</v>
      </c>
      <c r="D9" s="222" t="s">
        <v>320</v>
      </c>
      <c r="E9" s="223">
        <v>250000</v>
      </c>
      <c r="F9" s="224"/>
    </row>
    <row r="10" spans="1:6" s="220" customFormat="1" ht="12">
      <c r="A10" s="221"/>
      <c r="B10" s="222">
        <v>3419</v>
      </c>
      <c r="C10" s="222">
        <v>5213</v>
      </c>
      <c r="D10" s="222" t="s">
        <v>214</v>
      </c>
      <c r="E10" s="223">
        <v>7900000</v>
      </c>
      <c r="F10" s="224"/>
    </row>
    <row r="11" spans="1:6" s="220" customFormat="1" ht="12">
      <c r="A11" s="221"/>
      <c r="B11" s="222">
        <v>3741</v>
      </c>
      <c r="C11" s="222">
        <v>5221</v>
      </c>
      <c r="D11" s="222" t="s">
        <v>324</v>
      </c>
      <c r="E11" s="223">
        <v>900000</v>
      </c>
      <c r="F11" s="224"/>
    </row>
    <row r="12" spans="1:6" s="220" customFormat="1" ht="12">
      <c r="A12" s="221"/>
      <c r="B12" s="222">
        <v>6409</v>
      </c>
      <c r="C12" s="222">
        <v>5329</v>
      </c>
      <c r="D12" s="222" t="s">
        <v>215</v>
      </c>
      <c r="E12" s="223">
        <v>114000</v>
      </c>
      <c r="F12" s="224"/>
    </row>
    <row r="13" spans="1:6" s="220" customFormat="1" ht="12">
      <c r="A13" s="221" t="s">
        <v>241</v>
      </c>
      <c r="B13" s="222">
        <v>2219</v>
      </c>
      <c r="C13" s="222">
        <v>5229</v>
      </c>
      <c r="D13" s="222" t="s">
        <v>216</v>
      </c>
      <c r="E13" s="223">
        <v>30000</v>
      </c>
      <c r="F13" s="224"/>
    </row>
    <row r="14" spans="1:6" s="220" customFormat="1" ht="12">
      <c r="A14" s="221" t="s">
        <v>242</v>
      </c>
      <c r="B14" s="222">
        <v>2140</v>
      </c>
      <c r="C14" s="222">
        <v>5229</v>
      </c>
      <c r="D14" s="222" t="s">
        <v>217</v>
      </c>
      <c r="E14" s="223">
        <v>4000</v>
      </c>
      <c r="F14" s="224" t="s">
        <v>218</v>
      </c>
    </row>
    <row r="15" spans="1:6" s="220" customFormat="1" ht="12">
      <c r="A15" s="221"/>
      <c r="B15" s="222">
        <v>3319</v>
      </c>
      <c r="C15" s="222">
        <v>5212</v>
      </c>
      <c r="D15" s="222" t="s">
        <v>219</v>
      </c>
      <c r="E15" s="223">
        <v>450000</v>
      </c>
      <c r="F15" s="224"/>
    </row>
    <row r="16" spans="1:6" s="220" customFormat="1" ht="12">
      <c r="A16" s="221"/>
      <c r="B16" s="222">
        <v>3319</v>
      </c>
      <c r="C16" s="222">
        <v>5212</v>
      </c>
      <c r="D16" s="222" t="s">
        <v>257</v>
      </c>
      <c r="E16" s="223">
        <v>100000</v>
      </c>
      <c r="F16" s="224"/>
    </row>
    <row r="17" spans="1:6" s="220" customFormat="1" ht="12">
      <c r="A17" s="221"/>
      <c r="B17" s="222">
        <v>3319</v>
      </c>
      <c r="C17" s="222">
        <v>5212</v>
      </c>
      <c r="D17" s="222" t="s">
        <v>259</v>
      </c>
      <c r="E17" s="223">
        <v>460000</v>
      </c>
      <c r="F17" s="224"/>
    </row>
    <row r="18" spans="1:6" s="220" customFormat="1" ht="12">
      <c r="A18" s="221"/>
      <c r="B18" s="222">
        <v>3319</v>
      </c>
      <c r="C18" s="222">
        <v>5212</v>
      </c>
      <c r="D18" s="222" t="s">
        <v>260</v>
      </c>
      <c r="E18" s="223">
        <v>80000</v>
      </c>
      <c r="F18" s="224"/>
    </row>
    <row r="19" spans="1:6" s="220" customFormat="1" ht="12">
      <c r="A19" s="221"/>
      <c r="B19" s="222">
        <v>3319</v>
      </c>
      <c r="C19" s="222">
        <v>5212</v>
      </c>
      <c r="D19" s="222" t="s">
        <v>263</v>
      </c>
      <c r="E19" s="223">
        <v>300000</v>
      </c>
      <c r="F19" s="224"/>
    </row>
    <row r="20" spans="1:6" s="220" customFormat="1" ht="12">
      <c r="A20" s="221"/>
      <c r="B20" s="222">
        <v>3319</v>
      </c>
      <c r="C20" s="222">
        <v>5212</v>
      </c>
      <c r="D20" s="222" t="s">
        <v>220</v>
      </c>
      <c r="E20" s="223">
        <v>100000</v>
      </c>
      <c r="F20" s="224"/>
    </row>
    <row r="21" spans="1:6" s="220" customFormat="1" ht="12">
      <c r="A21" s="221"/>
      <c r="B21" s="222">
        <v>3319</v>
      </c>
      <c r="C21" s="222">
        <v>5212</v>
      </c>
      <c r="D21" s="222" t="s">
        <v>221</v>
      </c>
      <c r="E21" s="223">
        <v>150000</v>
      </c>
      <c r="F21" s="224"/>
    </row>
    <row r="22" spans="1:8" s="220" customFormat="1" ht="12">
      <c r="A22" s="221"/>
      <c r="B22" s="222">
        <v>3319</v>
      </c>
      <c r="C22" s="222">
        <v>5212</v>
      </c>
      <c r="D22" s="222" t="s">
        <v>222</v>
      </c>
      <c r="E22" s="223">
        <v>150000</v>
      </c>
      <c r="F22" s="224"/>
      <c r="H22" s="225">
        <f>SUM(E15:E22)</f>
        <v>1790000</v>
      </c>
    </row>
    <row r="23" spans="1:8" s="220" customFormat="1" ht="12">
      <c r="A23" s="221"/>
      <c r="B23" s="222">
        <v>3319</v>
      </c>
      <c r="C23" s="222">
        <v>5213</v>
      </c>
      <c r="D23" s="222" t="s">
        <v>299</v>
      </c>
      <c r="E23" s="223">
        <v>200000</v>
      </c>
      <c r="F23" s="224"/>
      <c r="H23" s="225"/>
    </row>
    <row r="24" spans="1:8" s="220" customFormat="1" ht="12">
      <c r="A24" s="221"/>
      <c r="B24" s="222">
        <v>3319</v>
      </c>
      <c r="C24" s="222">
        <v>5219</v>
      </c>
      <c r="D24" s="222" t="s">
        <v>319</v>
      </c>
      <c r="E24" s="223">
        <v>240000</v>
      </c>
      <c r="F24" s="224"/>
      <c r="H24" s="225"/>
    </row>
    <row r="25" spans="1:8" s="220" customFormat="1" ht="12">
      <c r="A25" s="221"/>
      <c r="B25" s="222">
        <v>3319</v>
      </c>
      <c r="C25" s="222">
        <v>5221</v>
      </c>
      <c r="D25" s="222" t="s">
        <v>223</v>
      </c>
      <c r="E25" s="223">
        <v>300000</v>
      </c>
      <c r="F25" s="224" t="s">
        <v>247</v>
      </c>
      <c r="H25" s="225"/>
    </row>
    <row r="26" spans="1:8" s="220" customFormat="1" ht="12">
      <c r="A26" s="221"/>
      <c r="B26" s="222">
        <v>3319</v>
      </c>
      <c r="C26" s="222">
        <v>5221</v>
      </c>
      <c r="D26" s="222" t="s">
        <v>256</v>
      </c>
      <c r="E26" s="223">
        <v>1500000</v>
      </c>
      <c r="F26" s="224" t="s">
        <v>247</v>
      </c>
      <c r="H26" s="225"/>
    </row>
    <row r="27" spans="1:8" s="220" customFormat="1" ht="12">
      <c r="A27" s="221"/>
      <c r="B27" s="222">
        <v>3319</v>
      </c>
      <c r="C27" s="222">
        <v>5221</v>
      </c>
      <c r="D27" s="222" t="s">
        <v>224</v>
      </c>
      <c r="E27" s="223">
        <v>250000</v>
      </c>
      <c r="F27" s="224"/>
      <c r="H27" s="225">
        <f>SUM(E25:E27)</f>
        <v>2050000</v>
      </c>
    </row>
    <row r="28" spans="1:6" s="220" customFormat="1" ht="12">
      <c r="A28" s="221"/>
      <c r="B28" s="222">
        <v>3319</v>
      </c>
      <c r="C28" s="222">
        <v>5222</v>
      </c>
      <c r="D28" s="222" t="s">
        <v>225</v>
      </c>
      <c r="E28" s="223">
        <v>25000</v>
      </c>
      <c r="F28" s="224"/>
    </row>
    <row r="29" spans="1:8" s="220" customFormat="1" ht="12">
      <c r="A29" s="221"/>
      <c r="B29" s="222">
        <v>3319</v>
      </c>
      <c r="C29" s="222">
        <v>5222</v>
      </c>
      <c r="D29" s="222" t="s">
        <v>262</v>
      </c>
      <c r="E29" s="223">
        <v>500000</v>
      </c>
      <c r="F29" s="224"/>
      <c r="H29" s="225">
        <f>SUM(E28:E29)</f>
        <v>525000</v>
      </c>
    </row>
    <row r="30" spans="1:6" s="220" customFormat="1" ht="12">
      <c r="A30" s="221"/>
      <c r="B30" s="222">
        <v>3319</v>
      </c>
      <c r="C30" s="222">
        <v>5229</v>
      </c>
      <c r="D30" s="222" t="s">
        <v>261</v>
      </c>
      <c r="E30" s="223">
        <v>200000</v>
      </c>
      <c r="F30" s="224"/>
    </row>
    <row r="31" spans="1:8" s="220" customFormat="1" ht="12">
      <c r="A31" s="221"/>
      <c r="B31" s="222">
        <v>3319</v>
      </c>
      <c r="C31" s="222">
        <v>5229</v>
      </c>
      <c r="D31" s="222" t="s">
        <v>226</v>
      </c>
      <c r="E31" s="223">
        <v>80000</v>
      </c>
      <c r="F31" s="224"/>
      <c r="H31" s="225">
        <f>SUM(E30:E31)</f>
        <v>280000</v>
      </c>
    </row>
    <row r="32" spans="1:6" s="220" customFormat="1" ht="12">
      <c r="A32" s="221"/>
      <c r="B32" s="222">
        <v>3319</v>
      </c>
      <c r="C32" s="222">
        <v>5332</v>
      </c>
      <c r="D32" s="222" t="s">
        <v>227</v>
      </c>
      <c r="E32" s="223">
        <v>485000</v>
      </c>
      <c r="F32" s="224"/>
    </row>
    <row r="33" spans="1:8" s="220" customFormat="1" ht="12">
      <c r="A33" s="221"/>
      <c r="B33" s="222">
        <v>3319</v>
      </c>
      <c r="C33" s="222">
        <v>5332</v>
      </c>
      <c r="D33" s="222" t="s">
        <v>258</v>
      </c>
      <c r="E33" s="223">
        <v>150000</v>
      </c>
      <c r="F33" s="224"/>
      <c r="H33" s="225">
        <f>SUM(E32:E33)</f>
        <v>635000</v>
      </c>
    </row>
    <row r="34" spans="1:6" s="220" customFormat="1" ht="12">
      <c r="A34" s="221"/>
      <c r="B34" s="222">
        <v>3341</v>
      </c>
      <c r="C34" s="222">
        <v>5213</v>
      </c>
      <c r="D34" s="222" t="s">
        <v>228</v>
      </c>
      <c r="E34" s="223">
        <v>2750000</v>
      </c>
      <c r="F34" s="224"/>
    </row>
    <row r="35" spans="1:6" s="220" customFormat="1" ht="12">
      <c r="A35" s="221" t="s">
        <v>243</v>
      </c>
      <c r="B35" s="222">
        <v>2219</v>
      </c>
      <c r="C35" s="222">
        <v>5229</v>
      </c>
      <c r="D35" s="222" t="s">
        <v>65</v>
      </c>
      <c r="E35" s="223">
        <v>100000</v>
      </c>
      <c r="F35" s="224"/>
    </row>
    <row r="36" spans="1:6" s="220" customFormat="1" ht="12">
      <c r="A36" s="221"/>
      <c r="B36" s="222">
        <v>3419</v>
      </c>
      <c r="C36" s="222">
        <v>5221</v>
      </c>
      <c r="D36" s="222" t="s">
        <v>229</v>
      </c>
      <c r="E36" s="223">
        <v>700000</v>
      </c>
      <c r="F36" s="224" t="s">
        <v>247</v>
      </c>
    </row>
    <row r="37" spans="1:6" s="220" customFormat="1" ht="12">
      <c r="A37" s="221"/>
      <c r="B37" s="222">
        <v>3419</v>
      </c>
      <c r="C37" s="222">
        <v>5222</v>
      </c>
      <c r="D37" s="222" t="s">
        <v>230</v>
      </c>
      <c r="E37" s="223">
        <v>7000000</v>
      </c>
      <c r="F37" s="224" t="s">
        <v>231</v>
      </c>
    </row>
    <row r="38" spans="1:6" s="220" customFormat="1" ht="12">
      <c r="A38" s="221"/>
      <c r="B38" s="222">
        <v>3419</v>
      </c>
      <c r="C38" s="222">
        <v>5229</v>
      </c>
      <c r="D38" s="222" t="s">
        <v>232</v>
      </c>
      <c r="E38" s="223">
        <v>4000000</v>
      </c>
      <c r="F38" s="224" t="s">
        <v>247</v>
      </c>
    </row>
    <row r="39" spans="1:6" s="220" customFormat="1" ht="12">
      <c r="A39" s="221"/>
      <c r="B39" s="222">
        <v>3419</v>
      </c>
      <c r="C39" s="222">
        <v>5229</v>
      </c>
      <c r="D39" s="222" t="s">
        <v>233</v>
      </c>
      <c r="E39" s="223">
        <v>60000</v>
      </c>
      <c r="F39" s="224"/>
    </row>
    <row r="40" spans="1:6" s="220" customFormat="1" ht="12">
      <c r="A40" s="221"/>
      <c r="B40" s="222">
        <v>3419</v>
      </c>
      <c r="C40" s="222">
        <v>5229</v>
      </c>
      <c r="D40" s="222" t="s">
        <v>248</v>
      </c>
      <c r="E40" s="223">
        <v>1500000</v>
      </c>
      <c r="F40" s="224" t="s">
        <v>247</v>
      </c>
    </row>
    <row r="41" spans="1:8" s="220" customFormat="1" ht="12">
      <c r="A41" s="221"/>
      <c r="B41" s="222">
        <v>3419</v>
      </c>
      <c r="C41" s="222">
        <v>5229</v>
      </c>
      <c r="D41" s="222" t="s">
        <v>234</v>
      </c>
      <c r="E41" s="223">
        <v>40000</v>
      </c>
      <c r="F41" s="224" t="s">
        <v>235</v>
      </c>
      <c r="H41" s="225">
        <f>SUM(E38:E41)</f>
        <v>5600000</v>
      </c>
    </row>
    <row r="42" spans="1:6" s="220" customFormat="1" ht="12">
      <c r="A42" s="221"/>
      <c r="B42" s="222">
        <v>3421</v>
      </c>
      <c r="C42" s="222">
        <v>5213</v>
      </c>
      <c r="D42" s="222" t="s">
        <v>236</v>
      </c>
      <c r="E42" s="223">
        <v>90000</v>
      </c>
      <c r="F42" s="224"/>
    </row>
    <row r="43" spans="1:6" s="220" customFormat="1" ht="12">
      <c r="A43" s="221"/>
      <c r="B43" s="222">
        <v>3421</v>
      </c>
      <c r="C43" s="222">
        <v>5221</v>
      </c>
      <c r="D43" s="222" t="s">
        <v>308</v>
      </c>
      <c r="E43" s="223">
        <v>800000</v>
      </c>
      <c r="F43" s="224" t="s">
        <v>247</v>
      </c>
    </row>
    <row r="44" spans="1:6" s="220" customFormat="1" ht="12">
      <c r="A44" s="221" t="s">
        <v>244</v>
      </c>
      <c r="B44" s="222">
        <v>3548</v>
      </c>
      <c r="C44" s="222">
        <v>5221</v>
      </c>
      <c r="D44" s="222" t="s">
        <v>249</v>
      </c>
      <c r="E44" s="223">
        <v>3000000</v>
      </c>
      <c r="F44" s="224" t="s">
        <v>247</v>
      </c>
    </row>
    <row r="45" spans="1:6" s="220" customFormat="1" ht="12">
      <c r="A45" s="221"/>
      <c r="B45" s="222">
        <v>4319</v>
      </c>
      <c r="C45" s="222">
        <v>5221</v>
      </c>
      <c r="D45" s="222" t="s">
        <v>250</v>
      </c>
      <c r="E45" s="223">
        <v>5500000</v>
      </c>
      <c r="F45" s="224" t="s">
        <v>247</v>
      </c>
    </row>
    <row r="46" spans="1:6" s="220" customFormat="1" ht="12">
      <c r="A46" s="221"/>
      <c r="B46" s="222">
        <v>4333</v>
      </c>
      <c r="C46" s="222">
        <v>5229</v>
      </c>
      <c r="D46" s="222" t="s">
        <v>327</v>
      </c>
      <c r="E46" s="223">
        <v>2000</v>
      </c>
      <c r="F46" s="224"/>
    </row>
    <row r="47" spans="1:6" s="220" customFormat="1" ht="12">
      <c r="A47" s="221"/>
      <c r="B47" s="222">
        <v>4341</v>
      </c>
      <c r="C47" s="222">
        <v>5229</v>
      </c>
      <c r="D47" s="222" t="s">
        <v>237</v>
      </c>
      <c r="E47" s="223">
        <v>6000</v>
      </c>
      <c r="F47" s="224"/>
    </row>
    <row r="48" spans="1:6" s="220" customFormat="1" ht="12">
      <c r="A48" s="221" t="s">
        <v>245</v>
      </c>
      <c r="B48" s="222">
        <v>3799</v>
      </c>
      <c r="C48" s="222">
        <v>5222</v>
      </c>
      <c r="D48" s="222" t="s">
        <v>298</v>
      </c>
      <c r="E48" s="223">
        <v>200000</v>
      </c>
      <c r="F48" s="224" t="s">
        <v>247</v>
      </c>
    </row>
    <row r="49" spans="1:6" s="220" customFormat="1" ht="12">
      <c r="A49" s="221"/>
      <c r="B49" s="222">
        <v>3799</v>
      </c>
      <c r="C49" s="222">
        <v>5229</v>
      </c>
      <c r="D49" s="222" t="s">
        <v>298</v>
      </c>
      <c r="E49" s="223">
        <v>200000</v>
      </c>
      <c r="F49" s="224" t="s">
        <v>247</v>
      </c>
    </row>
    <row r="50" spans="1:6" s="220" customFormat="1" ht="12">
      <c r="A50" s="221" t="s">
        <v>246</v>
      </c>
      <c r="B50" s="222">
        <v>5299</v>
      </c>
      <c r="C50" s="222">
        <v>5229</v>
      </c>
      <c r="D50" s="222" t="s">
        <v>238</v>
      </c>
      <c r="E50" s="223">
        <v>10000</v>
      </c>
      <c r="F50" s="224" t="s">
        <v>247</v>
      </c>
    </row>
    <row r="51" spans="1:6" s="220" customFormat="1" ht="12">
      <c r="A51" s="221"/>
      <c r="B51" s="222">
        <v>5512</v>
      </c>
      <c r="C51" s="222">
        <v>5229</v>
      </c>
      <c r="D51" s="222" t="s">
        <v>335</v>
      </c>
      <c r="E51" s="223">
        <v>10000</v>
      </c>
      <c r="F51" s="224"/>
    </row>
    <row r="52" spans="1:6" s="220" customFormat="1" ht="12.75" thickBot="1">
      <c r="A52" s="226"/>
      <c r="B52" s="227"/>
      <c r="C52" s="227"/>
      <c r="D52" s="227"/>
      <c r="E52" s="228"/>
      <c r="F52" s="229"/>
    </row>
    <row r="53" spans="1:6" s="32" customFormat="1" ht="25.5" customHeight="1" thickBot="1">
      <c r="A53" s="230" t="s">
        <v>64</v>
      </c>
      <c r="B53" s="231"/>
      <c r="C53" s="231"/>
      <c r="D53" s="231"/>
      <c r="E53" s="232">
        <f>SUM(E3:E52)</f>
        <v>41772000</v>
      </c>
      <c r="F53" s="233"/>
    </row>
  </sheetData>
  <printOptions horizontalCentered="1" verticalCentered="1"/>
  <pageMargins left="0.5905511811023623" right="0.5905511811023623" top="1.1811023622047245" bottom="1.1811023622047245" header="0.7874015748031497" footer="0.7874015748031497"/>
  <pageSetup horizontalDpi="300" verticalDpi="300" orientation="landscape" paperSize="9" r:id="rId1"/>
  <headerFooter alignWithMargins="0">
    <oddHeader>&amp;Lv tis. Kč&amp;C&amp;"Arial CE,tučné\&amp;12Provozní příspěvky a dotace v roce 2004&amp;R&amp;"Arial CE,tučné\&amp;12Příloha č. 7</oddHeader>
    <oddFooter>&amp;C&amp;P+10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2004-01-12T09:38:47Z</cp:lastPrinted>
  <dcterms:created xsi:type="dcterms:W3CDTF">2003-09-24T13:03:22Z</dcterms:created>
  <dcterms:modified xsi:type="dcterms:W3CDTF">2003-11-30T20:13:44Z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