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tabRatio="908" firstSheet="1" activeTab="5"/>
  </bookViews>
  <sheets>
    <sheet name="Příloha č. 1- rekapitulace" sheetId="1" r:id="rId1"/>
    <sheet name="Příloha č. 2 - příjmy" sheetId="2" r:id="rId2"/>
    <sheet name="Příloha č. 5 -přísp. org." sheetId="3" r:id="rId3"/>
    <sheet name="Příloha č. 5 - PO-škol. zař." sheetId="4" r:id="rId4"/>
    <sheet name="Příloha č. 4 - sum. obj. veř.sl" sheetId="5" r:id="rId5"/>
    <sheet name="Příloha č. 6 - FHR" sheetId="6" r:id="rId6"/>
    <sheet name="Příloha č. 6 - FBV" sheetId="7" r:id="rId7"/>
    <sheet name="Příloha č. 6 - FRB klasika" sheetId="8" r:id="rId8"/>
    <sheet name="Příloha č. 6 - FRB povodeň" sheetId="9" r:id="rId9"/>
    <sheet name="Příloha č. 3 - sumář odborů" sheetId="10" r:id="rId10"/>
  </sheets>
  <externalReferences>
    <externalReference r:id="rId13"/>
    <externalReference r:id="rId14"/>
  </externalReferences>
  <definedNames>
    <definedName name="_xlnm.Print_Titles" localSheetId="1">'Příloha č. 2 - příjmy'!$1:$1</definedName>
    <definedName name="_xlnm.Print_Titles" localSheetId="4">'Příloha č. 4 - sum. obj. veř.sl'!$1:$1</definedName>
    <definedName name="_xlnm.Print_Area" localSheetId="1">'Příloha č. 2 - příjmy'!$A$1:$D$75</definedName>
    <definedName name="_xlnm.Print_Area" localSheetId="5">'Příloha č. 6 - FHR'!$A$1:$G$26</definedName>
    <definedName name="_xlnm.Print_Area" localSheetId="7">'Příloha č. 6 - FRB klasika'!$A$1:$H$25</definedName>
    <definedName name="_xlnm.Print_Area" localSheetId="8">'Příloha č. 6 - FRB povodeň'!$A$1:$F$33</definedName>
    <definedName name="Odložené_zahájení" localSheetId="1">#REF!</definedName>
    <definedName name="Odložené_zahájení" localSheetId="4">#REF!</definedName>
    <definedName name="Odložené_zahájení" localSheetId="2">#REF!</definedName>
    <definedName name="Odložené_zahájení" localSheetId="5">#REF!</definedName>
    <definedName name="Odložené_zahájení">#REF!</definedName>
    <definedName name="Rozestavěné_stavby" localSheetId="1">#REF!</definedName>
    <definedName name="Rozestavěné_stavby" localSheetId="4">#REF!</definedName>
    <definedName name="Rozestavěné_stavby" localSheetId="2">#REF!</definedName>
    <definedName name="Rozestavěné_stavby" localSheetId="5">#REF!</definedName>
    <definedName name="Rozestavěné_stavby">#REF!</definedName>
    <definedName name="Soupis98" localSheetId="1">#REF!</definedName>
    <definedName name="Soupis98" localSheetId="4">#REF!</definedName>
    <definedName name="Soupis98" localSheetId="2">#REF!</definedName>
    <definedName name="Soupis98" localSheetId="5">#REF!</definedName>
    <definedName name="Soupis98">#REF!</definedName>
    <definedName name="Sumář99_Dotaz_plán99" localSheetId="1">#REF!</definedName>
    <definedName name="Sumář99_Dotaz_plán99" localSheetId="4">#REF!</definedName>
    <definedName name="Sumář99_Dotaz_plán99" localSheetId="2">#REF!</definedName>
    <definedName name="Sumář99_Dotaz_plán99" localSheetId="5">#REF!</definedName>
    <definedName name="Sumář99_Dotaz_plán99">#REF!</definedName>
    <definedName name="Sumář99_Dotaz98" localSheetId="1">#REF!</definedName>
    <definedName name="Sumář99_Dotaz98" localSheetId="4">#REF!</definedName>
    <definedName name="Sumář99_Dotaz98" localSheetId="2">#REF!</definedName>
    <definedName name="Sumář99_Dotaz98" localSheetId="5">#REF!</definedName>
    <definedName name="Sumář99_Dotaz98">#REF!</definedName>
  </definedNames>
  <calcPr fullCalcOnLoad="1"/>
</workbook>
</file>

<file path=xl/sharedStrings.xml><?xml version="1.0" encoding="utf-8"?>
<sst xmlns="http://schemas.openxmlformats.org/spreadsheetml/2006/main" count="490" uniqueCount="352">
  <si>
    <t>přednádraží - výběr za parkovné</t>
  </si>
  <si>
    <t>značení ulic</t>
  </si>
  <si>
    <t>zastup. dle mandát. sml.</t>
  </si>
  <si>
    <t>veřejné osvětlení</t>
  </si>
  <si>
    <t>pojistné události - opravy poškozených SSZ</t>
  </si>
  <si>
    <t>DPMO, a. s.</t>
  </si>
  <si>
    <t>dopravní obslužnost</t>
  </si>
  <si>
    <t>Connex, a. s.</t>
  </si>
  <si>
    <t>vyúčt. příspěvků v rámci IDOS, dotace tisku a prod. ceny jízd. řádů</t>
  </si>
  <si>
    <t>udržování a opravy inform. systému v přednádražním prostoru</t>
  </si>
  <si>
    <t>Moravské divadlo</t>
  </si>
  <si>
    <t>Moravská filharmonie</t>
  </si>
  <si>
    <t>Divadlo hudby</t>
  </si>
  <si>
    <t>Správa nemovitostí Olomouc, a. s.</t>
  </si>
  <si>
    <t>Správa lesů města Olomouce</t>
  </si>
  <si>
    <t>Knihovna města Olomouce</t>
  </si>
  <si>
    <t>CELKEM přísp. organizace</t>
  </si>
  <si>
    <t>Organizace</t>
  </si>
  <si>
    <t>Služby</t>
  </si>
  <si>
    <r>
      <t>6121</t>
    </r>
    <r>
      <rPr>
        <sz val="8"/>
        <rFont val="Arial CE"/>
        <family val="2"/>
      </rPr>
      <t>-budovy, haly a stavby</t>
    </r>
  </si>
  <si>
    <r>
      <t>6126</t>
    </r>
    <r>
      <rPr>
        <sz val="8"/>
        <rFont val="Arial CE"/>
        <family val="2"/>
      </rPr>
      <t>-projektová dokumentace</t>
    </r>
  </si>
  <si>
    <r>
      <t>6144-</t>
    </r>
    <r>
      <rPr>
        <sz val="8"/>
        <rFont val="Arial CE"/>
        <family val="2"/>
      </rPr>
      <t>odvody za vynětí ze ZPF</t>
    </r>
  </si>
  <si>
    <r>
      <t>6130-</t>
    </r>
    <r>
      <rPr>
        <sz val="8"/>
        <rFont val="Arial CE"/>
        <family val="2"/>
      </rPr>
      <t>výkup pozemků</t>
    </r>
  </si>
  <si>
    <r>
      <t>5169-</t>
    </r>
    <r>
      <rPr>
        <sz val="8"/>
        <rFont val="Arial CE"/>
        <family val="2"/>
      </rPr>
      <t>nákup služeb j.n.</t>
    </r>
  </si>
  <si>
    <t>provozování fontány a 2 pítek v přednádražním prostoru</t>
  </si>
  <si>
    <t>správa, provoz a údržba Arionovy kašny</t>
  </si>
  <si>
    <t>údržba veř. WC, věž. hodiny Černovír, vodní plochy</t>
  </si>
  <si>
    <t>Celkem objednávky veř. služeb</t>
  </si>
  <si>
    <t>TSMO, a. s. celkem</t>
  </si>
  <si>
    <t>IDOS celkem</t>
  </si>
  <si>
    <t>FLORA, a. s. celkem</t>
  </si>
  <si>
    <t>OSTATNÍ celkem</t>
  </si>
  <si>
    <t>CELKEM obj. veř. služeb dle subjektů</t>
  </si>
  <si>
    <t>04 - odbor živnostenský</t>
  </si>
  <si>
    <t>05 - odbor ekonomický</t>
  </si>
  <si>
    <t>07 - odbor dopravy</t>
  </si>
  <si>
    <t>11 - odbor vn. vztahů a informací</t>
  </si>
  <si>
    <t xml:space="preserve">14 - odbor školství              </t>
  </si>
  <si>
    <t>Odbory celkem</t>
  </si>
  <si>
    <t>20 - Městská policie</t>
  </si>
  <si>
    <t>Číslo pol.</t>
  </si>
  <si>
    <t>Název položky</t>
  </si>
  <si>
    <t>školné MŠ</t>
  </si>
  <si>
    <t>Celkem tř. 4</t>
  </si>
  <si>
    <t>PŘÍJMY CELKEM</t>
  </si>
  <si>
    <r>
      <t>Tržnice</t>
    </r>
    <r>
      <rPr>
        <sz val="8"/>
        <color indexed="14"/>
        <rFont val="Arial Narrow"/>
        <family val="2"/>
      </rPr>
      <t xml:space="preserve"> </t>
    </r>
  </si>
  <si>
    <r>
      <t>3745</t>
    </r>
    <r>
      <rPr>
        <sz val="8"/>
        <rFont val="Arial CE"/>
        <family val="2"/>
      </rPr>
      <t>-péče o vzhled obcí</t>
    </r>
  </si>
  <si>
    <t>včetně sběrových sobot ( 3 mil. )</t>
  </si>
  <si>
    <t>Hřbitovy města Olomouce</t>
  </si>
  <si>
    <t>ZOO Olomouc</t>
  </si>
  <si>
    <t>zdroje FBV celkem</t>
  </si>
  <si>
    <t>a bytové hospodářství j. n.</t>
  </si>
  <si>
    <t>výdaje FBV celkem</t>
  </si>
  <si>
    <r>
      <t>8115-</t>
    </r>
    <r>
      <rPr>
        <sz val="8"/>
        <rFont val="Arial CE"/>
        <family val="2"/>
      </rPr>
      <t>změna stavu na bank. účtech</t>
    </r>
  </si>
  <si>
    <r>
      <t>3612</t>
    </r>
    <r>
      <rPr>
        <sz val="8"/>
        <rFont val="Arial CE"/>
        <family val="2"/>
      </rPr>
      <t>-bytové hospodářství</t>
    </r>
  </si>
  <si>
    <r>
      <t>6121-</t>
    </r>
    <r>
      <rPr>
        <sz val="8"/>
        <rFont val="Arial CE"/>
        <family val="2"/>
      </rPr>
      <t>budovy, haly a stavby</t>
    </r>
  </si>
  <si>
    <r>
      <t>3619</t>
    </r>
    <r>
      <rPr>
        <sz val="8"/>
        <rFont val="Arial CE"/>
        <family val="2"/>
      </rPr>
      <t>-programy rozvoje bydlení</t>
    </r>
  </si>
  <si>
    <t>Čerpání                  k 30.11.2002</t>
  </si>
  <si>
    <t>%                     čerpání</t>
  </si>
  <si>
    <t>zdroje FHR celkem</t>
  </si>
  <si>
    <t>další zdroje fondu jsou mimorozpočtové a jsou zap. dle skutečnosti</t>
  </si>
  <si>
    <t>výdaje</t>
  </si>
  <si>
    <t>výdaje FHR celkem</t>
  </si>
  <si>
    <t>provozní výdaje fondu</t>
  </si>
  <si>
    <t>investiční výdaje fondu</t>
  </si>
  <si>
    <r>
      <t>8115-</t>
    </r>
    <r>
      <rPr>
        <sz val="8"/>
        <rFont val="Arial CE"/>
        <family val="2"/>
      </rPr>
      <t>změna  stavu na bank. účtech</t>
    </r>
  </si>
  <si>
    <r>
      <t>2141-</t>
    </r>
    <r>
      <rPr>
        <sz val="8"/>
        <rFont val="Arial CE"/>
        <family val="2"/>
      </rPr>
      <t>úroky</t>
    </r>
  </si>
  <si>
    <r>
      <t>2141</t>
    </r>
    <r>
      <rPr>
        <sz val="8"/>
        <rFont val="Arial CE"/>
        <family val="2"/>
      </rPr>
      <t>-úroky</t>
    </r>
  </si>
  <si>
    <r>
      <t>4134-</t>
    </r>
    <r>
      <rPr>
        <sz val="8"/>
        <rFont val="Arial CE"/>
        <family val="2"/>
      </rPr>
      <t>převody z rozpočtových účtů</t>
    </r>
  </si>
  <si>
    <t>Účelové fondy celkem</t>
  </si>
  <si>
    <t>Poznámka k roku 2003</t>
  </si>
  <si>
    <t>bílý text na černém pozadí je vázán na záhlaví tabulky</t>
  </si>
  <si>
    <t>VÝDAJE CELKEM</t>
  </si>
  <si>
    <t>z toho tř. 5 - provoz</t>
  </si>
  <si>
    <t>- odbory</t>
  </si>
  <si>
    <t>- příspěvkové organizace</t>
  </si>
  <si>
    <t>- objednávky veř. služeb u a. s.</t>
  </si>
  <si>
    <t>- výdaje účel. fondů (FBV, FHR a FRB)</t>
  </si>
  <si>
    <t>z toho tř. 6 - investice</t>
  </si>
  <si>
    <t>- investice MmOl</t>
  </si>
  <si>
    <t>10 - stavební odbor</t>
  </si>
  <si>
    <t>19 - odbor správy</t>
  </si>
  <si>
    <t>Paragraf</t>
  </si>
  <si>
    <r>
      <t>5901-</t>
    </r>
    <r>
      <rPr>
        <sz val="8"/>
        <rFont val="Arial CE"/>
        <family val="2"/>
      </rPr>
      <t>nespecifikované rezervy</t>
    </r>
  </si>
  <si>
    <t>Čerpání                  k 31.10.2002</t>
  </si>
  <si>
    <t>zapojení zůstatku na účtu fondu (stav k 31. 12. 2002)</t>
  </si>
  <si>
    <t>zdroje FRB celkem</t>
  </si>
  <si>
    <t>výdaje FRB celkem</t>
  </si>
  <si>
    <r>
      <t>2141-</t>
    </r>
    <r>
      <rPr>
        <sz val="8"/>
        <rFont val="Arial CE"/>
        <family val="2"/>
      </rPr>
      <t>příjmy z úroků</t>
    </r>
  </si>
  <si>
    <r>
      <t>2460-</t>
    </r>
    <r>
      <rPr>
        <sz val="8"/>
        <rFont val="Arial CE"/>
        <family val="2"/>
      </rPr>
      <t>splátky půjček od obyvatelstva</t>
    </r>
  </si>
  <si>
    <r>
      <t>dle návrhu správce fondu schvaluje ZmO</t>
    </r>
    <r>
      <rPr>
        <sz val="8"/>
        <rFont val="Arial CE"/>
        <family val="2"/>
      </rPr>
      <t xml:space="preserve"> (dle vyhl. 6/1999)</t>
    </r>
  </si>
  <si>
    <r>
      <t>5660-</t>
    </r>
    <r>
      <rPr>
        <sz val="8"/>
        <rFont val="Arial CE"/>
        <family val="2"/>
      </rPr>
      <t xml:space="preserve">neinv. půjčky obyv. </t>
    </r>
  </si>
  <si>
    <t>DLE PLATNÉ ROZPOČTOVÉ SKLADBY</t>
  </si>
  <si>
    <t>40 - odbor životního prostředí</t>
  </si>
  <si>
    <t>42 - odbor ochrany</t>
  </si>
  <si>
    <t>41 - majetkoprávní odbor</t>
  </si>
  <si>
    <r>
      <t>5161-</t>
    </r>
    <r>
      <rPr>
        <sz val="8"/>
        <rFont val="Arial CE"/>
        <family val="2"/>
      </rPr>
      <t>služby pošt</t>
    </r>
  </si>
  <si>
    <r>
      <t>5163-</t>
    </r>
    <r>
      <rPr>
        <sz val="8"/>
        <rFont val="Arial CE"/>
        <family val="2"/>
      </rPr>
      <t>sl. peněžních ústavů</t>
    </r>
  </si>
  <si>
    <t>nahodilé příjmy z minulých let - neopakující se platby (vratky sankcí, výkon st. správy pro jiné obce, soc. pohřby apod.)</t>
  </si>
  <si>
    <t>příjmy z úhrad vydobývaného prostoru</t>
  </si>
  <si>
    <t xml:space="preserve">splátky půjček od podnikatelských subjektů </t>
  </si>
  <si>
    <t>250 tis. Olomoucká kina, 4.209 tis. SNO, a. s.</t>
  </si>
  <si>
    <t>splátky půjček od obecně prospěšných org.</t>
  </si>
  <si>
    <t>280 tis. FK Holice 1932</t>
  </si>
  <si>
    <t>splátky půjček od obyvatelstva</t>
  </si>
  <si>
    <t>OVVI - příjmy z prodeje propagačních publikací</t>
  </si>
  <si>
    <t>odb. soc. služeb a zdravotnictví - příjmy z prodeje tiskopisů receptů</t>
  </si>
  <si>
    <t>odvody příspěvkových organizací</t>
  </si>
  <si>
    <t>příjmy z pronájmu ostat. nemov. a jejich částí</t>
  </si>
  <si>
    <t>odpisy z přijatého majetku OLTERM a. s. (dle smlouvy)</t>
  </si>
  <si>
    <t>příjmy z úroků</t>
  </si>
  <si>
    <t>přijaté sankční platby</t>
  </si>
  <si>
    <t xml:space="preserve">pokuty stavební odbor </t>
  </si>
  <si>
    <t xml:space="preserve">pokuty odboru agendy řidičů a motor. vozidel </t>
  </si>
  <si>
    <t>pokuty Městské policie</t>
  </si>
  <si>
    <t xml:space="preserve"> pokuty odboru životní prostředí</t>
  </si>
  <si>
    <t>přijaté pojistné náhrady</t>
  </si>
  <si>
    <t>přijaté nekapitálové příspěvky a náhrady</t>
  </si>
  <si>
    <t>tržby IDOS od obcí dle smlouv</t>
  </si>
  <si>
    <t>např. vratky přeplatků záloh z minulých let (energie)</t>
  </si>
  <si>
    <t>výnosy soudních řízení - vymáhání pokut</t>
  </si>
  <si>
    <t>ostatní nedaňové příjmy j.n.</t>
  </si>
  <si>
    <r>
      <t>ostatní pokuty</t>
    </r>
    <r>
      <rPr>
        <b/>
        <sz val="8"/>
        <rFont val="Arial Narrow"/>
        <family val="2"/>
      </rPr>
      <t xml:space="preserve"> </t>
    </r>
    <r>
      <rPr>
        <sz val="8"/>
        <rFont val="Arial Narrow"/>
        <family val="2"/>
      </rPr>
      <t>(živnost. odbor, přestupkové oddělení)</t>
    </r>
  </si>
  <si>
    <r>
      <t xml:space="preserve">splátky FRB - povodňový, běžný (samost. účet), zdroj rozpočtu fondu, </t>
    </r>
    <r>
      <rPr>
        <b/>
        <sz val="8"/>
        <rFont val="Arial Narrow"/>
        <family val="2"/>
      </rPr>
      <t>účelově vázáno</t>
    </r>
  </si>
  <si>
    <t>- investice účel. fondů (FBV, FHR)</t>
  </si>
  <si>
    <t>- investice hrazené z odvodů SNO, a. s.</t>
  </si>
  <si>
    <t>- investice hrazené z odvodů SMV, a. s.</t>
  </si>
  <si>
    <t>z toho čerpání úvěrů</t>
  </si>
  <si>
    <t>4. část čerpání úvěru od SMV, a. s.</t>
  </si>
  <si>
    <t>z toho splátky úvěrů</t>
  </si>
  <si>
    <t>ČS, a. s. 22 mil. Kč; KB, a. s. 43.800 tis. Kč; MF ČR (ČOV) 16.890 tis. Kč;                   MF ČR (kanalizace Holice) 873 tis. Kč; SF ŽP ČR (rekult. skl. Grygov)                               1.388 tis. Kč</t>
  </si>
  <si>
    <t>z toho pol. 8115 - změna stavu krátkodobých prostředků na bank. účtech</t>
  </si>
  <si>
    <t>DLE STARÉ METODIKY</t>
  </si>
  <si>
    <t>plánovaný přebytek hospodaření roku 2002 - bílý tex na černém pozadí je vázán na záhlaví tabulky</t>
  </si>
  <si>
    <t>ZDROJE CELKEM</t>
  </si>
  <si>
    <t>- výdaje účel. fondů (přímá vazba na příjmy)</t>
  </si>
  <si>
    <t>z toho tř 6 - investice</t>
  </si>
  <si>
    <t>z toho část tř. 8 (splátky úvěrů)</t>
  </si>
  <si>
    <t>z toho část tř. 8 (aktivní operace řízení likvidity)</t>
  </si>
  <si>
    <t>ROZDÍL ZDROJU A VÝDAJU</t>
  </si>
  <si>
    <t>ZDROJ NA INVESTICE MmOl</t>
  </si>
  <si>
    <r>
      <t xml:space="preserve">6126 - </t>
    </r>
    <r>
      <rPr>
        <sz val="8"/>
        <rFont val="Arial CE"/>
        <family val="2"/>
      </rPr>
      <t>projektová dokumentace</t>
    </r>
  </si>
  <si>
    <t>v průběhu roku bude dále rozepisováno na konkrétní výdaje</t>
  </si>
  <si>
    <r>
      <t>org. 1053</t>
    </r>
    <r>
      <rPr>
        <sz val="8"/>
        <rFont val="Arial CE"/>
        <family val="2"/>
      </rPr>
      <t xml:space="preserve"> - Balbínova, Hejčín - byt. výstavba  - 39 byt. jed. - blok 4</t>
    </r>
  </si>
  <si>
    <r>
      <t>org. 1054 -</t>
    </r>
    <r>
      <rPr>
        <sz val="8"/>
        <rFont val="Arial CE"/>
        <family val="2"/>
      </rPr>
      <t xml:space="preserve"> Pražská - dům s pečovatelskou službou</t>
    </r>
  </si>
  <si>
    <r>
      <t xml:space="preserve">org. 1055 - </t>
    </r>
    <r>
      <rPr>
        <sz val="8"/>
        <rFont val="Arial CE"/>
        <family val="2"/>
      </rPr>
      <t>Schweitzerova  - bytový dům</t>
    </r>
  </si>
  <si>
    <r>
      <t xml:space="preserve">org. 1056 - </t>
    </r>
    <r>
      <rPr>
        <sz val="8"/>
        <rFont val="Arial CE"/>
        <family val="2"/>
      </rPr>
      <t>Nová ulice, Balcárkova - dokument. pro územní rozhod.</t>
    </r>
  </si>
  <si>
    <r>
      <t xml:space="preserve">PŘÍJMY CELKEM                              </t>
    </r>
    <r>
      <rPr>
        <b/>
        <i/>
        <sz val="8"/>
        <rFont val="Arial CE"/>
        <family val="2"/>
      </rPr>
      <t xml:space="preserve"> tř. 1+2+3+4</t>
    </r>
  </si>
  <si>
    <r>
      <t xml:space="preserve">FINANCOVÁNÍ CELKEM                             </t>
    </r>
    <r>
      <rPr>
        <b/>
        <i/>
        <sz val="10"/>
        <rFont val="Arial CE"/>
        <family val="2"/>
      </rPr>
      <t xml:space="preserve"> </t>
    </r>
    <r>
      <rPr>
        <b/>
        <i/>
        <sz val="8"/>
        <rFont val="Arial CE"/>
        <family val="2"/>
      </rPr>
      <t>třída 8</t>
    </r>
  </si>
  <si>
    <r>
      <t xml:space="preserve">PŘÍJMY CELKEM                              </t>
    </r>
    <r>
      <rPr>
        <b/>
        <sz val="8"/>
        <rFont val="Arial CE"/>
        <family val="2"/>
      </rPr>
      <t xml:space="preserve"> </t>
    </r>
    <r>
      <rPr>
        <b/>
        <i/>
        <sz val="8"/>
        <rFont val="Arial CE"/>
        <family val="2"/>
      </rPr>
      <t>tř. 1+2+3+4</t>
    </r>
  </si>
  <si>
    <r>
      <t xml:space="preserve">PŘEBYTEK HOSPODAŘENÍ                       </t>
    </r>
    <r>
      <rPr>
        <b/>
        <i/>
        <sz val="10"/>
        <rFont val="Arial CE"/>
        <family val="2"/>
      </rPr>
      <t xml:space="preserve"> </t>
    </r>
    <r>
      <rPr>
        <i/>
        <sz val="8"/>
        <rFont val="Arial CE"/>
        <family val="2"/>
      </rPr>
      <t>(část tř. 8)</t>
    </r>
  </si>
  <si>
    <r>
      <t>ČERPÁNÍ ÚVĚRU</t>
    </r>
    <r>
      <rPr>
        <sz val="8"/>
        <rFont val="Arial CE"/>
        <family val="2"/>
      </rPr>
      <t xml:space="preserve">                                  </t>
    </r>
    <r>
      <rPr>
        <i/>
        <sz val="8"/>
        <rFont val="Arial CE"/>
        <family val="2"/>
      </rPr>
      <t xml:space="preserve"> (část tř. 8)</t>
    </r>
  </si>
  <si>
    <t>Odbor</t>
  </si>
  <si>
    <t>01 - kancelář primátora</t>
  </si>
  <si>
    <t>02 - odbor investic</t>
  </si>
  <si>
    <t>03 - odbor koncepce a rozvoje</t>
  </si>
  <si>
    <t>13 - odbor informatiky</t>
  </si>
  <si>
    <t>včetně 360 tis. pasport komunikací, rozkopávky 1.140 tis</t>
  </si>
  <si>
    <t>v tom účelově vázána 4 % přídělů do účelových fondů (FHR a FBV), tj. 44.712 tis. Kč</t>
  </si>
  <si>
    <t xml:space="preserve">opravy po projednání v RMO </t>
  </si>
  <si>
    <t>05 - ekonomický</t>
  </si>
  <si>
    <t>TSMO, a. s.</t>
  </si>
  <si>
    <t>městská Tržnice</t>
  </si>
  <si>
    <t>SNO, a. s.</t>
  </si>
  <si>
    <t>obstarávání správy nemovitostí</t>
  </si>
  <si>
    <t>celkem odbor</t>
  </si>
  <si>
    <t>správa veř. komunikace</t>
  </si>
  <si>
    <t>skládka materiálu</t>
  </si>
  <si>
    <t>přednádraží - podzemní garáže</t>
  </si>
  <si>
    <t>ostatní</t>
  </si>
  <si>
    <t>opravy - předlažby v MPR</t>
  </si>
  <si>
    <t>daň z příjmů fyz. osob ze závislé činnosti</t>
  </si>
  <si>
    <t>daň z příjmů fyz. osob ze samost. výděl. činnosti</t>
  </si>
  <si>
    <t>daň z příjmů fyz. osob z kapitálových výnosů</t>
  </si>
  <si>
    <t>daň z příjmů práv. osob</t>
  </si>
  <si>
    <t>daň z příjmů práv. osob za obce</t>
  </si>
  <si>
    <t>daň z přidané hodnoty</t>
  </si>
  <si>
    <t>daň z nemovitostí</t>
  </si>
  <si>
    <t>daně celkem</t>
  </si>
  <si>
    <t>správní poplatky</t>
  </si>
  <si>
    <t>popl. za vypoušť. škodl. látek do ovzduší</t>
  </si>
  <si>
    <t>příjem prostřednictvím SR</t>
  </si>
  <si>
    <t>poplatky za ukládání odpadu</t>
  </si>
  <si>
    <t>dle  § 30 zákona č. 125/1997 Sb.</t>
  </si>
  <si>
    <t>odvody za odnětí zem. půdy</t>
  </si>
  <si>
    <t>jednorázový, neopakující se příjem</t>
  </si>
  <si>
    <t>poplatek za komunální odpad</t>
  </si>
  <si>
    <t>poplatek ze psů</t>
  </si>
  <si>
    <t>popl. za lázeňský nebo rekreační pobyt</t>
  </si>
  <si>
    <t>popl. za užív. veř. prostranství</t>
  </si>
  <si>
    <t>MmOl</t>
  </si>
  <si>
    <t>popl. ze vstupného</t>
  </si>
  <si>
    <t>popl. z ubyt. kapacit</t>
  </si>
  <si>
    <t>popl. za povolení k vjezdu do vybraných míst</t>
  </si>
  <si>
    <t>poplatek za provozovaný hrací přístroj</t>
  </si>
  <si>
    <t>místní poplatek za provozovaný výherní hrací automat</t>
  </si>
  <si>
    <t>odvod výtěžku z provozování loterií</t>
  </si>
  <si>
    <t>poplatky celkem</t>
  </si>
  <si>
    <t>Celkem tř. 1 DAŇOVÉ PŘÍJMY</t>
  </si>
  <si>
    <t>příjmy z poskytování služeb a výrobků</t>
  </si>
  <si>
    <t xml:space="preserve">stravné zaměstnanců škol 1.600 tis.; dovoz stravy 850 tis.; přechod na právní subjektivitu školských zařízení </t>
  </si>
  <si>
    <t xml:space="preserve">příjmy z jeslí                                                                                                      </t>
  </si>
  <si>
    <t xml:space="preserve">Azylový dům                                                                                                       </t>
  </si>
  <si>
    <t xml:space="preserve">Domov pro ženy a matky s dětmi                                                                       </t>
  </si>
  <si>
    <t xml:space="preserve">tržby z prodeje CITY CARD </t>
  </si>
  <si>
    <t>Celkem tř. 2</t>
  </si>
  <si>
    <t>příjmy z prodeje ostatního hmotného majetku</t>
  </si>
  <si>
    <t>Celkem tř. 3</t>
  </si>
  <si>
    <t>neinv. dot. přij. v rámci souhr. dotač. vztahu</t>
  </si>
  <si>
    <t>neinvestiční dotace od obcí</t>
  </si>
  <si>
    <t>převod z vlastní hospodářské činnosti</t>
  </si>
  <si>
    <t>převody z vl. fondů nemaj. char. veř. rozp.</t>
  </si>
  <si>
    <t>Název organizace</t>
  </si>
  <si>
    <t xml:space="preserve">Schválený rozpočet 2001 </t>
  </si>
  <si>
    <t>Upravený rozpočet                                k 31.10.2001</t>
  </si>
  <si>
    <t>Čerpání                          k 31.10.2001                              v Kč</t>
  </si>
  <si>
    <t>% čerpání</t>
  </si>
  <si>
    <t xml:space="preserve">Požadavek na rok 2002   </t>
  </si>
  <si>
    <t>Návrh EK                               na r. 2002                          v tis. Kč</t>
  </si>
  <si>
    <t>Návrh RmO                  06.11.2001                                ---                              prac. skupina            v tis. Kč</t>
  </si>
  <si>
    <t>Čerpání                         k 31.10.2002</t>
  </si>
  <si>
    <t>%                    čerpání</t>
  </si>
  <si>
    <t>v příjmech vázáno na pol. 2460 - splátky půjček od obyvatelstva</t>
  </si>
  <si>
    <t>prostředky na REZERVĚ jsou určeny na splácení půjčky do SR</t>
  </si>
  <si>
    <t>nevyčerpané prostředky jsou převoditelné do dalších let</t>
  </si>
  <si>
    <r>
      <t>2328</t>
    </r>
    <r>
      <rPr>
        <sz val="8"/>
        <rFont val="Arial CE"/>
        <family val="2"/>
      </rPr>
      <t>-neidentifikovatelné příjmy</t>
    </r>
  </si>
  <si>
    <t>udržování  mobiliáře v přednádražním prostoru</t>
  </si>
  <si>
    <t>Výstaviště FLORA, a. s.</t>
  </si>
  <si>
    <t>Výstaviště Flora Olomouc</t>
  </si>
  <si>
    <t>městské lázně</t>
  </si>
  <si>
    <t>čistota města vč. státních komunikací</t>
  </si>
  <si>
    <t>svoz TKO od občanů</t>
  </si>
  <si>
    <t>ostatní - areál Chválkovice</t>
  </si>
  <si>
    <t>péče o veř. zeleň</t>
  </si>
  <si>
    <t>41 - odbor majetkoprávní</t>
  </si>
  <si>
    <r>
      <t>5901</t>
    </r>
    <r>
      <rPr>
        <sz val="8"/>
        <rFont val="Arial CE"/>
        <family val="2"/>
      </rPr>
      <t>-nespecifikované rezervy</t>
    </r>
  </si>
  <si>
    <t xml:space="preserve">Položka </t>
  </si>
  <si>
    <t>Čerpání                       k 30.11.2002</t>
  </si>
  <si>
    <t>%                       čerpání</t>
  </si>
  <si>
    <t>Poznámka</t>
  </si>
  <si>
    <t>zapojení zůstatku na účtu fondu (k 31. 12. 2002)</t>
  </si>
  <si>
    <t>příjmy</t>
  </si>
  <si>
    <t>SNO, a. s. 24.800 tis.; SMV, a. s. 20.743 tis.; MmOl 29.000 tis.</t>
  </si>
  <si>
    <t>z toho provoz</t>
  </si>
  <si>
    <t>z toho investice</t>
  </si>
  <si>
    <t>ČS, a. s. 22 mil. Kč; KB, a. s. 43.800 tis. Kč; MF ČR (ČOV) 16.890 tis. Kč; MF ČR (kanalizace Holice) 873 tis. Kč; SF ŽP ČR (rekult. skl. Grygov) 1.388 tis. Kč</t>
  </si>
  <si>
    <t>skutečný přebytek hospodaření roku 2002 - v tom vázány vratky nedočerpaných účelových dotací z r. 2002 (k vrácení v roce 2003)  ve výši 1. 231 tis. Kč</t>
  </si>
  <si>
    <t>06 - odbor vn. auditu a kontroly</t>
  </si>
  <si>
    <t>15 - odbor sociální pomoci</t>
  </si>
  <si>
    <t>25 - odbor státní sociální podpory</t>
  </si>
  <si>
    <t>35 - odbor soc. služeb a zdravotnictví</t>
  </si>
  <si>
    <t>43 - odbor prodeje domů</t>
  </si>
  <si>
    <t>- ekonomický odbor</t>
  </si>
  <si>
    <t>- odbor dopravy</t>
  </si>
  <si>
    <t>- odbor vn. vztahů a informací</t>
  </si>
  <si>
    <t>- odbor správy</t>
  </si>
  <si>
    <t>- odbor životního prostředí</t>
  </si>
  <si>
    <t>- odbor majetkoprávní</t>
  </si>
  <si>
    <t>- odbor ochrany</t>
  </si>
  <si>
    <t>CELKEM</t>
  </si>
  <si>
    <t>a veřejnou zeleň</t>
  </si>
  <si>
    <t>výdaje účel. fondů jsou zatím částečně rozpočtovány i na provozní rezervě, po schválení ZmO budou konkrétní částky převedny na jednotlivé akce</t>
  </si>
  <si>
    <t>08 - odbor agendy řidičů a motor. vozidel</t>
  </si>
  <si>
    <t>11 - odbor vnějších vztahů a informací</t>
  </si>
  <si>
    <r>
      <t>SNO, a. s. 55.200 tis.; SMV, a. s. 46.171 tis.; MmOl 116.596 tis.</t>
    </r>
    <r>
      <rPr>
        <b/>
        <sz val="8"/>
        <rFont val="Arial Narrow"/>
        <family val="2"/>
      </rPr>
      <t xml:space="preserve"> - v tom 17 mil. účelově vázané příděly do FBV a FRB dle vyhlášek města</t>
    </r>
  </si>
  <si>
    <t>převody z depozitu -  7.400 tis. přechod kompetencí, 216 tis. Nadace Bezpečná Olomouc,                      360 tis. AVEC, 304 tis. digitalizace map</t>
  </si>
  <si>
    <r>
      <t>org. 870 -</t>
    </r>
    <r>
      <rPr>
        <sz val="8"/>
        <rFont val="Arial CE"/>
        <family val="2"/>
      </rPr>
      <t xml:space="preserve"> Holice - průmyslová zóna</t>
    </r>
  </si>
  <si>
    <r>
      <t>org. 870</t>
    </r>
    <r>
      <rPr>
        <sz val="8"/>
        <rFont val="Arial CE"/>
        <family val="2"/>
      </rPr>
      <t xml:space="preserve"> - Holice - průmyslová zóna</t>
    </r>
  </si>
  <si>
    <r>
      <t>org. 918 -</t>
    </r>
    <r>
      <rPr>
        <sz val="8"/>
        <rFont val="Arial CE"/>
        <family val="2"/>
      </rPr>
      <t xml:space="preserve"> Dokoupení pozemků Šlechtitelů</t>
    </r>
  </si>
  <si>
    <r>
      <t xml:space="preserve">org. 1052 - </t>
    </r>
    <r>
      <rPr>
        <sz val="8"/>
        <rFont val="Arial CE"/>
        <family val="2"/>
      </rPr>
      <t>Multimediální park -  I.etapa</t>
    </r>
  </si>
  <si>
    <r>
      <t xml:space="preserve">org. 1028 - </t>
    </r>
    <r>
      <rPr>
        <sz val="8"/>
        <rFont val="Arial CE"/>
        <family val="2"/>
      </rPr>
      <t>Keplerova ul. - prům. zóna - rekultivace půdy</t>
    </r>
  </si>
  <si>
    <t>v tom 108.403 tis. školy s právní subjektivitou - viz informativní soupis škol v příloze č. 5</t>
  </si>
  <si>
    <t>MŠ Žižkovo nám.</t>
  </si>
  <si>
    <t>Org.</t>
  </si>
  <si>
    <t>Školské právní subjekty</t>
  </si>
  <si>
    <t>MŠ Jílová</t>
  </si>
  <si>
    <t>MŠ Helsinská</t>
  </si>
  <si>
    <t>MŠ Škrétova</t>
  </si>
  <si>
    <t>MŠ Holice</t>
  </si>
  <si>
    <t>MŠ Dělnická</t>
  </si>
  <si>
    <t>MŠ Lužická</t>
  </si>
  <si>
    <t>MŠ Michalské stromořadí</t>
  </si>
  <si>
    <t>MŠ Mozartova 6</t>
  </si>
  <si>
    <t>MŠ Zeyerova</t>
  </si>
  <si>
    <t>MŠ Rooseveltova</t>
  </si>
  <si>
    <t>MŠ Kpt. Nálepky</t>
  </si>
  <si>
    <t>MŠ I. Herrmanna</t>
  </si>
  <si>
    <t>MŠ Čajkovského</t>
  </si>
  <si>
    <t>MŠ Wolkerova</t>
  </si>
  <si>
    <t>Celkem</t>
  </si>
  <si>
    <t>ZŠ Holice</t>
  </si>
  <si>
    <t xml:space="preserve">ZŠ Spojenců </t>
  </si>
  <si>
    <t>ZŠ tř. Řezníčkova</t>
  </si>
  <si>
    <t>ZŠ Mozartova</t>
  </si>
  <si>
    <t>ZŠ Fr. Stupky</t>
  </si>
  <si>
    <t>ZŠ Zeyerova</t>
  </si>
  <si>
    <t>ZŠ Heyrovského</t>
  </si>
  <si>
    <t>ZŠ Demlova</t>
  </si>
  <si>
    <t>ZŠ Dr. Nedvěda</t>
  </si>
  <si>
    <t>ZŠ Tererovo nám.</t>
  </si>
  <si>
    <t>ZŠ Rožňavská</t>
  </si>
  <si>
    <t>ZŠ Holečkova</t>
  </si>
  <si>
    <t>ZŠ 8. května</t>
  </si>
  <si>
    <t>ZŠ Hálkova</t>
  </si>
  <si>
    <t>ZŠ Svatoplukova</t>
  </si>
  <si>
    <t>ZŠ Sv. Kopeček</t>
  </si>
  <si>
    <t>ZŠ Petřkova</t>
  </si>
  <si>
    <t>ZŠ Droždín</t>
  </si>
  <si>
    <t>ZŠ Na Hradě</t>
  </si>
  <si>
    <t>ZŠ Čajkovského</t>
  </si>
  <si>
    <t>ZŠ Gorkého</t>
  </si>
  <si>
    <t>ZŠ tř. Svornosti</t>
  </si>
  <si>
    <t>ZŠ Nemilany</t>
  </si>
  <si>
    <t>Celkem práv. subjekty</t>
  </si>
  <si>
    <t>Poznámka:</t>
  </si>
  <si>
    <t>Tyto výdaje jsou promítnuty v provozních výdajích odboru školství - viz příloha č. 3</t>
  </si>
  <si>
    <t>Rozpočet na rok 2003</t>
  </si>
  <si>
    <t xml:space="preserve">Poznámka </t>
  </si>
  <si>
    <t xml:space="preserve">nařízený odvod Správy lesů města Olomouce </t>
  </si>
  <si>
    <t>U níže uvedených odborů jsou objednávky veřejných služeb promítnuty následně (v tis. Kč):</t>
  </si>
  <si>
    <t>Rozpočet na                 rok 2003</t>
  </si>
  <si>
    <t>věžní hodiny 30 tis., vodní plochy 180 tis., veř. WC 631 tis., vodočty a zař. CO 30 tis., odv. koryto Povelská ul. 12 tis., pov. mříž Nemilany 23 tis., údržba přečerp. stanice                                      v Chomoutově 81 tis., údržba související dešť. kanal. 80 tis.</t>
  </si>
  <si>
    <t xml:space="preserve">schválen  odvod organizace ve výši 600 tis. Kč - vazba na příjmy - pol. 2122 </t>
  </si>
  <si>
    <t xml:space="preserve">do 31. 12. 2002 byl zřizovatelem knihovny Okresní úřad v Olomouci; částka na rok 2003 váže na globální dotaci ze státního rozpočtu a bude pravidelně měsíčně poskytována prostřednictvím KÚ </t>
  </si>
  <si>
    <r>
      <t xml:space="preserve">(v příjmech vázáno v daňových příjmech tř. 1)    </t>
    </r>
    <r>
      <rPr>
        <b/>
        <sz val="8"/>
        <rFont val="Arial CE"/>
        <family val="2"/>
      </rPr>
      <t>org. 5</t>
    </r>
  </si>
  <si>
    <t xml:space="preserve">předpokládaný roční podíl min. 1% daňových příjmů města         </t>
  </si>
  <si>
    <r>
      <t>dle návrhu správce fondu schvaluje ZmO</t>
    </r>
    <r>
      <rPr>
        <sz val="8"/>
        <rFont val="Arial CE"/>
        <family val="2"/>
      </rPr>
      <t xml:space="preserve"> (dle vyhl. č. 9/2000)</t>
    </r>
  </si>
  <si>
    <r>
      <t xml:space="preserve">dle návrhu správce fondu schvaluje ZmO </t>
    </r>
    <r>
      <rPr>
        <sz val="8"/>
        <rFont val="Arial CE"/>
        <family val="2"/>
      </rPr>
      <t>(dle vyhl. č. 3/2000)</t>
    </r>
  </si>
  <si>
    <r>
      <t xml:space="preserve">podíl 50 % čist. výnosu z prodeje měst. byt. fondu     </t>
    </r>
    <r>
      <rPr>
        <b/>
        <sz val="8"/>
        <rFont val="Arial CE"/>
        <family val="2"/>
      </rPr>
      <t>org. 1</t>
    </r>
  </si>
  <si>
    <t>(v příjmech vázáno na pol. 4131-převody z vlastní HČ)</t>
  </si>
  <si>
    <t>předpokl. roční podíl z měst. rozpočtu ve výši 3% daňových příjmů</t>
  </si>
  <si>
    <r>
      <t xml:space="preserve">(v příjmech vázáno v daňových příjmech tř. 1)            </t>
    </r>
    <r>
      <rPr>
        <b/>
        <sz val="8"/>
        <rFont val="Arial CE"/>
        <family val="2"/>
      </rPr>
      <t>org. 3</t>
    </r>
  </si>
  <si>
    <t>podíl 50 % čist. výnosu z prodeje měst. byt. fondu</t>
  </si>
  <si>
    <r>
      <t>6171</t>
    </r>
    <r>
      <rPr>
        <sz val="8"/>
        <rFont val="Arial CE"/>
        <family val="2"/>
      </rPr>
      <t>-činnost místní správy</t>
    </r>
  </si>
  <si>
    <r>
      <t>3619</t>
    </r>
    <r>
      <rPr>
        <sz val="8"/>
        <rFont val="Arial CE"/>
        <family val="2"/>
      </rPr>
      <t>-programy rozvoje</t>
    </r>
  </si>
  <si>
    <t>bydlení a byt. hosp. j. n.</t>
  </si>
  <si>
    <r>
      <t>6171-</t>
    </r>
    <r>
      <rPr>
        <sz val="8"/>
        <rFont val="Arial CE"/>
        <family val="2"/>
      </rPr>
      <t>činnost místni správy</t>
    </r>
  </si>
  <si>
    <t>v období 1997 - 1999</t>
  </si>
  <si>
    <t xml:space="preserve">účelové státní prostředky určené výhradně na povodňové půjčky            </t>
  </si>
  <si>
    <t>4. část čerpání úvěru od SMV, a. s.; 30 mil. úvěr u Komerční banky, a. s.</t>
  </si>
  <si>
    <t xml:space="preserve">běžný účet + termínované vklady </t>
  </si>
  <si>
    <t>dle skutečnosti (vazba na výdaj odboru dopravy)</t>
  </si>
  <si>
    <t>prodej majetku zruš. přísp. organizace SDF MO (dle smlouvy)</t>
  </si>
  <si>
    <t>školství, platby obcí za cizí žáky</t>
  </si>
  <si>
    <r>
      <t xml:space="preserve">org. 994 </t>
    </r>
    <r>
      <rPr>
        <sz val="8"/>
        <rFont val="Arial CE"/>
        <family val="2"/>
      </rPr>
      <t>- Balbínova, Hejčín - byt. výstavby - 38 byt. jed. - blok 3</t>
    </r>
  </si>
  <si>
    <t>Fond hospodářského rozvoje 12.899 tis.; Fond bytové výstavby 47.974 tis.</t>
  </si>
  <si>
    <t>výherní hrací přístroje</t>
  </si>
  <si>
    <t>výherní hrací přístroje -  ve výdajích EO se promítá 50 % odvod do SR, tj. 9.625 tis.</t>
  </si>
  <si>
    <t>život. prostř. 140 tis., matrika + ohlašovna 4,2 mil. Kč (z toho 2,2 mil. přech. komp.), živnost. odbor 3.464 tis. Kč (z toho 1,1 mil. přech. komp.), stavební odbor 1.700 tis. Kč (z toho 100 tis. přech. kom.), ostatní (tomboly + žádosti v hotovosti) 20 tis. Kč, odd. dopravy 3.710 tis. Kč (celé přech. komp.)</t>
  </si>
  <si>
    <r>
      <t xml:space="preserve">zajištění dopr. obslužnosti: </t>
    </r>
    <r>
      <rPr>
        <b/>
        <sz val="7"/>
        <rFont val="Arial Narrow"/>
        <family val="2"/>
      </rPr>
      <t>IDOS - faktury DPMO, a. s. 140.000 tis.;</t>
    </r>
    <r>
      <rPr>
        <sz val="7"/>
        <rFont val="Arial Narrow"/>
        <family val="2"/>
      </rPr>
      <t xml:space="preserve"> </t>
    </r>
    <r>
      <rPr>
        <b/>
        <sz val="7"/>
        <rFont val="Arial Narrow"/>
        <family val="2"/>
      </rPr>
      <t>faktury Connex, a. s. 18.715 tis. (</t>
    </r>
    <r>
      <rPr>
        <sz val="7"/>
        <rFont val="Arial Narrow"/>
        <family val="2"/>
      </rPr>
      <t>17.540 tis. v rámci IDOS, mimo IDOS 1.175 tis.); dotace tisku jízdních řádů 700 tis.</t>
    </r>
  </si>
  <si>
    <t xml:space="preserve">globální dotace: výkon st. správy 94.774 tis. (z toho 64.461 přechod komp. - v tom 21.376 tis. na st. soc. podporu); Knihovna města Olomouce 15.795 tis.; školství 11.545 tis.; soc. dávky                                            200.223 tis. </t>
  </si>
  <si>
    <r>
      <t>3639</t>
    </r>
    <r>
      <rPr>
        <sz val="8"/>
        <rFont val="Arial CE"/>
        <family val="2"/>
      </rPr>
      <t>-kom.sl.a úz.rozvoj</t>
    </r>
  </si>
</sst>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numFmt numFmtId="165" formatCode="#,##0\ _K_č"/>
    <numFmt numFmtId="166" formatCode="#\ ###\ ###\ ###"/>
    <numFmt numFmtId="167" formatCode="#,##0.0"/>
    <numFmt numFmtId="168" formatCode="d/m\."/>
    <numFmt numFmtId="169" formatCode="#,##0_ ;[Red]\-#,##0\ "/>
    <numFmt numFmtId="170" formatCode="#,##0.000"/>
    <numFmt numFmtId="171" formatCode="#,##0\ &quot;Kč&quot;"/>
    <numFmt numFmtId="172" formatCode="#,##0.00_ ;\-#,##0.00\ "/>
    <numFmt numFmtId="173" formatCode="#,##0_ ;\-#,##0\ "/>
    <numFmt numFmtId="174" formatCode="_-* #,##0.0\ _K_č_-;\-* #,##0.0\ _K_č_-;_-* &quot;-&quot;??\ _K_č_-;_-@_-"/>
    <numFmt numFmtId="175" formatCode="_-* #,##0\ _K_č_-;\-* #,##0\ _K_č_-;_-* &quot;-&quot;??\ _K_č_-;_-@_-"/>
    <numFmt numFmtId="176" formatCode="0.0"/>
    <numFmt numFmtId="177" formatCode="#,##0.0000"/>
    <numFmt numFmtId="178" formatCode="#,##0.00000"/>
    <numFmt numFmtId="179" formatCode="&quot;Kč&quot;#,##0_);\(&quot;Kč&quot;#,##0\)"/>
    <numFmt numFmtId="180" formatCode="&quot;Kč&quot;#,##0_);[Red]\(&quot;Kč&quot;#,##0\)"/>
    <numFmt numFmtId="181" formatCode="&quot;Kč&quot;#,##0.00_);\(&quot;Kč&quot;#,##0.00\)"/>
    <numFmt numFmtId="182" formatCode="&quot;Kč&quot;#,##0.00_);[Red]\(&quot;Kč&quot;#,##0.00\)"/>
    <numFmt numFmtId="183" formatCode="_(&quot;Kč&quot;* #,##0_);_(&quot;Kč&quot;* \(#,##0\);_(&quot;Kč&quot;* &quot;-&quot;_);_(@_)"/>
    <numFmt numFmtId="184" formatCode="_(* #,##0_);_(* \(#,##0\);_(* &quot;-&quot;_);_(@_)"/>
    <numFmt numFmtId="185" formatCode="_(&quot;Kč&quot;* #,##0.00_);_(&quot;Kč&quot;* \(#,##0.00\);_(&quot;Kč&quot;* &quot;-&quot;??_);_(@_)"/>
    <numFmt numFmtId="186" formatCode="_(* #,##0.00_);_(* \(#,##0.00\);_(* &quot;-&quot;??_);_(@_)"/>
  </numFmts>
  <fonts count="33">
    <font>
      <sz val="10"/>
      <name val="Arial CE"/>
      <family val="0"/>
    </font>
    <font>
      <b/>
      <sz val="10"/>
      <name val="Arial CE"/>
      <family val="0"/>
    </font>
    <font>
      <i/>
      <sz val="10"/>
      <name val="Arial CE"/>
      <family val="0"/>
    </font>
    <font>
      <b/>
      <i/>
      <sz val="10"/>
      <name val="Arial CE"/>
      <family val="0"/>
    </font>
    <font>
      <b/>
      <sz val="9"/>
      <name val="Arial CE"/>
      <family val="0"/>
    </font>
    <font>
      <b/>
      <sz val="8"/>
      <name val="Arial CE"/>
      <family val="2"/>
    </font>
    <font>
      <sz val="8"/>
      <name val="Arial CE"/>
      <family val="2"/>
    </font>
    <font>
      <sz val="10"/>
      <name val="Arial"/>
      <family val="0"/>
    </font>
    <font>
      <sz val="7"/>
      <name val="Arial CE"/>
      <family val="2"/>
    </font>
    <font>
      <sz val="8"/>
      <name val="Arial Narrow"/>
      <family val="2"/>
    </font>
    <font>
      <sz val="10"/>
      <name val="Arial Narrow"/>
      <family val="2"/>
    </font>
    <font>
      <b/>
      <sz val="8"/>
      <name val="Arial Narrow"/>
      <family val="2"/>
    </font>
    <font>
      <sz val="8"/>
      <color indexed="10"/>
      <name val="Arial Narrow"/>
      <family val="2"/>
    </font>
    <font>
      <b/>
      <sz val="10"/>
      <name val="Arial Narrow"/>
      <family val="2"/>
    </font>
    <font>
      <i/>
      <sz val="8"/>
      <name val="Arial CE"/>
      <family val="2"/>
    </font>
    <font>
      <sz val="9"/>
      <name val="Arial CE"/>
      <family val="2"/>
    </font>
    <font>
      <sz val="8"/>
      <color indexed="8"/>
      <name val="Arial CE"/>
      <family val="2"/>
    </font>
    <font>
      <sz val="9"/>
      <name val="Arial Narrow"/>
      <family val="2"/>
    </font>
    <font>
      <b/>
      <i/>
      <sz val="8"/>
      <name val="Arial Narrow"/>
      <family val="2"/>
    </font>
    <font>
      <b/>
      <i/>
      <sz val="8"/>
      <name val="Arial CE"/>
      <family val="2"/>
    </font>
    <font>
      <sz val="8"/>
      <color indexed="14"/>
      <name val="Arial Narrow"/>
      <family val="2"/>
    </font>
    <font>
      <b/>
      <sz val="8"/>
      <color indexed="14"/>
      <name val="Arial Narrow"/>
      <family val="2"/>
    </font>
    <font>
      <sz val="10"/>
      <color indexed="10"/>
      <name val="Arial Narrow"/>
      <family val="2"/>
    </font>
    <font>
      <b/>
      <sz val="8"/>
      <color indexed="10"/>
      <name val="Arial Narrow"/>
      <family val="2"/>
    </font>
    <font>
      <sz val="7"/>
      <name val="Arial Narrow"/>
      <family val="2"/>
    </font>
    <font>
      <b/>
      <sz val="7"/>
      <name val="Arial Narrow"/>
      <family val="2"/>
    </font>
    <font>
      <b/>
      <i/>
      <sz val="9"/>
      <name val="Arial CE"/>
      <family val="2"/>
    </font>
    <font>
      <u val="single"/>
      <sz val="7.5"/>
      <color indexed="12"/>
      <name val="Arial CE"/>
      <family val="0"/>
    </font>
    <font>
      <u val="single"/>
      <sz val="7.5"/>
      <color indexed="36"/>
      <name val="Arial CE"/>
      <family val="0"/>
    </font>
    <font>
      <b/>
      <sz val="12"/>
      <name val="Arial CE"/>
      <family val="2"/>
    </font>
    <font>
      <b/>
      <sz val="7"/>
      <name val="Arial CE"/>
      <family val="2"/>
    </font>
    <font>
      <sz val="11"/>
      <name val="Arial CE"/>
      <family val="2"/>
    </font>
    <font>
      <b/>
      <sz val="11"/>
      <name val="Arial CE"/>
      <family val="2"/>
    </font>
  </fonts>
  <fills count="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43">
    <border>
      <left/>
      <right/>
      <top/>
      <bottom/>
      <diagonal/>
    </border>
    <border>
      <left>
        <color indexed="63"/>
      </left>
      <right style="thin"/>
      <top>
        <color indexed="63"/>
      </top>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double"/>
    </border>
    <border>
      <left style="medium"/>
      <right style="medium"/>
      <top style="medium"/>
      <bottom style="double"/>
    </border>
    <border>
      <left>
        <color indexed="63"/>
      </left>
      <right style="medium"/>
      <top>
        <color indexed="63"/>
      </top>
      <bottom>
        <color indexed="63"/>
      </bottom>
    </border>
    <border>
      <left style="medium"/>
      <right>
        <color indexed="63"/>
      </right>
      <top style="double"/>
      <bottom style="double"/>
    </border>
    <border>
      <left style="medium"/>
      <right style="medium"/>
      <top style="double"/>
      <bottom style="double"/>
    </border>
    <border>
      <left style="medium"/>
      <right>
        <color indexed="63"/>
      </right>
      <top>
        <color indexed="63"/>
      </top>
      <bottom>
        <color indexed="63"/>
      </bottom>
    </border>
    <border>
      <left style="medium"/>
      <right>
        <color indexed="63"/>
      </right>
      <top>
        <color indexed="63"/>
      </top>
      <bottom style="double"/>
    </border>
    <border>
      <left style="medium"/>
      <right style="medium"/>
      <top>
        <color indexed="63"/>
      </top>
      <bottom style="double"/>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double"/>
    </border>
    <border>
      <left>
        <color indexed="63"/>
      </left>
      <right style="medium"/>
      <top style="double"/>
      <bottom style="double"/>
    </border>
    <border>
      <left style="medium"/>
      <right style="medium"/>
      <top style="medium"/>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hair"/>
    </border>
    <border>
      <left style="thin"/>
      <right style="thin"/>
      <top style="medium"/>
      <bottom style="thin"/>
    </border>
    <border>
      <left>
        <color indexed="63"/>
      </left>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44" fontId="0" fillId="0" borderId="0" applyFon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xf numFmtId="0" fontId="28" fillId="0" borderId="0" applyNumberFormat="0" applyFill="0" applyBorder="0" applyAlignment="0" applyProtection="0"/>
  </cellStyleXfs>
  <cellXfs count="242">
    <xf numFmtId="0" fontId="0" fillId="0" borderId="0" xfId="0" applyAlignment="1">
      <alignment/>
    </xf>
    <xf numFmtId="3" fontId="0" fillId="0" borderId="0" xfId="0" applyNumberFormat="1" applyAlignment="1">
      <alignment/>
    </xf>
    <xf numFmtId="0" fontId="10"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6" fillId="0" borderId="1" xfId="0" applyFont="1" applyBorder="1" applyAlignment="1">
      <alignment vertical="center" wrapText="1"/>
    </xf>
    <xf numFmtId="0" fontId="0" fillId="0" borderId="0" xfId="0" applyFont="1" applyAlignment="1">
      <alignment vertical="center"/>
    </xf>
    <xf numFmtId="0" fontId="6" fillId="0" borderId="0" xfId="0" applyFont="1" applyBorder="1" applyAlignment="1">
      <alignment vertical="center" wrapText="1"/>
    </xf>
    <xf numFmtId="3" fontId="5" fillId="0" borderId="0" xfId="0" applyNumberFormat="1" applyFont="1" applyBorder="1" applyAlignment="1">
      <alignment vertical="center"/>
    </xf>
    <xf numFmtId="3" fontId="11" fillId="0" borderId="0" xfId="0" applyNumberFormat="1" applyFont="1" applyBorder="1" applyAlignment="1">
      <alignment vertical="center"/>
    </xf>
    <xf numFmtId="0" fontId="10" fillId="0" borderId="0" xfId="0" applyFont="1" applyAlignment="1">
      <alignment vertical="center" wrapText="1"/>
    </xf>
    <xf numFmtId="3" fontId="15" fillId="2" borderId="2" xfId="0"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wrapText="1"/>
    </xf>
    <xf numFmtId="3" fontId="0" fillId="0" borderId="3" xfId="0" applyNumberFormat="1" applyFont="1" applyBorder="1" applyAlignment="1">
      <alignment vertical="center"/>
    </xf>
    <xf numFmtId="3" fontId="1" fillId="0" borderId="2" xfId="0" applyNumberFormat="1" applyFont="1" applyBorder="1" applyAlignment="1">
      <alignment vertical="center"/>
    </xf>
    <xf numFmtId="3" fontId="0" fillId="0" borderId="0" xfId="0" applyNumberFormat="1" applyFont="1" applyAlignment="1">
      <alignment vertical="center"/>
    </xf>
    <xf numFmtId="4" fontId="0" fillId="0" borderId="0" xfId="0" applyNumberFormat="1" applyFont="1" applyAlignment="1">
      <alignment vertical="center"/>
    </xf>
    <xf numFmtId="49" fontId="0" fillId="0" borderId="0" xfId="0" applyNumberFormat="1" applyFont="1" applyAlignment="1">
      <alignment vertical="center"/>
    </xf>
    <xf numFmtId="49" fontId="1" fillId="0" borderId="0" xfId="0" applyNumberFormat="1" applyFont="1" applyAlignment="1">
      <alignment vertical="center"/>
    </xf>
    <xf numFmtId="3" fontId="1" fillId="0" borderId="0" xfId="0" applyNumberFormat="1" applyFont="1" applyAlignment="1">
      <alignment vertical="center"/>
    </xf>
    <xf numFmtId="3" fontId="6" fillId="0" borderId="0" xfId="0" applyNumberFormat="1"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1" fillId="0" borderId="4" xfId="0" applyFont="1" applyBorder="1" applyAlignment="1">
      <alignment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xf>
    <xf numFmtId="0" fontId="1" fillId="0" borderId="6" xfId="0" applyFont="1" applyBorder="1" applyAlignment="1">
      <alignment vertical="center" wrapText="1"/>
    </xf>
    <xf numFmtId="3" fontId="1" fillId="0" borderId="7" xfId="0" applyNumberFormat="1" applyFont="1" applyBorder="1" applyAlignment="1">
      <alignment/>
    </xf>
    <xf numFmtId="49" fontId="8" fillId="0" borderId="8" xfId="0" applyNumberFormat="1" applyFont="1" applyBorder="1" applyAlignment="1">
      <alignment vertical="center"/>
    </xf>
    <xf numFmtId="0" fontId="1" fillId="0" borderId="9" xfId="0" applyFont="1" applyBorder="1" applyAlignment="1">
      <alignment vertical="center"/>
    </xf>
    <xf numFmtId="3" fontId="1" fillId="0" borderId="10" xfId="0" applyNumberFormat="1" applyFont="1" applyBorder="1" applyAlignment="1">
      <alignment/>
    </xf>
    <xf numFmtId="0" fontId="19" fillId="0" borderId="11" xfId="0" applyFont="1" applyBorder="1" applyAlignment="1">
      <alignment vertical="center"/>
    </xf>
    <xf numFmtId="3" fontId="19" fillId="0" borderId="3" xfId="0" applyNumberFormat="1" applyFont="1" applyBorder="1" applyAlignment="1">
      <alignment/>
    </xf>
    <xf numFmtId="49" fontId="6" fillId="0" borderId="11" xfId="0" applyNumberFormat="1" applyFont="1" applyBorder="1" applyAlignment="1">
      <alignment vertical="center"/>
    </xf>
    <xf numFmtId="3" fontId="6" fillId="0" borderId="3" xfId="0" applyNumberFormat="1" applyFont="1" applyBorder="1" applyAlignment="1">
      <alignment/>
    </xf>
    <xf numFmtId="49" fontId="6" fillId="0" borderId="11" xfId="0" applyNumberFormat="1" applyFont="1" applyBorder="1" applyAlignment="1">
      <alignment vertical="center" wrapText="1"/>
    </xf>
    <xf numFmtId="49" fontId="8" fillId="0" borderId="8" xfId="0" applyNumberFormat="1" applyFont="1" applyBorder="1" applyAlignment="1">
      <alignment vertical="center" wrapText="1"/>
    </xf>
    <xf numFmtId="49" fontId="19" fillId="0" borderId="11" xfId="0" applyNumberFormat="1" applyFont="1" applyBorder="1" applyAlignment="1">
      <alignment vertical="center"/>
    </xf>
    <xf numFmtId="49" fontId="1" fillId="0" borderId="12" xfId="0" applyNumberFormat="1" applyFont="1" applyBorder="1" applyAlignment="1">
      <alignment vertical="center" wrapText="1"/>
    </xf>
    <xf numFmtId="3" fontId="1" fillId="0" borderId="13" xfId="0" applyNumberFormat="1" applyFont="1" applyBorder="1" applyAlignment="1">
      <alignment/>
    </xf>
    <xf numFmtId="49" fontId="6" fillId="0" borderId="14" xfId="0" applyNumberFormat="1" applyFont="1" applyBorder="1" applyAlignment="1">
      <alignment vertical="center" wrapText="1"/>
    </xf>
    <xf numFmtId="3" fontId="6" fillId="0" borderId="15" xfId="0" applyNumberFormat="1" applyFont="1" applyBorder="1" applyAlignment="1">
      <alignment/>
    </xf>
    <xf numFmtId="49" fontId="8" fillId="0" borderId="16" xfId="0" applyNumberFormat="1" applyFont="1" applyBorder="1" applyAlignment="1">
      <alignment vertical="center" wrapText="1"/>
    </xf>
    <xf numFmtId="0" fontId="1" fillId="0" borderId="11" xfId="0" applyFont="1" applyBorder="1" applyAlignment="1">
      <alignment vertical="center" wrapText="1"/>
    </xf>
    <xf numFmtId="49" fontId="6" fillId="0" borderId="8" xfId="0" applyNumberFormat="1" applyFont="1" applyBorder="1" applyAlignment="1">
      <alignment vertical="center"/>
    </xf>
    <xf numFmtId="49" fontId="1" fillId="0" borderId="11" xfId="0" applyNumberFormat="1" applyFont="1" applyBorder="1" applyAlignment="1">
      <alignment vertical="center" wrapText="1"/>
    </xf>
    <xf numFmtId="0" fontId="6" fillId="0" borderId="17" xfId="0" applyFont="1" applyBorder="1" applyAlignment="1">
      <alignment vertical="center"/>
    </xf>
    <xf numFmtId="49" fontId="1" fillId="0" borderId="9" xfId="0" applyNumberFormat="1" applyFont="1" applyBorder="1" applyAlignment="1">
      <alignment vertical="center"/>
    </xf>
    <xf numFmtId="0" fontId="1" fillId="0" borderId="18" xfId="0" applyFont="1" applyBorder="1" applyAlignment="1">
      <alignment vertical="center"/>
    </xf>
    <xf numFmtId="49" fontId="6" fillId="0" borderId="9" xfId="0" applyNumberFormat="1" applyFont="1" applyBorder="1" applyAlignment="1">
      <alignment vertical="center"/>
    </xf>
    <xf numFmtId="0" fontId="0" fillId="0" borderId="18" xfId="0" applyBorder="1" applyAlignment="1">
      <alignment vertical="center"/>
    </xf>
    <xf numFmtId="49" fontId="1" fillId="0" borderId="11" xfId="0" applyNumberFormat="1" applyFont="1" applyBorder="1" applyAlignment="1">
      <alignment vertical="center"/>
    </xf>
    <xf numFmtId="0" fontId="1" fillId="0" borderId="8" xfId="0" applyFont="1" applyBorder="1" applyAlignment="1">
      <alignment vertical="center"/>
    </xf>
    <xf numFmtId="0" fontId="0" fillId="0" borderId="8" xfId="0" applyBorder="1" applyAlignment="1">
      <alignment vertical="center"/>
    </xf>
    <xf numFmtId="49" fontId="5" fillId="0" borderId="8" xfId="0" applyNumberFormat="1" applyFont="1" applyBorder="1" applyAlignment="1">
      <alignment vertical="center" wrapText="1"/>
    </xf>
    <xf numFmtId="49" fontId="19" fillId="0" borderId="11" xfId="0" applyNumberFormat="1" applyFont="1" applyBorder="1" applyAlignment="1">
      <alignment vertical="center" wrapText="1"/>
    </xf>
    <xf numFmtId="49" fontId="1" fillId="0" borderId="14" xfId="0" applyNumberFormat="1" applyFont="1" applyBorder="1" applyAlignment="1">
      <alignment vertical="center"/>
    </xf>
    <xf numFmtId="0" fontId="1" fillId="0" borderId="16" xfId="0" applyFont="1" applyBorder="1" applyAlignment="1">
      <alignment vertical="center"/>
    </xf>
    <xf numFmtId="49" fontId="6" fillId="0" borderId="0" xfId="0" applyNumberFormat="1" applyFont="1" applyAlignment="1">
      <alignment vertical="center"/>
    </xf>
    <xf numFmtId="0" fontId="9" fillId="2" borderId="19" xfId="0" applyFont="1" applyFill="1" applyBorder="1" applyAlignment="1">
      <alignment horizontal="center" vertical="center" wrapText="1"/>
    </xf>
    <xf numFmtId="0" fontId="10" fillId="2" borderId="19" xfId="0" applyFont="1" applyFill="1" applyBorder="1" applyAlignment="1">
      <alignment horizontal="center" vertical="center" wrapText="1"/>
    </xf>
    <xf numFmtId="4" fontId="17" fillId="2" borderId="19" xfId="0"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9" fillId="0" borderId="3" xfId="0" applyFont="1" applyBorder="1" applyAlignment="1">
      <alignment horizontal="center" vertical="center"/>
    </xf>
    <xf numFmtId="0" fontId="9" fillId="0" borderId="3" xfId="0" applyFont="1" applyBorder="1" applyAlignment="1">
      <alignment vertical="center"/>
    </xf>
    <xf numFmtId="3" fontId="9" fillId="0" borderId="3" xfId="0" applyNumberFormat="1" applyFont="1" applyBorder="1" applyAlignment="1">
      <alignment vertical="center"/>
    </xf>
    <xf numFmtId="0" fontId="10" fillId="0" borderId="3" xfId="0" applyFont="1" applyBorder="1" applyAlignment="1">
      <alignment vertical="center" wrapText="1"/>
    </xf>
    <xf numFmtId="0" fontId="9" fillId="0" borderId="3" xfId="0" applyFont="1" applyBorder="1" applyAlignment="1">
      <alignment vertical="center" wrapText="1"/>
    </xf>
    <xf numFmtId="0" fontId="9" fillId="0" borderId="3" xfId="0" applyFont="1" applyFill="1" applyBorder="1" applyAlignment="1">
      <alignment vertical="center"/>
    </xf>
    <xf numFmtId="0" fontId="11" fillId="4" borderId="2" xfId="0" applyFont="1" applyFill="1" applyBorder="1" applyAlignment="1">
      <alignment vertical="center"/>
    </xf>
    <xf numFmtId="3" fontId="11" fillId="4" borderId="2" xfId="0" applyNumberFormat="1" applyFont="1" applyFill="1" applyBorder="1" applyAlignment="1">
      <alignment vertical="center"/>
    </xf>
    <xf numFmtId="0" fontId="18" fillId="0" borderId="3" xfId="0" applyFont="1" applyBorder="1" applyAlignment="1">
      <alignment vertical="center" wrapText="1"/>
    </xf>
    <xf numFmtId="0" fontId="11" fillId="0" borderId="3" xfId="0" applyFont="1" applyBorder="1" applyAlignment="1">
      <alignment vertical="center" wrapText="1"/>
    </xf>
    <xf numFmtId="0" fontId="13" fillId="2" borderId="2" xfId="0" applyFont="1" applyFill="1" applyBorder="1" applyAlignment="1">
      <alignment vertical="center"/>
    </xf>
    <xf numFmtId="3" fontId="11" fillId="2" borderId="2" xfId="0" applyNumberFormat="1" applyFont="1" applyFill="1" applyBorder="1" applyAlignment="1">
      <alignment vertical="center" shrinkToFit="1"/>
    </xf>
    <xf numFmtId="0" fontId="21" fillId="0" borderId="3" xfId="0" applyFont="1" applyBorder="1" applyAlignment="1">
      <alignment vertical="center" wrapText="1"/>
    </xf>
    <xf numFmtId="0" fontId="22" fillId="0" borderId="0" xfId="0" applyFont="1" applyAlignment="1">
      <alignment vertical="center"/>
    </xf>
    <xf numFmtId="3" fontId="11" fillId="2" borderId="2" xfId="0" applyNumberFormat="1" applyFont="1" applyFill="1" applyBorder="1" applyAlignment="1">
      <alignment vertical="center"/>
    </xf>
    <xf numFmtId="4" fontId="12" fillId="0" borderId="3" xfId="0" applyNumberFormat="1" applyFont="1" applyBorder="1" applyAlignment="1">
      <alignment vertical="center" wrapText="1"/>
    </xf>
    <xf numFmtId="4" fontId="9" fillId="0" borderId="3" xfId="0" applyNumberFormat="1" applyFont="1" applyBorder="1" applyAlignment="1">
      <alignment vertical="center" wrapText="1"/>
    </xf>
    <xf numFmtId="0" fontId="23" fillId="0" borderId="3" xfId="0" applyFont="1" applyBorder="1" applyAlignment="1">
      <alignment vertical="center" wrapText="1"/>
    </xf>
    <xf numFmtId="3" fontId="9" fillId="0" borderId="3" xfId="0" applyNumberFormat="1" applyFont="1" applyFill="1" applyBorder="1" applyAlignment="1">
      <alignment vertical="center"/>
    </xf>
    <xf numFmtId="0" fontId="9" fillId="0" borderId="3" xfId="0" applyFont="1" applyBorder="1" applyAlignment="1">
      <alignment horizontal="center" vertical="top"/>
    </xf>
    <xf numFmtId="0" fontId="9" fillId="0" borderId="3" xfId="0" applyFont="1" applyBorder="1" applyAlignment="1">
      <alignment vertical="top"/>
    </xf>
    <xf numFmtId="0" fontId="10" fillId="0" borderId="0" xfId="0" applyFont="1" applyAlignment="1">
      <alignment vertical="top"/>
    </xf>
    <xf numFmtId="0" fontId="10" fillId="0" borderId="15" xfId="0" applyFont="1" applyBorder="1" applyAlignment="1">
      <alignment horizontal="center" vertical="center"/>
    </xf>
    <xf numFmtId="0" fontId="13" fillId="5" borderId="2" xfId="0" applyFont="1" applyFill="1" applyBorder="1" applyAlignment="1">
      <alignment vertical="center"/>
    </xf>
    <xf numFmtId="0" fontId="11" fillId="0" borderId="15" xfId="0" applyFont="1" applyBorder="1" applyAlignment="1">
      <alignment vertical="center" wrapText="1"/>
    </xf>
    <xf numFmtId="0" fontId="9" fillId="0" borderId="0" xfId="0" applyFont="1" applyAlignment="1">
      <alignment horizontal="center" vertical="center"/>
    </xf>
    <xf numFmtId="3" fontId="9" fillId="0" borderId="0" xfId="0" applyNumberFormat="1" applyFont="1" applyAlignment="1">
      <alignment vertical="center"/>
    </xf>
    <xf numFmtId="3" fontId="9" fillId="0" borderId="0" xfId="0" applyNumberFormat="1" applyFont="1" applyBorder="1" applyAlignment="1">
      <alignment vertical="center"/>
    </xf>
    <xf numFmtId="0" fontId="13"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23" xfId="0" applyFont="1" applyBorder="1" applyAlignment="1">
      <alignment vertical="center"/>
    </xf>
    <xf numFmtId="3" fontId="10" fillId="0" borderId="24" xfId="0" applyNumberFormat="1" applyFont="1" applyBorder="1" applyAlignment="1">
      <alignment vertical="center"/>
    </xf>
    <xf numFmtId="3" fontId="10" fillId="0" borderId="25" xfId="0" applyNumberFormat="1" applyFont="1" applyBorder="1" applyAlignment="1">
      <alignment vertical="center"/>
    </xf>
    <xf numFmtId="0" fontId="10" fillId="0" borderId="26" xfId="0" applyFont="1" applyBorder="1" applyAlignment="1">
      <alignment vertical="center"/>
    </xf>
    <xf numFmtId="3" fontId="10" fillId="0" borderId="27" xfId="0" applyNumberFormat="1" applyFont="1" applyBorder="1" applyAlignment="1">
      <alignment vertical="center"/>
    </xf>
    <xf numFmtId="3" fontId="10" fillId="0" borderId="28" xfId="0" applyNumberFormat="1" applyFont="1" applyBorder="1" applyAlignment="1">
      <alignment vertical="center"/>
    </xf>
    <xf numFmtId="3" fontId="10" fillId="0" borderId="29" xfId="0" applyNumberFormat="1" applyFont="1" applyBorder="1" applyAlignment="1">
      <alignment vertical="center" wrapText="1"/>
    </xf>
    <xf numFmtId="3" fontId="10" fillId="0" borderId="29" xfId="0" applyNumberFormat="1" applyFont="1" applyBorder="1" applyAlignment="1">
      <alignment vertical="center"/>
    </xf>
    <xf numFmtId="3" fontId="10" fillId="0" borderId="30" xfId="0" applyNumberFormat="1" applyFont="1" applyBorder="1" applyAlignment="1">
      <alignment vertical="center" wrapText="1"/>
    </xf>
    <xf numFmtId="0" fontId="10" fillId="0" borderId="31" xfId="0" applyFont="1" applyBorder="1" applyAlignment="1">
      <alignment vertical="center"/>
    </xf>
    <xf numFmtId="3" fontId="10" fillId="0" borderId="32" xfId="0" applyNumberFormat="1" applyFont="1" applyBorder="1" applyAlignment="1">
      <alignment vertical="center"/>
    </xf>
    <xf numFmtId="3" fontId="10" fillId="0" borderId="33" xfId="0" applyNumberFormat="1" applyFont="1" applyBorder="1" applyAlignment="1">
      <alignment vertical="center"/>
    </xf>
    <xf numFmtId="0" fontId="13" fillId="0" borderId="20" xfId="0" applyFont="1" applyBorder="1" applyAlignment="1">
      <alignment vertical="center"/>
    </xf>
    <xf numFmtId="3" fontId="13" fillId="0" borderId="34" xfId="0" applyNumberFormat="1" applyFont="1" applyBorder="1" applyAlignment="1">
      <alignment vertical="center"/>
    </xf>
    <xf numFmtId="3" fontId="13" fillId="0" borderId="21" xfId="0" applyNumberFormat="1" applyFont="1" applyBorder="1" applyAlignment="1">
      <alignment vertical="center"/>
    </xf>
    <xf numFmtId="3" fontId="10" fillId="0" borderId="22" xfId="0" applyNumberFormat="1" applyFont="1" applyBorder="1" applyAlignment="1">
      <alignment vertical="center"/>
    </xf>
    <xf numFmtId="0" fontId="13" fillId="0" borderId="0" xfId="0" applyFont="1" applyBorder="1" applyAlignment="1">
      <alignment vertical="center"/>
    </xf>
    <xf numFmtId="3" fontId="13" fillId="0" borderId="0" xfId="0" applyNumberFormat="1" applyFont="1" applyBorder="1" applyAlignment="1">
      <alignment vertical="center"/>
    </xf>
    <xf numFmtId="3" fontId="10" fillId="0" borderId="0" xfId="0" applyNumberFormat="1" applyFont="1" applyBorder="1" applyAlignment="1">
      <alignment vertical="center"/>
    </xf>
    <xf numFmtId="0" fontId="10" fillId="0" borderId="0" xfId="0" applyFont="1" applyBorder="1" applyAlignment="1">
      <alignment vertical="center"/>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24" fillId="0" borderId="8" xfId="0" applyFont="1" applyBorder="1" applyAlignment="1">
      <alignment vertical="center" wrapText="1"/>
    </xf>
    <xf numFmtId="0" fontId="11" fillId="0" borderId="0" xfId="0" applyFont="1" applyBorder="1" applyAlignment="1">
      <alignment vertical="center"/>
    </xf>
    <xf numFmtId="0" fontId="0" fillId="0" borderId="0" xfId="0" applyAlignment="1">
      <alignment vertical="center"/>
    </xf>
    <xf numFmtId="0" fontId="9" fillId="0" borderId="0" xfId="0" applyFont="1" applyBorder="1" applyAlignment="1">
      <alignment horizontal="center" vertical="center" wrapText="1"/>
    </xf>
    <xf numFmtId="0" fontId="11" fillId="0" borderId="0" xfId="0" applyFont="1" applyBorder="1" applyAlignment="1">
      <alignment vertical="center" wrapText="1"/>
    </xf>
    <xf numFmtId="0" fontId="9" fillId="0" borderId="11" xfId="0" applyFont="1" applyBorder="1" applyAlignment="1">
      <alignment horizontal="center" vertical="center" wrapText="1"/>
    </xf>
    <xf numFmtId="0" fontId="9" fillId="0" borderId="0" xfId="0" applyFont="1" applyBorder="1" applyAlignment="1">
      <alignment horizontal="left" vertical="center" wrapText="1"/>
    </xf>
    <xf numFmtId="0" fontId="9" fillId="0" borderId="11" xfId="0" applyFont="1" applyBorder="1" applyAlignment="1">
      <alignment vertical="center" wrapText="1"/>
    </xf>
    <xf numFmtId="0" fontId="25" fillId="0" borderId="22" xfId="0" applyFont="1" applyBorder="1" applyAlignment="1">
      <alignment vertical="center" wrapText="1"/>
    </xf>
    <xf numFmtId="0" fontId="24" fillId="0" borderId="0" xfId="0" applyFont="1" applyAlignment="1">
      <alignment vertical="center" wrapText="1"/>
    </xf>
    <xf numFmtId="0" fontId="9" fillId="0" borderId="0" xfId="0" applyFont="1" applyAlignment="1">
      <alignment horizontal="center" vertical="center" wrapText="1"/>
    </xf>
    <xf numFmtId="3" fontId="10" fillId="0" borderId="0" xfId="0" applyNumberFormat="1" applyFont="1" applyAlignment="1">
      <alignment vertical="center"/>
    </xf>
    <xf numFmtId="3" fontId="15" fillId="2" borderId="27" xfId="0" applyNumberFormat="1" applyFont="1" applyFill="1" applyBorder="1" applyAlignment="1">
      <alignment horizontal="center" vertical="center" wrapText="1"/>
    </xf>
    <xf numFmtId="3" fontId="15" fillId="2" borderId="28"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0" fontId="16" fillId="2" borderId="38" xfId="0" applyFont="1" applyFill="1" applyBorder="1" applyAlignment="1">
      <alignment horizontal="center" vertical="center" wrapText="1"/>
    </xf>
    <xf numFmtId="0" fontId="0" fillId="0" borderId="0" xfId="0" applyFont="1" applyFill="1" applyBorder="1" applyAlignment="1">
      <alignment vertical="center"/>
    </xf>
    <xf numFmtId="3" fontId="4" fillId="0" borderId="0" xfId="0" applyNumberFormat="1" applyFont="1" applyBorder="1" applyAlignment="1">
      <alignment vertical="center" wrapText="1"/>
    </xf>
    <xf numFmtId="0" fontId="5" fillId="0" borderId="0" xfId="0" applyFont="1" applyBorder="1" applyAlignment="1">
      <alignment vertical="center" wrapText="1"/>
    </xf>
    <xf numFmtId="4" fontId="6" fillId="0" borderId="0" xfId="0" applyNumberFormat="1"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3" fontId="15" fillId="0" borderId="0" xfId="0" applyNumberFormat="1" applyFont="1" applyBorder="1" applyAlignment="1">
      <alignment vertical="center"/>
    </xf>
    <xf numFmtId="3" fontId="26" fillId="0" borderId="0" xfId="0" applyNumberFormat="1" applyFont="1" applyBorder="1" applyAlignment="1">
      <alignment vertical="center"/>
    </xf>
    <xf numFmtId="3" fontId="6" fillId="0"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3" fontId="26" fillId="0" borderId="4" xfId="0" applyNumberFormat="1" applyFont="1" applyBorder="1" applyAlignment="1">
      <alignment vertical="center"/>
    </xf>
    <xf numFmtId="3" fontId="0" fillId="0" borderId="39" xfId="0" applyNumberFormat="1" applyBorder="1" applyAlignment="1">
      <alignment vertical="center"/>
    </xf>
    <xf numFmtId="3" fontId="26" fillId="0" borderId="39"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5" fillId="0" borderId="0" xfId="0" applyNumberFormat="1" applyFont="1" applyBorder="1" applyAlignment="1">
      <alignment vertical="center" wrapText="1"/>
    </xf>
    <xf numFmtId="3" fontId="26" fillId="5" borderId="0" xfId="0" applyNumberFormat="1" applyFont="1" applyFill="1" applyBorder="1" applyAlignment="1">
      <alignment vertical="center"/>
    </xf>
    <xf numFmtId="3" fontId="0" fillId="5" borderId="0" xfId="0" applyNumberFormat="1" applyFill="1" applyBorder="1" applyAlignment="1">
      <alignment vertical="center"/>
    </xf>
    <xf numFmtId="4" fontId="6" fillId="5" borderId="0" xfId="0" applyNumberFormat="1" applyFont="1" applyFill="1" applyBorder="1" applyAlignment="1">
      <alignment vertical="center" wrapText="1"/>
    </xf>
    <xf numFmtId="3" fontId="6" fillId="5" borderId="0" xfId="0" applyNumberFormat="1" applyFont="1" applyFill="1" applyBorder="1" applyAlignment="1">
      <alignment horizontal="left" vertical="center"/>
    </xf>
    <xf numFmtId="3" fontId="5" fillId="0" borderId="0" xfId="0" applyNumberFormat="1" applyFont="1" applyBorder="1" applyAlignment="1">
      <alignment horizontal="left" vertical="center"/>
    </xf>
    <xf numFmtId="3" fontId="6" fillId="0" borderId="0" xfId="0" applyNumberFormat="1" applyFont="1" applyBorder="1" applyAlignment="1">
      <alignment vertical="center"/>
    </xf>
    <xf numFmtId="3" fontId="6" fillId="0" borderId="0" xfId="0" applyNumberFormat="1" applyFont="1" applyBorder="1" applyAlignment="1">
      <alignment horizontal="left" vertical="center" wrapText="1"/>
    </xf>
    <xf numFmtId="3" fontId="26" fillId="0" borderId="20" xfId="0" applyNumberFormat="1" applyFont="1" applyFill="1" applyBorder="1" applyAlignment="1">
      <alignment vertical="center"/>
    </xf>
    <xf numFmtId="3" fontId="6" fillId="0" borderId="34" xfId="0" applyNumberFormat="1" applyFont="1" applyFill="1" applyBorder="1" applyAlignment="1">
      <alignment vertical="center"/>
    </xf>
    <xf numFmtId="4" fontId="6" fillId="0" borderId="0" xfId="0" applyNumberFormat="1" applyFont="1" applyBorder="1" applyAlignment="1">
      <alignment vertical="center"/>
    </xf>
    <xf numFmtId="3" fontId="0" fillId="0" borderId="0" xfId="0" applyNumberFormat="1" applyBorder="1" applyAlignment="1">
      <alignment vertical="center"/>
    </xf>
    <xf numFmtId="4" fontId="0" fillId="0" borderId="0" xfId="0" applyNumberFormat="1" applyBorder="1" applyAlignment="1">
      <alignment vertical="center"/>
    </xf>
    <xf numFmtId="3" fontId="6" fillId="2" borderId="28" xfId="0" applyNumberFormat="1" applyFont="1" applyFill="1" applyBorder="1" applyAlignment="1">
      <alignment horizontal="center" vertical="center" wrapText="1"/>
    </xf>
    <xf numFmtId="14" fontId="16" fillId="2" borderId="38" xfId="0" applyNumberFormat="1" applyFont="1" applyFill="1" applyBorder="1" applyAlignment="1">
      <alignment horizontal="center" vertical="center" wrapText="1"/>
    </xf>
    <xf numFmtId="3" fontId="15" fillId="0" borderId="39" xfId="0" applyNumberFormat="1" applyFont="1" applyBorder="1" applyAlignment="1">
      <alignment vertical="center"/>
    </xf>
    <xf numFmtId="4" fontId="19" fillId="0" borderId="0" xfId="0" applyNumberFormat="1" applyFont="1" applyFill="1" applyBorder="1" applyAlignment="1">
      <alignment horizontal="right" vertical="center"/>
    </xf>
    <xf numFmtId="3" fontId="15" fillId="5" borderId="0" xfId="0" applyNumberFormat="1" applyFont="1" applyFill="1" applyBorder="1" applyAlignment="1">
      <alignment vertical="center"/>
    </xf>
    <xf numFmtId="3" fontId="6" fillId="5" borderId="0" xfId="0" applyNumberFormat="1" applyFont="1" applyFill="1" applyBorder="1" applyAlignment="1">
      <alignment vertical="center"/>
    </xf>
    <xf numFmtId="3" fontId="5" fillId="0" borderId="0" xfId="0" applyNumberFormat="1" applyFont="1" applyBorder="1" applyAlignment="1">
      <alignment horizontal="left" vertical="center" wrapText="1"/>
    </xf>
    <xf numFmtId="3" fontId="15" fillId="0" borderId="34" xfId="0" applyNumberFormat="1" applyFont="1" applyFill="1" applyBorder="1" applyAlignment="1">
      <alignment vertical="center"/>
    </xf>
    <xf numFmtId="3" fontId="15"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4" fontId="6" fillId="0" borderId="0" xfId="0" applyNumberFormat="1" applyFont="1" applyFill="1" applyBorder="1" applyAlignment="1">
      <alignment horizontal="right" vertical="center"/>
    </xf>
    <xf numFmtId="4" fontId="26" fillId="5" borderId="0" xfId="0" applyNumberFormat="1" applyFont="1" applyFill="1" applyBorder="1" applyAlignment="1">
      <alignment vertical="center" wrapText="1"/>
    </xf>
    <xf numFmtId="4" fontId="26" fillId="0" borderId="0" xfId="0" applyNumberFormat="1" applyFont="1" applyBorder="1" applyAlignment="1">
      <alignment vertical="center" wrapText="1"/>
    </xf>
    <xf numFmtId="0" fontId="6" fillId="0" borderId="1" xfId="0" applyFont="1" applyBorder="1" applyAlignment="1">
      <alignment vertical="center"/>
    </xf>
    <xf numFmtId="3" fontId="6" fillId="0" borderId="0" xfId="0" applyNumberFormat="1" applyFont="1" applyBorder="1" applyAlignment="1">
      <alignment horizontal="left" vertical="top" shrinkToFit="1"/>
    </xf>
    <xf numFmtId="3" fontId="26" fillId="0" borderId="34" xfId="0" applyNumberFormat="1" applyFont="1" applyFill="1" applyBorder="1" applyAlignment="1">
      <alignment vertical="center"/>
    </xf>
    <xf numFmtId="0" fontId="0" fillId="0" borderId="1" xfId="0" applyBorder="1" applyAlignment="1">
      <alignment vertical="top" shrinkToFit="1"/>
    </xf>
    <xf numFmtId="0" fontId="0" fillId="0" borderId="1" xfId="0" applyBorder="1" applyAlignment="1">
      <alignment vertical="center"/>
    </xf>
    <xf numFmtId="3" fontId="4" fillId="0" borderId="0" xfId="0" applyNumberFormat="1" applyFont="1" applyBorder="1" applyAlignment="1">
      <alignment vertical="center"/>
    </xf>
    <xf numFmtId="177" fontId="26" fillId="0" borderId="0" xfId="0" applyNumberFormat="1" applyFont="1" applyBorder="1" applyAlignment="1">
      <alignment vertical="center" wrapText="1"/>
    </xf>
    <xf numFmtId="3" fontId="15" fillId="0" borderId="40" xfId="0" applyNumberFormat="1" applyFont="1" applyBorder="1" applyAlignment="1">
      <alignment vertical="center"/>
    </xf>
    <xf numFmtId="3" fontId="5" fillId="0" borderId="40" xfId="0" applyNumberFormat="1" applyFont="1" applyBorder="1" applyAlignment="1">
      <alignment vertical="center"/>
    </xf>
    <xf numFmtId="3" fontId="6" fillId="0" borderId="40" xfId="0" applyNumberFormat="1" applyFont="1" applyBorder="1" applyAlignment="1">
      <alignment horizontal="left" vertical="top" shrinkToFit="1"/>
    </xf>
    <xf numFmtId="0" fontId="0" fillId="0" borderId="40" xfId="0" applyBorder="1" applyAlignment="1">
      <alignment vertical="center"/>
    </xf>
    <xf numFmtId="3" fontId="9" fillId="0" borderId="0" xfId="0" applyNumberFormat="1" applyFont="1" applyFill="1" applyBorder="1" applyAlignment="1">
      <alignment vertical="center"/>
    </xf>
    <xf numFmtId="0" fontId="8" fillId="3" borderId="5" xfId="0" applyFont="1" applyFill="1" applyBorder="1" applyAlignment="1">
      <alignment horizontal="center" vertical="center" wrapText="1"/>
    </xf>
    <xf numFmtId="3" fontId="1" fillId="0" borderId="8" xfId="0" applyNumberFormat="1" applyFont="1" applyBorder="1" applyAlignment="1">
      <alignment/>
    </xf>
    <xf numFmtId="3" fontId="1" fillId="0" borderId="18" xfId="0" applyNumberFormat="1" applyFont="1" applyBorder="1" applyAlignment="1">
      <alignment/>
    </xf>
    <xf numFmtId="3" fontId="19" fillId="0" borderId="8" xfId="0" applyNumberFormat="1" applyFont="1" applyBorder="1" applyAlignment="1">
      <alignment/>
    </xf>
    <xf numFmtId="3" fontId="6" fillId="0" borderId="8" xfId="0" applyNumberFormat="1" applyFont="1" applyBorder="1" applyAlignment="1">
      <alignment/>
    </xf>
    <xf numFmtId="3" fontId="6" fillId="0" borderId="17" xfId="0" applyNumberFormat="1" applyFont="1" applyBorder="1" applyAlignment="1">
      <alignment/>
    </xf>
    <xf numFmtId="3" fontId="0" fillId="0" borderId="18" xfId="0" applyNumberFormat="1" applyBorder="1" applyAlignment="1">
      <alignment/>
    </xf>
    <xf numFmtId="3" fontId="0" fillId="0" borderId="8" xfId="0" applyNumberFormat="1" applyBorder="1" applyAlignment="1">
      <alignment/>
    </xf>
    <xf numFmtId="3" fontId="1" fillId="0" borderId="16" xfId="0" applyNumberFormat="1" applyFont="1" applyBorder="1" applyAlignment="1">
      <alignment/>
    </xf>
    <xf numFmtId="0" fontId="9" fillId="2" borderId="41" xfId="0" applyFont="1" applyFill="1" applyBorder="1" applyAlignment="1">
      <alignment horizontal="center" vertical="center" wrapText="1"/>
    </xf>
    <xf numFmtId="3" fontId="29" fillId="4" borderId="4" xfId="0" applyNumberFormat="1" applyFont="1" applyFill="1" applyBorder="1" applyAlignment="1">
      <alignment vertical="center"/>
    </xf>
    <xf numFmtId="3" fontId="29" fillId="4" borderId="39" xfId="0" applyNumberFormat="1" applyFont="1" applyFill="1" applyBorder="1" applyAlignment="1">
      <alignment vertical="center"/>
    </xf>
    <xf numFmtId="3" fontId="29" fillId="4" borderId="34" xfId="0" applyNumberFormat="1" applyFont="1" applyFill="1" applyBorder="1" applyAlignment="1">
      <alignment vertical="center"/>
    </xf>
    <xf numFmtId="3" fontId="0" fillId="0" borderId="0" xfId="0" applyNumberFormat="1" applyFont="1" applyFill="1" applyAlignment="1">
      <alignment vertical="center"/>
    </xf>
    <xf numFmtId="3" fontId="1" fillId="0" borderId="18" xfId="0" applyNumberFormat="1" applyFont="1" applyBorder="1" applyAlignment="1">
      <alignment horizontal="left" vertical="center"/>
    </xf>
    <xf numFmtId="3" fontId="8" fillId="0" borderId="17" xfId="0" applyNumberFormat="1" applyFont="1" applyBorder="1" applyAlignment="1">
      <alignment vertical="center"/>
    </xf>
    <xf numFmtId="2" fontId="30" fillId="0" borderId="8" xfId="0" applyNumberFormat="1" applyFont="1" applyBorder="1" applyAlignment="1">
      <alignment vertical="center"/>
    </xf>
    <xf numFmtId="3" fontId="8" fillId="0" borderId="8" xfId="0" applyNumberFormat="1" applyFont="1" applyBorder="1" applyAlignment="1">
      <alignment vertical="center"/>
    </xf>
    <xf numFmtId="3" fontId="6" fillId="0" borderId="3" xfId="0" applyNumberFormat="1" applyFont="1" applyFill="1" applyBorder="1" applyAlignment="1">
      <alignment/>
    </xf>
    <xf numFmtId="3" fontId="0" fillId="0" borderId="3" xfId="0" applyNumberFormat="1" applyFont="1" applyFill="1" applyBorder="1" applyAlignment="1">
      <alignment vertical="center"/>
    </xf>
    <xf numFmtId="3" fontId="13" fillId="5" borderId="2" xfId="0" applyNumberFormat="1" applyFont="1" applyFill="1" applyBorder="1" applyAlignment="1">
      <alignment vertical="center"/>
    </xf>
    <xf numFmtId="3" fontId="26" fillId="0" borderId="21" xfId="0" applyNumberFormat="1" applyFont="1" applyFill="1" applyBorder="1" applyAlignment="1">
      <alignment vertical="center"/>
    </xf>
    <xf numFmtId="4" fontId="26" fillId="0" borderId="38" xfId="0" applyNumberFormat="1" applyFont="1" applyFill="1" applyBorder="1" applyAlignment="1">
      <alignment vertical="center"/>
    </xf>
    <xf numFmtId="4" fontId="6" fillId="0" borderId="27" xfId="0" applyNumberFormat="1" applyFont="1" applyFill="1" applyBorder="1" applyAlignment="1">
      <alignment vertical="center" wrapText="1"/>
    </xf>
    <xf numFmtId="3" fontId="6" fillId="0" borderId="3" xfId="0" applyNumberFormat="1" applyFont="1" applyBorder="1" applyAlignment="1">
      <alignment vertical="center" wrapText="1"/>
    </xf>
    <xf numFmtId="0" fontId="0" fillId="0" borderId="0" xfId="0" applyFont="1" applyAlignment="1">
      <alignment/>
    </xf>
    <xf numFmtId="0" fontId="1" fillId="2" borderId="27" xfId="0" applyFont="1" applyFill="1" applyBorder="1" applyAlignment="1">
      <alignment horizontal="center" vertical="center"/>
    </xf>
    <xf numFmtId="0" fontId="31" fillId="0" borderId="0" xfId="0" applyFont="1" applyAlignment="1">
      <alignment horizontal="center"/>
    </xf>
    <xf numFmtId="0" fontId="31" fillId="0" borderId="0" xfId="0" applyFont="1" applyAlignment="1">
      <alignment/>
    </xf>
    <xf numFmtId="3" fontId="31" fillId="0" borderId="0" xfId="0" applyNumberFormat="1" applyFont="1" applyAlignment="1">
      <alignment/>
    </xf>
    <xf numFmtId="0" fontId="31" fillId="0" borderId="0" xfId="0" applyFont="1" applyAlignment="1">
      <alignment horizontal="center" vertical="center"/>
    </xf>
    <xf numFmtId="0" fontId="32" fillId="0" borderId="0" xfId="0" applyFont="1" applyAlignment="1">
      <alignment vertical="center"/>
    </xf>
    <xf numFmtId="3" fontId="32" fillId="0" borderId="0" xfId="0" applyNumberFormat="1" applyFont="1" applyAlignment="1">
      <alignment vertical="center"/>
    </xf>
    <xf numFmtId="4" fontId="6" fillId="0" borderId="0" xfId="0" applyNumberFormat="1" applyFont="1" applyAlignment="1">
      <alignment vertical="center" wrapText="1"/>
    </xf>
    <xf numFmtId="0" fontId="13" fillId="0" borderId="4" xfId="0" applyFont="1" applyBorder="1" applyAlignment="1">
      <alignment horizontal="center" vertical="center" wrapText="1"/>
    </xf>
    <xf numFmtId="0" fontId="11" fillId="0" borderId="39" xfId="0" applyFont="1" applyBorder="1" applyAlignment="1">
      <alignment vertical="center"/>
    </xf>
    <xf numFmtId="0" fontId="11" fillId="0" borderId="39" xfId="0" applyFont="1" applyBorder="1" applyAlignment="1">
      <alignment vertical="center" wrapText="1"/>
    </xf>
    <xf numFmtId="3" fontId="13" fillId="0" borderId="39" xfId="0" applyNumberFormat="1" applyFont="1" applyBorder="1" applyAlignment="1">
      <alignment vertical="center"/>
    </xf>
    <xf numFmtId="0" fontId="24" fillId="0" borderId="5" xfId="0" applyFont="1" applyBorder="1" applyAlignment="1">
      <alignment vertical="center" wrapText="1"/>
    </xf>
    <xf numFmtId="3" fontId="19" fillId="0" borderId="34" xfId="0" applyNumberFormat="1" applyFont="1" applyFill="1" applyBorder="1" applyAlignment="1">
      <alignment vertical="center"/>
    </xf>
    <xf numFmtId="3" fontId="19" fillId="0" borderId="39"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9" fillId="0" borderId="3" xfId="0" applyFont="1" applyBorder="1" applyAlignment="1">
      <alignment vertical="center" wrapText="1"/>
    </xf>
    <xf numFmtId="0" fontId="11" fillId="0" borderId="3" xfId="0" applyFont="1" applyBorder="1" applyAlignment="1">
      <alignment vertical="center" wrapText="1"/>
    </xf>
    <xf numFmtId="0" fontId="0" fillId="0" borderId="3" xfId="0" applyBorder="1" applyAlignment="1">
      <alignment vertical="center" wrapText="1"/>
    </xf>
    <xf numFmtId="0" fontId="13" fillId="0" borderId="4" xfId="0" applyFont="1" applyBorder="1" applyAlignment="1">
      <alignment vertical="center" wrapText="1"/>
    </xf>
    <xf numFmtId="0" fontId="13" fillId="0" borderId="39" xfId="0" applyFont="1" applyBorder="1" applyAlignment="1">
      <alignment vertical="center" wrapText="1"/>
    </xf>
    <xf numFmtId="0" fontId="13" fillId="0" borderId="42" xfId="0" applyFont="1" applyBorder="1" applyAlignment="1">
      <alignment vertical="center" wrapText="1"/>
    </xf>
    <xf numFmtId="0" fontId="24" fillId="0" borderId="8" xfId="0" applyFont="1" applyBorder="1" applyAlignment="1">
      <alignment vertical="center" wrapText="1"/>
    </xf>
    <xf numFmtId="3" fontId="6" fillId="0" borderId="3" xfId="0" applyNumberFormat="1" applyFont="1" applyBorder="1" applyAlignment="1">
      <alignment vertical="center" wrapText="1"/>
    </xf>
  </cellXfs>
  <cellStyles count="10">
    <cellStyle name="Normal" xfId="0"/>
    <cellStyle name="Currency [0]" xfId="15"/>
    <cellStyle name="Comma" xfId="16"/>
    <cellStyle name="Comma [0]" xfId="17"/>
    <cellStyle name="Hyperlink" xfId="18"/>
    <cellStyle name="Currency" xfId="19"/>
    <cellStyle name="normální_Sumář99_Dotaz_plán99" xfId="20"/>
    <cellStyle name="normální_Sumář99_Dotaz98"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undi_pc\petra\Petra\Fond%20hospod&#225;&#345;sk&#233;ho%20rozvoj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dokumenty\windows\TEMP\&#218;&#269;elov&#233;%20fond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H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HR"/>
      <sheetName val="FBV"/>
      <sheetName val="FRB klasika"/>
      <sheetName val="FRB povodeň"/>
    </sheetNames>
    <sheetDataSet>
      <sheetData sheetId="0">
        <row r="42">
          <cell r="G42">
            <v>2341</v>
          </cell>
        </row>
        <row r="43">
          <cell r="G43">
            <v>9787403.7</v>
          </cell>
        </row>
      </sheetData>
      <sheetData sheetId="1">
        <row r="37">
          <cell r="J37">
            <v>2414</v>
          </cell>
        </row>
        <row r="38">
          <cell r="J38">
            <v>26269838.23</v>
          </cell>
        </row>
      </sheetData>
      <sheetData sheetId="2">
        <row r="27">
          <cell r="N27">
            <v>26704133</v>
          </cell>
        </row>
        <row r="28">
          <cell r="N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8"/>
  <sheetViews>
    <sheetView workbookViewId="0" topLeftCell="B1">
      <selection activeCell="B5" sqref="B5"/>
    </sheetView>
  </sheetViews>
  <sheetFormatPr defaultColWidth="9.00390625" defaultRowHeight="12.75" outlineLevelRow="1"/>
  <cols>
    <col min="1" max="1" width="27.25390625" style="0" customWidth="1"/>
    <col min="2" max="2" width="11.625" style="0" customWidth="1"/>
    <col min="3" max="3" width="55.125" style="0" customWidth="1"/>
  </cols>
  <sheetData>
    <row r="1" spans="1:3" ht="39" customHeight="1" thickBot="1">
      <c r="A1" s="23" t="s">
        <v>92</v>
      </c>
      <c r="B1" s="24" t="s">
        <v>316</v>
      </c>
      <c r="C1" s="25" t="s">
        <v>239</v>
      </c>
    </row>
    <row r="2" spans="1:3" ht="25.5" customHeight="1" thickBot="1">
      <c r="A2" s="26" t="s">
        <v>147</v>
      </c>
      <c r="B2" s="27">
        <f>'Příloha č. 2 - příjmy'!C69</f>
        <v>1743697</v>
      </c>
      <c r="C2" s="28"/>
    </row>
    <row r="3" spans="1:3" ht="25.5" customHeight="1" thickBot="1" thickTop="1">
      <c r="A3" s="29" t="s">
        <v>72</v>
      </c>
      <c r="B3" s="30">
        <f>B4+B9</f>
        <v>1753049</v>
      </c>
      <c r="C3" s="205"/>
    </row>
    <row r="4" spans="1:4" ht="25.5" customHeight="1" thickTop="1">
      <c r="A4" s="31" t="s">
        <v>73</v>
      </c>
      <c r="B4" s="32">
        <f>B5+B6+B7+B8</f>
        <v>1452154</v>
      </c>
      <c r="C4" s="28"/>
      <c r="D4" s="1"/>
    </row>
    <row r="5" spans="1:4" ht="25.5" customHeight="1">
      <c r="A5" s="33" t="s">
        <v>74</v>
      </c>
      <c r="B5" s="34">
        <f>'Příloha č. 3 - sumář odborů'!B24</f>
        <v>806242</v>
      </c>
      <c r="C5" s="28"/>
      <c r="D5" s="1"/>
    </row>
    <row r="6" spans="1:3" ht="25.5" customHeight="1">
      <c r="A6" s="33" t="s">
        <v>75</v>
      </c>
      <c r="B6" s="34">
        <f>'Příloha č. 5 -přísp. org.'!I9</f>
        <v>129495</v>
      </c>
      <c r="C6" s="28"/>
    </row>
    <row r="7" spans="1:3" ht="25.5" customHeight="1">
      <c r="A7" s="33" t="s">
        <v>76</v>
      </c>
      <c r="B7" s="34">
        <f>'Příloha č. 4 - sum. obj. veř.sl'!D40</f>
        <v>367109</v>
      </c>
      <c r="C7" s="28"/>
    </row>
    <row r="8" spans="1:3" ht="24.75" customHeight="1">
      <c r="A8" s="35" t="s">
        <v>77</v>
      </c>
      <c r="B8" s="209">
        <f>'Příloha č. 6 - FRB povodeň'!B32</f>
        <v>149308</v>
      </c>
      <c r="C8" s="36" t="s">
        <v>261</v>
      </c>
    </row>
    <row r="9" spans="1:3" ht="25.5" customHeight="1">
      <c r="A9" s="37" t="s">
        <v>78</v>
      </c>
      <c r="B9" s="32">
        <f>SUM(B10:B13)</f>
        <v>300895</v>
      </c>
      <c r="C9" s="208"/>
    </row>
    <row r="10" spans="1:3" ht="25.5" customHeight="1">
      <c r="A10" s="33" t="s">
        <v>79</v>
      </c>
      <c r="B10" s="34">
        <v>165608</v>
      </c>
      <c r="C10" s="28"/>
    </row>
    <row r="11" spans="1:3" ht="25.5" customHeight="1">
      <c r="A11" s="33" t="s">
        <v>124</v>
      </c>
      <c r="B11" s="209">
        <f>'Příloha č. 6 - FRB povodeň'!B33</f>
        <v>60873</v>
      </c>
      <c r="C11" s="28" t="s">
        <v>345</v>
      </c>
    </row>
    <row r="12" spans="1:3" ht="25.5" customHeight="1">
      <c r="A12" s="33" t="s">
        <v>125</v>
      </c>
      <c r="B12" s="34">
        <v>8000</v>
      </c>
      <c r="C12" s="207"/>
    </row>
    <row r="13" spans="1:3" ht="25.5" customHeight="1">
      <c r="A13" s="33" t="s">
        <v>126</v>
      </c>
      <c r="B13" s="34">
        <v>66414</v>
      </c>
      <c r="C13" s="28"/>
    </row>
    <row r="14" spans="1:3" ht="25.5" customHeight="1" thickBot="1">
      <c r="A14" s="38" t="s">
        <v>148</v>
      </c>
      <c r="B14" s="39">
        <f>B15+B16+B17</f>
        <v>9352</v>
      </c>
      <c r="C14" s="206"/>
    </row>
    <row r="15" spans="1:3" ht="25.5" customHeight="1" thickTop="1">
      <c r="A15" s="33" t="s">
        <v>127</v>
      </c>
      <c r="B15" s="34">
        <v>80000</v>
      </c>
      <c r="C15" s="28" t="s">
        <v>339</v>
      </c>
    </row>
    <row r="16" spans="1:3" ht="27.75" customHeight="1">
      <c r="A16" s="33" t="s">
        <v>129</v>
      </c>
      <c r="B16" s="34">
        <v>-84951</v>
      </c>
      <c r="C16" s="36" t="s">
        <v>245</v>
      </c>
    </row>
    <row r="17" spans="1:3" ht="29.25" customHeight="1" thickBot="1">
      <c r="A17" s="40" t="s">
        <v>131</v>
      </c>
      <c r="B17" s="41">
        <v>14303</v>
      </c>
      <c r="C17" s="42" t="s">
        <v>246</v>
      </c>
    </row>
    <row r="18" spans="1:3" ht="39" customHeight="1" hidden="1" outlineLevel="1" thickBot="1">
      <c r="A18" s="23" t="s">
        <v>132</v>
      </c>
      <c r="B18" s="191"/>
      <c r="C18" s="25" t="s">
        <v>70</v>
      </c>
    </row>
    <row r="19" spans="1:3" ht="25.5" customHeight="1" hidden="1" outlineLevel="1">
      <c r="A19" s="43" t="s">
        <v>149</v>
      </c>
      <c r="B19" s="195"/>
      <c r="C19" s="44" t="s">
        <v>71</v>
      </c>
    </row>
    <row r="20" spans="1:3" ht="25.5" customHeight="1" hidden="1" outlineLevel="1" thickBot="1">
      <c r="A20" s="45" t="s">
        <v>150</v>
      </c>
      <c r="B20" s="195"/>
      <c r="C20" s="42" t="s">
        <v>133</v>
      </c>
    </row>
    <row r="21" spans="1:3" ht="25.5" customHeight="1" hidden="1" outlineLevel="1" thickBot="1">
      <c r="A21" s="38" t="s">
        <v>151</v>
      </c>
      <c r="B21" s="196"/>
      <c r="C21" s="46" t="s">
        <v>128</v>
      </c>
    </row>
    <row r="22" spans="1:3" ht="25.5" customHeight="1" hidden="1" outlineLevel="1" thickBot="1" thickTop="1">
      <c r="A22" s="47" t="s">
        <v>134</v>
      </c>
      <c r="B22" s="193"/>
      <c r="C22" s="48"/>
    </row>
    <row r="23" spans="1:3" ht="3" customHeight="1" hidden="1" outlineLevel="1" thickBot="1" thickTop="1">
      <c r="A23" s="49"/>
      <c r="B23" s="197"/>
      <c r="C23" s="50"/>
    </row>
    <row r="24" spans="1:3" ht="25.5" customHeight="1" hidden="1" outlineLevel="1" thickTop="1">
      <c r="A24" s="51" t="s">
        <v>72</v>
      </c>
      <c r="B24" s="192"/>
      <c r="C24" s="52"/>
    </row>
    <row r="25" spans="1:3" ht="25.5" customHeight="1" hidden="1" outlineLevel="1">
      <c r="A25" s="37" t="s">
        <v>73</v>
      </c>
      <c r="B25" s="194"/>
      <c r="C25" s="52"/>
    </row>
    <row r="26" spans="1:3" ht="25.5" customHeight="1" hidden="1" outlineLevel="1">
      <c r="A26" s="33" t="s">
        <v>74</v>
      </c>
      <c r="B26" s="198"/>
      <c r="C26" s="44" t="s">
        <v>71</v>
      </c>
    </row>
    <row r="27" spans="1:3" ht="25.5" customHeight="1" hidden="1" outlineLevel="1">
      <c r="A27" s="33" t="s">
        <v>75</v>
      </c>
      <c r="B27" s="198"/>
      <c r="C27" s="44" t="s">
        <v>71</v>
      </c>
    </row>
    <row r="28" spans="1:3" ht="25.5" customHeight="1" hidden="1" outlineLevel="1">
      <c r="A28" s="33" t="s">
        <v>76</v>
      </c>
      <c r="B28" s="198"/>
      <c r="C28" s="53"/>
    </row>
    <row r="29" spans="1:3" ht="25.5" customHeight="1" hidden="1" outlineLevel="1">
      <c r="A29" s="35" t="s">
        <v>135</v>
      </c>
      <c r="B29" s="198"/>
      <c r="C29" s="53"/>
    </row>
    <row r="30" spans="1:3" ht="25.5" customHeight="1" hidden="1" outlineLevel="1">
      <c r="A30" s="37" t="s">
        <v>136</v>
      </c>
      <c r="B30" s="194"/>
      <c r="C30" s="52"/>
    </row>
    <row r="31" spans="1:3" ht="25.5" customHeight="1" hidden="1" outlineLevel="1">
      <c r="A31" s="33" t="s">
        <v>79</v>
      </c>
      <c r="B31" s="198"/>
      <c r="C31" s="54"/>
    </row>
    <row r="32" spans="1:3" ht="25.5" customHeight="1" hidden="1" outlineLevel="1">
      <c r="A32" s="33" t="s">
        <v>124</v>
      </c>
      <c r="B32" s="198"/>
      <c r="C32" s="53"/>
    </row>
    <row r="33" spans="1:3" ht="25.5" customHeight="1" hidden="1" outlineLevel="1">
      <c r="A33" s="33" t="s">
        <v>125</v>
      </c>
      <c r="B33" s="198"/>
      <c r="C33" s="53"/>
    </row>
    <row r="34" spans="1:3" ht="25.5" customHeight="1" hidden="1" outlineLevel="1">
      <c r="A34" s="33" t="s">
        <v>126</v>
      </c>
      <c r="B34" s="198"/>
      <c r="C34" s="53"/>
    </row>
    <row r="35" spans="1:3" ht="25.5" customHeight="1" hidden="1" outlineLevel="1">
      <c r="A35" s="37" t="s">
        <v>137</v>
      </c>
      <c r="B35" s="194"/>
      <c r="C35" s="36" t="s">
        <v>130</v>
      </c>
    </row>
    <row r="36" spans="1:3" ht="25.5" customHeight="1" hidden="1" outlineLevel="1">
      <c r="A36" s="55" t="s">
        <v>138</v>
      </c>
      <c r="B36" s="194"/>
      <c r="C36" s="36"/>
    </row>
    <row r="37" spans="1:3" ht="25.5" customHeight="1" hidden="1" outlineLevel="1" thickBot="1">
      <c r="A37" s="56" t="s">
        <v>139</v>
      </c>
      <c r="B37" s="199"/>
      <c r="C37" s="57" t="s">
        <v>140</v>
      </c>
    </row>
    <row r="38" ht="25.5" customHeight="1" collapsed="1">
      <c r="A38" s="58"/>
    </row>
    <row r="39" ht="25.5" customHeight="1"/>
    <row r="40" ht="25.5" customHeight="1"/>
    <row r="41" ht="25.5" customHeight="1"/>
  </sheetData>
  <printOptions gridLines="1" horizontalCentered="1"/>
  <pageMargins left="0.3937007874015748" right="0.3937007874015748" top="0.97" bottom="0" header="0.5" footer="0.2755905511811024"/>
  <pageSetup horizontalDpi="600" verticalDpi="600" orientation="portrait" paperSize="9" r:id="rId1"/>
  <headerFooter alignWithMargins="0">
    <oddHeader>&amp;Lv tis. Kč&amp;C&amp;"Arial CE,tučné\&amp;14Rekapitulace rozpočtu na rok 2003&amp;R&amp;"Arial CE,tučné\&amp;12Příloha č. 1</oddHeader>
    <oddFooter>&amp;C&amp;P</oddFooter>
  </headerFooter>
</worksheet>
</file>

<file path=xl/worksheets/sheet10.xml><?xml version="1.0" encoding="utf-8"?>
<worksheet xmlns="http://schemas.openxmlformats.org/spreadsheetml/2006/main" xmlns:r="http://schemas.openxmlformats.org/officeDocument/2006/relationships">
  <dimension ref="A1:C37"/>
  <sheetViews>
    <sheetView workbookViewId="0" topLeftCell="A1">
      <selection activeCell="B14" sqref="B14"/>
    </sheetView>
  </sheetViews>
  <sheetFormatPr defaultColWidth="9.00390625" defaultRowHeight="12.75"/>
  <cols>
    <col min="1" max="1" width="37.00390625" style="6" customWidth="1"/>
    <col min="2" max="2" width="13.75390625" style="16" customWidth="1"/>
    <col min="3" max="3" width="34.625" style="6" customWidth="1"/>
    <col min="4" max="16384" width="9.125" style="6" customWidth="1"/>
  </cols>
  <sheetData>
    <row r="1" spans="1:3" ht="68.25" customHeight="1" thickBot="1">
      <c r="A1" s="11" t="s">
        <v>152</v>
      </c>
      <c r="B1" s="12" t="s">
        <v>320</v>
      </c>
      <c r="C1" s="12" t="s">
        <v>317</v>
      </c>
    </row>
    <row r="2" spans="1:3" ht="13.5" customHeight="1">
      <c r="A2" s="13" t="s">
        <v>153</v>
      </c>
      <c r="B2" s="13">
        <v>8955</v>
      </c>
      <c r="C2" s="13"/>
    </row>
    <row r="3" spans="1:3" ht="13.5" customHeight="1">
      <c r="A3" s="13" t="s">
        <v>154</v>
      </c>
      <c r="B3" s="210">
        <v>11250</v>
      </c>
      <c r="C3" s="215"/>
    </row>
    <row r="4" spans="1:3" ht="13.5" customHeight="1">
      <c r="A4" s="13" t="s">
        <v>155</v>
      </c>
      <c r="B4" s="13">
        <v>13823</v>
      </c>
      <c r="C4" s="13"/>
    </row>
    <row r="5" spans="1:3" ht="13.5" customHeight="1">
      <c r="A5" s="13" t="s">
        <v>33</v>
      </c>
      <c r="B5" s="13">
        <v>272</v>
      </c>
      <c r="C5" s="13"/>
    </row>
    <row r="6" spans="1:3" ht="13.5" customHeight="1">
      <c r="A6" s="13" t="s">
        <v>34</v>
      </c>
      <c r="B6" s="13">
        <v>45370</v>
      </c>
      <c r="C6" s="13"/>
    </row>
    <row r="7" spans="1:3" ht="13.5" customHeight="1">
      <c r="A7" s="13" t="s">
        <v>247</v>
      </c>
      <c r="B7" s="13">
        <v>42</v>
      </c>
      <c r="C7" s="13"/>
    </row>
    <row r="8" spans="1:3" ht="13.5" customHeight="1">
      <c r="A8" s="13" t="s">
        <v>35</v>
      </c>
      <c r="B8" s="13">
        <v>2703</v>
      </c>
      <c r="C8" s="13"/>
    </row>
    <row r="9" spans="1:3" ht="13.5" customHeight="1">
      <c r="A9" s="13" t="s">
        <v>262</v>
      </c>
      <c r="B9" s="13">
        <v>1414</v>
      </c>
      <c r="C9" s="13"/>
    </row>
    <row r="10" spans="1:3" ht="13.5" customHeight="1">
      <c r="A10" s="13" t="s">
        <v>80</v>
      </c>
      <c r="B10" s="13">
        <v>734</v>
      </c>
      <c r="C10" s="13"/>
    </row>
    <row r="11" spans="1:3" ht="13.5" customHeight="1">
      <c r="A11" s="13" t="s">
        <v>263</v>
      </c>
      <c r="B11" s="13">
        <v>21671</v>
      </c>
      <c r="C11" s="13"/>
    </row>
    <row r="12" spans="1:3" ht="13.5" customHeight="1">
      <c r="A12" s="13" t="s">
        <v>156</v>
      </c>
      <c r="B12" s="210">
        <v>20550</v>
      </c>
      <c r="C12" s="13"/>
    </row>
    <row r="13" spans="1:3" ht="13.5" customHeight="1">
      <c r="A13" s="13" t="s">
        <v>37</v>
      </c>
      <c r="B13" s="210">
        <v>135182</v>
      </c>
      <c r="C13" s="241" t="s">
        <v>271</v>
      </c>
    </row>
    <row r="14" spans="1:3" ht="13.5" customHeight="1">
      <c r="A14" s="13"/>
      <c r="B14" s="210"/>
      <c r="C14" s="241"/>
    </row>
    <row r="15" spans="1:3" ht="13.5" customHeight="1">
      <c r="A15" s="13" t="s">
        <v>248</v>
      </c>
      <c r="B15" s="13">
        <v>200934</v>
      </c>
      <c r="C15" s="13"/>
    </row>
    <row r="16" spans="1:3" ht="13.5" customHeight="1">
      <c r="A16" s="13" t="s">
        <v>81</v>
      </c>
      <c r="B16" s="13">
        <v>254970</v>
      </c>
      <c r="C16" s="215"/>
    </row>
    <row r="17" spans="1:3" ht="13.5" customHeight="1">
      <c r="A17" s="13" t="s">
        <v>39</v>
      </c>
      <c r="B17" s="13">
        <v>40137</v>
      </c>
      <c r="C17" s="13"/>
    </row>
    <row r="18" spans="1:3" ht="13.5" customHeight="1">
      <c r="A18" s="13" t="s">
        <v>249</v>
      </c>
      <c r="B18" s="13">
        <v>1826</v>
      </c>
      <c r="C18" s="13"/>
    </row>
    <row r="19" spans="1:3" ht="13.5" customHeight="1">
      <c r="A19" s="13" t="s">
        <v>250</v>
      </c>
      <c r="B19" s="210">
        <v>22641</v>
      </c>
      <c r="C19" s="13"/>
    </row>
    <row r="20" spans="1:3" ht="13.5" customHeight="1">
      <c r="A20" s="13" t="s">
        <v>93</v>
      </c>
      <c r="B20" s="210">
        <v>9647</v>
      </c>
      <c r="C20" s="13"/>
    </row>
    <row r="21" spans="1:3" ht="13.5" customHeight="1">
      <c r="A21" s="13" t="s">
        <v>95</v>
      </c>
      <c r="B21" s="13">
        <v>10328</v>
      </c>
      <c r="C21" s="13"/>
    </row>
    <row r="22" spans="1:3" ht="13.5" customHeight="1">
      <c r="A22" s="13" t="s">
        <v>94</v>
      </c>
      <c r="B22" s="13">
        <v>3200</v>
      </c>
      <c r="C22" s="13"/>
    </row>
    <row r="23" spans="1:3" ht="13.5" customHeight="1" thickBot="1">
      <c r="A23" s="13" t="s">
        <v>251</v>
      </c>
      <c r="B23" s="13">
        <v>593</v>
      </c>
      <c r="C23" s="13"/>
    </row>
    <row r="24" spans="1:3" ht="21" customHeight="1" thickBot="1">
      <c r="A24" s="14" t="s">
        <v>38</v>
      </c>
      <c r="B24" s="14">
        <f>SUM(B2:B23)</f>
        <v>806242</v>
      </c>
      <c r="C24" s="14"/>
    </row>
    <row r="25" ht="12.75">
      <c r="B25" s="15"/>
    </row>
    <row r="26" spans="1:2" ht="12.75">
      <c r="A26" s="6" t="s">
        <v>319</v>
      </c>
      <c r="B26" s="15"/>
    </row>
    <row r="28" spans="1:3" ht="12.75">
      <c r="A28" s="17" t="s">
        <v>252</v>
      </c>
      <c r="B28" s="15">
        <v>20750</v>
      </c>
      <c r="C28" s="224"/>
    </row>
    <row r="29" spans="1:2" ht="12.75">
      <c r="A29" s="17" t="s">
        <v>253</v>
      </c>
      <c r="B29" s="15">
        <v>229076</v>
      </c>
    </row>
    <row r="30" spans="1:2" ht="12.75">
      <c r="A30" s="17" t="s">
        <v>254</v>
      </c>
      <c r="B30" s="15">
        <v>50</v>
      </c>
    </row>
    <row r="31" spans="1:2" ht="12.75">
      <c r="A31" s="17" t="s">
        <v>255</v>
      </c>
      <c r="B31" s="204">
        <v>200</v>
      </c>
    </row>
    <row r="32" spans="1:2" ht="12.75">
      <c r="A32" s="17" t="s">
        <v>256</v>
      </c>
      <c r="B32" s="15">
        <v>115250</v>
      </c>
    </row>
    <row r="33" spans="1:2" ht="12.75">
      <c r="A33" s="17" t="s">
        <v>257</v>
      </c>
      <c r="B33" s="15">
        <v>716</v>
      </c>
    </row>
    <row r="34" spans="1:2" ht="12.75">
      <c r="A34" s="17" t="s">
        <v>258</v>
      </c>
      <c r="B34" s="15">
        <v>1067</v>
      </c>
    </row>
    <row r="35" spans="1:2" ht="12.75">
      <c r="A35" s="18" t="s">
        <v>259</v>
      </c>
      <c r="B35" s="19">
        <f>SUM(B28:B34)</f>
        <v>367109</v>
      </c>
    </row>
    <row r="36" ht="12.75">
      <c r="A36" s="17"/>
    </row>
    <row r="37" ht="12.75">
      <c r="A37" s="17"/>
    </row>
  </sheetData>
  <mergeCells count="1">
    <mergeCell ref="C13:C14"/>
  </mergeCells>
  <printOptions gridLines="1" horizontalCentered="1"/>
  <pageMargins left="0" right="0" top="1.1" bottom="0.31496062992125984" header="0.52" footer="0.2755905511811024"/>
  <pageSetup horizontalDpi="600" verticalDpi="600" orientation="portrait" paperSize="9" scale="95" r:id="rId1"/>
  <headerFooter alignWithMargins="0">
    <oddHeader>&amp;Lv tis. Kč&amp;C&amp;"Arial CE,tučné\&amp;12Sumář provozních výdajů odborů v roce 2003 
&amp;"Arial CE,obyčejné\&amp;8bez objednávek veřejných služeb&amp;10
&amp;R&amp;"Arial CE,tučné\&amp;12Příloha č. 3</oddHeader>
    <oddFooter>&amp;C&amp;P+3</oddFooter>
  </headerFooter>
</worksheet>
</file>

<file path=xl/worksheets/sheet2.xml><?xml version="1.0" encoding="utf-8"?>
<worksheet xmlns="http://schemas.openxmlformats.org/spreadsheetml/2006/main" xmlns:r="http://schemas.openxmlformats.org/officeDocument/2006/relationships">
  <dimension ref="A1:D167"/>
  <sheetViews>
    <sheetView workbookViewId="0" topLeftCell="A1">
      <pane ySplit="1" topLeftCell="BM56" activePane="bottomLeft" state="frozen"/>
      <selection pane="topLeft" activeCell="A1" sqref="A1"/>
      <selection pane="bottomLeft" activeCell="C60" sqref="C60"/>
    </sheetView>
  </sheetViews>
  <sheetFormatPr defaultColWidth="9.00390625" defaultRowHeight="12.75"/>
  <cols>
    <col min="1" max="1" width="5.00390625" style="93" customWidth="1"/>
    <col min="2" max="2" width="28.875" style="2" customWidth="1"/>
    <col min="3" max="3" width="8.75390625" style="2" customWidth="1"/>
    <col min="4" max="4" width="52.625" style="10" customWidth="1"/>
    <col min="5" max="18" width="9.125" style="2" customWidth="1"/>
    <col min="19" max="19" width="8.875" style="2" customWidth="1"/>
    <col min="20" max="21" width="9.125" style="2" customWidth="1"/>
    <col min="22" max="23" width="8.875" style="2" customWidth="1"/>
    <col min="24" max="16384" width="9.125" style="2" customWidth="1"/>
  </cols>
  <sheetData>
    <row r="1" spans="1:4" s="62" customFormat="1" ht="60" customHeight="1">
      <c r="A1" s="59" t="s">
        <v>40</v>
      </c>
      <c r="B1" s="60" t="s">
        <v>41</v>
      </c>
      <c r="C1" s="61" t="s">
        <v>316</v>
      </c>
      <c r="D1" s="60" t="s">
        <v>239</v>
      </c>
    </row>
    <row r="2" spans="1:4" ht="12.75">
      <c r="A2" s="63">
        <v>1111</v>
      </c>
      <c r="B2" s="64" t="s">
        <v>171</v>
      </c>
      <c r="C2" s="65">
        <v>220000</v>
      </c>
      <c r="D2" s="66"/>
    </row>
    <row r="3" spans="1:4" ht="12.75">
      <c r="A3" s="63">
        <v>1112</v>
      </c>
      <c r="B3" s="64" t="s">
        <v>172</v>
      </c>
      <c r="C3" s="65">
        <v>95000</v>
      </c>
      <c r="D3" s="67"/>
    </row>
    <row r="4" spans="1:4" ht="12.75">
      <c r="A4" s="63">
        <v>1113</v>
      </c>
      <c r="B4" s="64" t="s">
        <v>173</v>
      </c>
      <c r="C4" s="65">
        <v>14000</v>
      </c>
      <c r="D4" s="67"/>
    </row>
    <row r="5" spans="1:4" ht="12.75">
      <c r="A5" s="63">
        <v>1121</v>
      </c>
      <c r="B5" s="64" t="s">
        <v>174</v>
      </c>
      <c r="C5" s="65">
        <v>225000</v>
      </c>
      <c r="D5" s="67"/>
    </row>
    <row r="6" spans="1:4" ht="12.75" customHeight="1">
      <c r="A6" s="63">
        <v>1122</v>
      </c>
      <c r="B6" s="68" t="s">
        <v>175</v>
      </c>
      <c r="C6" s="65">
        <v>74543</v>
      </c>
      <c r="D6" s="67" t="s">
        <v>242</v>
      </c>
    </row>
    <row r="7" spans="1:4" ht="12.75">
      <c r="A7" s="63">
        <v>1211</v>
      </c>
      <c r="B7" s="68" t="s">
        <v>176</v>
      </c>
      <c r="C7" s="65">
        <v>346000</v>
      </c>
      <c r="D7" s="67"/>
    </row>
    <row r="8" spans="1:4" ht="13.5" thickBot="1">
      <c r="A8" s="63">
        <v>1511</v>
      </c>
      <c r="B8" s="64" t="s">
        <v>177</v>
      </c>
      <c r="C8" s="65">
        <v>41000</v>
      </c>
      <c r="D8" s="67"/>
    </row>
    <row r="9" spans="1:4" ht="13.5" thickBot="1">
      <c r="A9" s="63"/>
      <c r="B9" s="69" t="s">
        <v>178</v>
      </c>
      <c r="C9" s="70">
        <f>SUM(C2:C8)</f>
        <v>1015543</v>
      </c>
      <c r="D9" s="71"/>
    </row>
    <row r="10" spans="1:4" ht="12.75">
      <c r="A10" s="63">
        <v>1332</v>
      </c>
      <c r="B10" s="64" t="s">
        <v>180</v>
      </c>
      <c r="C10" s="65">
        <v>130</v>
      </c>
      <c r="D10" s="67" t="s">
        <v>181</v>
      </c>
    </row>
    <row r="11" spans="1:4" ht="12.75" customHeight="1">
      <c r="A11" s="63">
        <v>1333</v>
      </c>
      <c r="B11" s="64" t="s">
        <v>182</v>
      </c>
      <c r="C11" s="65">
        <v>20</v>
      </c>
      <c r="D11" s="67" t="s">
        <v>183</v>
      </c>
    </row>
    <row r="12" spans="1:4" ht="12.75">
      <c r="A12" s="63">
        <v>1334</v>
      </c>
      <c r="B12" s="64" t="s">
        <v>184</v>
      </c>
      <c r="C12" s="65">
        <v>1500</v>
      </c>
      <c r="D12" s="67" t="s">
        <v>185</v>
      </c>
    </row>
    <row r="13" spans="1:4" ht="13.5" customHeight="1">
      <c r="A13" s="63">
        <v>1337</v>
      </c>
      <c r="B13" s="64" t="s">
        <v>186</v>
      </c>
      <c r="C13" s="65">
        <v>37000</v>
      </c>
      <c r="D13" s="67"/>
    </row>
    <row r="14" spans="1:4" ht="12.75">
      <c r="A14" s="63">
        <v>1341</v>
      </c>
      <c r="B14" s="64" t="s">
        <v>187</v>
      </c>
      <c r="C14" s="65">
        <v>2128</v>
      </c>
      <c r="D14" s="67"/>
    </row>
    <row r="15" spans="1:4" ht="12.75">
      <c r="A15" s="63">
        <v>1342</v>
      </c>
      <c r="B15" s="64" t="s">
        <v>188</v>
      </c>
      <c r="C15" s="65">
        <v>430</v>
      </c>
      <c r="D15" s="67"/>
    </row>
    <row r="16" spans="1:4" ht="12.75">
      <c r="A16" s="63">
        <v>1343</v>
      </c>
      <c r="B16" s="64" t="s">
        <v>189</v>
      </c>
      <c r="C16" s="65">
        <v>3800</v>
      </c>
      <c r="D16" s="67" t="s">
        <v>190</v>
      </c>
    </row>
    <row r="17" spans="1:4" ht="12.75">
      <c r="A17" s="63">
        <v>1343</v>
      </c>
      <c r="B17" s="64" t="s">
        <v>189</v>
      </c>
      <c r="C17" s="65">
        <v>6529</v>
      </c>
      <c r="D17" s="67" t="s">
        <v>45</v>
      </c>
    </row>
    <row r="18" spans="1:4" ht="12.75">
      <c r="A18" s="63">
        <v>1344</v>
      </c>
      <c r="B18" s="64" t="s">
        <v>191</v>
      </c>
      <c r="C18" s="65">
        <v>150</v>
      </c>
      <c r="D18" s="67"/>
    </row>
    <row r="19" spans="1:4" ht="12.75">
      <c r="A19" s="63">
        <v>1345</v>
      </c>
      <c r="B19" s="64" t="s">
        <v>192</v>
      </c>
      <c r="C19" s="65">
        <v>450</v>
      </c>
      <c r="D19" s="67"/>
    </row>
    <row r="20" spans="1:4" ht="12.75">
      <c r="A20" s="63">
        <v>1346</v>
      </c>
      <c r="B20" s="64" t="s">
        <v>193</v>
      </c>
      <c r="C20" s="65">
        <v>220</v>
      </c>
      <c r="D20" s="72"/>
    </row>
    <row r="21" spans="1:4" ht="12.75">
      <c r="A21" s="63">
        <v>1347</v>
      </c>
      <c r="B21" s="64" t="s">
        <v>194</v>
      </c>
      <c r="C21" s="65">
        <v>11205</v>
      </c>
      <c r="D21" s="67" t="s">
        <v>195</v>
      </c>
    </row>
    <row r="22" spans="1:4" ht="12.75">
      <c r="A22" s="63">
        <v>1351</v>
      </c>
      <c r="B22" s="64" t="s">
        <v>196</v>
      </c>
      <c r="C22" s="65">
        <v>6200</v>
      </c>
      <c r="D22" s="67" t="s">
        <v>346</v>
      </c>
    </row>
    <row r="23" spans="1:4" ht="12.75">
      <c r="A23" s="63">
        <v>1361</v>
      </c>
      <c r="B23" s="64" t="s">
        <v>179</v>
      </c>
      <c r="C23" s="65">
        <v>19250</v>
      </c>
      <c r="D23" s="67" t="s">
        <v>347</v>
      </c>
    </row>
    <row r="24" spans="1:4" ht="12.75">
      <c r="A24" s="63">
        <v>1361</v>
      </c>
      <c r="B24" s="64" t="s">
        <v>179</v>
      </c>
      <c r="C24" s="81">
        <v>13234</v>
      </c>
      <c r="D24" s="234" t="s">
        <v>348</v>
      </c>
    </row>
    <row r="25" spans="1:4" ht="12.75">
      <c r="A25" s="63"/>
      <c r="B25" s="64"/>
      <c r="C25" s="65"/>
      <c r="D25" s="235"/>
    </row>
    <row r="26" spans="1:4" ht="12.75">
      <c r="A26" s="63"/>
      <c r="B26" s="64"/>
      <c r="C26" s="65"/>
      <c r="D26" s="235"/>
    </row>
    <row r="27" spans="1:4" ht="13.5" thickBot="1">
      <c r="A27" s="63"/>
      <c r="B27" s="64"/>
      <c r="C27" s="65"/>
      <c r="D27" s="236"/>
    </row>
    <row r="28" spans="1:4" ht="13.5" thickBot="1">
      <c r="A28" s="63"/>
      <c r="B28" s="69" t="s">
        <v>197</v>
      </c>
      <c r="C28" s="70">
        <f>SUM(C10:C27)</f>
        <v>102246</v>
      </c>
      <c r="D28" s="67"/>
    </row>
    <row r="29" spans="1:4" ht="18" customHeight="1" thickBot="1">
      <c r="A29" s="63"/>
      <c r="B29" s="73" t="s">
        <v>198</v>
      </c>
      <c r="C29" s="74">
        <f>C9+C28</f>
        <v>1117789</v>
      </c>
      <c r="D29" s="75" t="s">
        <v>158</v>
      </c>
    </row>
    <row r="30" spans="1:4" ht="12.75" customHeight="1">
      <c r="A30" s="63">
        <v>2111</v>
      </c>
      <c r="B30" s="64" t="s">
        <v>199</v>
      </c>
      <c r="C30" s="65">
        <v>2450</v>
      </c>
      <c r="D30" s="234" t="s">
        <v>200</v>
      </c>
    </row>
    <row r="31" spans="1:4" ht="12.75" customHeight="1">
      <c r="A31" s="63"/>
      <c r="B31" s="64"/>
      <c r="C31" s="65"/>
      <c r="D31" s="234"/>
    </row>
    <row r="32" spans="1:4" ht="12.75">
      <c r="A32" s="63">
        <v>2111</v>
      </c>
      <c r="B32" s="64" t="s">
        <v>199</v>
      </c>
      <c r="C32" s="65">
        <v>1196</v>
      </c>
      <c r="D32" s="67" t="s">
        <v>201</v>
      </c>
    </row>
    <row r="33" spans="1:4" ht="12.75">
      <c r="A33" s="63">
        <v>2111</v>
      </c>
      <c r="B33" s="64" t="s">
        <v>199</v>
      </c>
      <c r="C33" s="65">
        <v>1026</v>
      </c>
      <c r="D33" s="67" t="s">
        <v>202</v>
      </c>
    </row>
    <row r="34" spans="1:4" ht="12.75">
      <c r="A34" s="63">
        <v>2111</v>
      </c>
      <c r="B34" s="64" t="s">
        <v>199</v>
      </c>
      <c r="C34" s="65">
        <v>130</v>
      </c>
      <c r="D34" s="67" t="s">
        <v>203</v>
      </c>
    </row>
    <row r="35" spans="1:4" ht="12.75" customHeight="1">
      <c r="A35" s="63">
        <v>2111</v>
      </c>
      <c r="B35" s="64" t="s">
        <v>199</v>
      </c>
      <c r="C35" s="65">
        <v>20</v>
      </c>
      <c r="D35" s="67" t="s">
        <v>204</v>
      </c>
    </row>
    <row r="36" spans="1:4" ht="12.75" customHeight="1">
      <c r="A36" s="63">
        <v>2111</v>
      </c>
      <c r="B36" s="64" t="s">
        <v>199</v>
      </c>
      <c r="C36" s="65">
        <v>150</v>
      </c>
      <c r="D36" s="67" t="s">
        <v>105</v>
      </c>
    </row>
    <row r="37" spans="1:4" ht="12.75" customHeight="1">
      <c r="A37" s="63">
        <v>2111</v>
      </c>
      <c r="B37" s="64" t="s">
        <v>199</v>
      </c>
      <c r="C37" s="65">
        <v>15</v>
      </c>
      <c r="D37" s="67" t="s">
        <v>106</v>
      </c>
    </row>
    <row r="38" spans="1:4" ht="12.75" customHeight="1">
      <c r="A38" s="63">
        <v>2122</v>
      </c>
      <c r="B38" s="64" t="s">
        <v>107</v>
      </c>
      <c r="C38" s="65">
        <v>600</v>
      </c>
      <c r="D38" s="67" t="s">
        <v>318</v>
      </c>
    </row>
    <row r="39" spans="1:4" ht="12.75" customHeight="1">
      <c r="A39" s="63">
        <v>2132</v>
      </c>
      <c r="B39" s="64" t="s">
        <v>108</v>
      </c>
      <c r="C39" s="65">
        <v>500</v>
      </c>
      <c r="D39" s="67" t="s">
        <v>109</v>
      </c>
    </row>
    <row r="40" spans="1:4" ht="12.75" customHeight="1">
      <c r="A40" s="63">
        <v>2141</v>
      </c>
      <c r="B40" s="64" t="s">
        <v>110</v>
      </c>
      <c r="C40" s="65">
        <v>7000</v>
      </c>
      <c r="D40" s="67" t="s">
        <v>340</v>
      </c>
    </row>
    <row r="41" spans="1:4" ht="12.75" customHeight="1">
      <c r="A41" s="63">
        <v>2210</v>
      </c>
      <c r="B41" s="64" t="s">
        <v>111</v>
      </c>
      <c r="C41" s="65">
        <v>1072</v>
      </c>
      <c r="D41" s="67" t="s">
        <v>122</v>
      </c>
    </row>
    <row r="42" spans="1:4" ht="12.75" customHeight="1">
      <c r="A42" s="63">
        <v>2210</v>
      </c>
      <c r="B42" s="64" t="s">
        <v>111</v>
      </c>
      <c r="C42" s="65">
        <v>790</v>
      </c>
      <c r="D42" s="67" t="s">
        <v>112</v>
      </c>
    </row>
    <row r="43" spans="1:4" ht="12.75" customHeight="1">
      <c r="A43" s="63">
        <v>2210</v>
      </c>
      <c r="B43" s="64" t="s">
        <v>111</v>
      </c>
      <c r="C43" s="65">
        <v>2700</v>
      </c>
      <c r="D43" s="67" t="s">
        <v>113</v>
      </c>
    </row>
    <row r="44" spans="1:4" ht="12.75" customHeight="1">
      <c r="A44" s="63">
        <v>2210</v>
      </c>
      <c r="B44" s="64" t="s">
        <v>111</v>
      </c>
      <c r="C44" s="65">
        <v>4000</v>
      </c>
      <c r="D44" s="67" t="s">
        <v>114</v>
      </c>
    </row>
    <row r="45" spans="1:4" ht="12.75" customHeight="1">
      <c r="A45" s="63">
        <v>2210</v>
      </c>
      <c r="B45" s="64" t="s">
        <v>111</v>
      </c>
      <c r="C45" s="65">
        <v>140</v>
      </c>
      <c r="D45" s="67" t="s">
        <v>115</v>
      </c>
    </row>
    <row r="46" spans="1:4" s="76" customFormat="1" ht="12.75" customHeight="1">
      <c r="A46" s="63">
        <v>2322</v>
      </c>
      <c r="B46" s="64" t="s">
        <v>116</v>
      </c>
      <c r="C46" s="65">
        <v>18</v>
      </c>
      <c r="D46" s="67" t="s">
        <v>341</v>
      </c>
    </row>
    <row r="47" spans="1:4" ht="12.75">
      <c r="A47" s="63">
        <v>2324</v>
      </c>
      <c r="B47" s="64" t="s">
        <v>117</v>
      </c>
      <c r="C47" s="65">
        <v>8970</v>
      </c>
      <c r="D47" s="67" t="s">
        <v>118</v>
      </c>
    </row>
    <row r="48" spans="1:4" ht="12.75">
      <c r="A48" s="63">
        <v>2324</v>
      </c>
      <c r="B48" s="64" t="s">
        <v>117</v>
      </c>
      <c r="C48" s="65">
        <v>1000</v>
      </c>
      <c r="D48" s="67" t="s">
        <v>119</v>
      </c>
    </row>
    <row r="49" spans="1:4" ht="12.75">
      <c r="A49" s="63">
        <v>2324</v>
      </c>
      <c r="B49" s="64" t="s">
        <v>117</v>
      </c>
      <c r="C49" s="65">
        <v>50</v>
      </c>
      <c r="D49" s="67" t="s">
        <v>120</v>
      </c>
    </row>
    <row r="50" spans="1:4" ht="13.5" customHeight="1">
      <c r="A50" s="63">
        <v>2329</v>
      </c>
      <c r="B50" s="64" t="s">
        <v>121</v>
      </c>
      <c r="C50" s="65">
        <v>1732</v>
      </c>
      <c r="D50" s="234" t="s">
        <v>98</v>
      </c>
    </row>
    <row r="51" spans="1:4" ht="13.5" customHeight="1">
      <c r="A51" s="63"/>
      <c r="B51" s="64"/>
      <c r="C51" s="65"/>
      <c r="D51" s="234"/>
    </row>
    <row r="52" spans="1:4" ht="12.75">
      <c r="A52" s="63">
        <v>2333</v>
      </c>
      <c r="B52" s="64" t="s">
        <v>99</v>
      </c>
      <c r="C52" s="65">
        <v>10</v>
      </c>
      <c r="D52" s="67"/>
    </row>
    <row r="53" spans="1:4" ht="12.75" customHeight="1">
      <c r="A53" s="63">
        <v>2412</v>
      </c>
      <c r="B53" s="64" t="s">
        <v>100</v>
      </c>
      <c r="C53" s="65">
        <v>4459</v>
      </c>
      <c r="D53" s="67" t="s">
        <v>101</v>
      </c>
    </row>
    <row r="54" spans="1:4" ht="12.75" customHeight="1">
      <c r="A54" s="63">
        <v>2420</v>
      </c>
      <c r="B54" s="64" t="s">
        <v>102</v>
      </c>
      <c r="C54" s="65">
        <v>280</v>
      </c>
      <c r="D54" s="67" t="s">
        <v>103</v>
      </c>
    </row>
    <row r="55" spans="1:4" ht="12.75" customHeight="1" thickBot="1">
      <c r="A55" s="63">
        <v>2460</v>
      </c>
      <c r="B55" s="64" t="s">
        <v>104</v>
      </c>
      <c r="C55" s="65">
        <v>33216</v>
      </c>
      <c r="D55" s="67" t="s">
        <v>123</v>
      </c>
    </row>
    <row r="56" spans="1:4" ht="18" customHeight="1" thickBot="1">
      <c r="A56" s="63"/>
      <c r="B56" s="73" t="s">
        <v>205</v>
      </c>
      <c r="C56" s="77">
        <f>SUM(C30:C55)</f>
        <v>71524</v>
      </c>
      <c r="D56" s="78"/>
    </row>
    <row r="57" spans="1:4" ht="13.5" customHeight="1" thickBot="1">
      <c r="A57" s="63">
        <v>3113</v>
      </c>
      <c r="B57" s="64" t="s">
        <v>206</v>
      </c>
      <c r="C57" s="65">
        <v>100</v>
      </c>
      <c r="D57" s="79" t="s">
        <v>342</v>
      </c>
    </row>
    <row r="58" spans="1:4" ht="18" customHeight="1" thickBot="1">
      <c r="A58" s="63"/>
      <c r="B58" s="73" t="s">
        <v>207</v>
      </c>
      <c r="C58" s="77">
        <f>SUM(C57:C57)</f>
        <v>100</v>
      </c>
      <c r="D58" s="80"/>
    </row>
    <row r="59" spans="1:4" ht="13.5" customHeight="1">
      <c r="A59" s="63">
        <v>4112</v>
      </c>
      <c r="B59" s="64" t="s">
        <v>208</v>
      </c>
      <c r="C59" s="81">
        <v>322337</v>
      </c>
      <c r="D59" s="234" t="s">
        <v>350</v>
      </c>
    </row>
    <row r="60" spans="1:4" ht="13.5" customHeight="1">
      <c r="A60" s="63"/>
      <c r="B60" s="64"/>
      <c r="C60" s="81"/>
      <c r="D60" s="234"/>
    </row>
    <row r="61" spans="1:4" ht="13.5" customHeight="1">
      <c r="A61" s="63"/>
      <c r="B61" s="64"/>
      <c r="C61" s="81"/>
      <c r="D61" s="234"/>
    </row>
    <row r="62" spans="1:4" ht="12.75">
      <c r="A62" s="63">
        <v>4121</v>
      </c>
      <c r="B62" s="64" t="s">
        <v>209</v>
      </c>
      <c r="C62" s="81">
        <v>700</v>
      </c>
      <c r="D62" s="67" t="s">
        <v>343</v>
      </c>
    </row>
    <row r="63" spans="1:4" ht="13.5" customHeight="1">
      <c r="A63" s="63">
        <v>4131</v>
      </c>
      <c r="B63" s="64" t="s">
        <v>210</v>
      </c>
      <c r="C63" s="81">
        <v>217967</v>
      </c>
      <c r="D63" s="234" t="s">
        <v>264</v>
      </c>
    </row>
    <row r="64" spans="1:4" ht="13.5" customHeight="1">
      <c r="A64" s="63"/>
      <c r="B64" s="64"/>
      <c r="C64" s="81"/>
      <c r="D64" s="234"/>
    </row>
    <row r="65" spans="1:4" ht="13.5" customHeight="1">
      <c r="A65" s="63">
        <v>4132</v>
      </c>
      <c r="B65" s="64" t="s">
        <v>211</v>
      </c>
      <c r="C65" s="81">
        <v>5000</v>
      </c>
      <c r="D65" s="67" t="s">
        <v>42</v>
      </c>
    </row>
    <row r="66" spans="1:4" s="84" customFormat="1" ht="13.5" customHeight="1">
      <c r="A66" s="82">
        <v>4132</v>
      </c>
      <c r="B66" s="83" t="s">
        <v>211</v>
      </c>
      <c r="C66" s="81">
        <v>8280</v>
      </c>
      <c r="D66" s="234" t="s">
        <v>265</v>
      </c>
    </row>
    <row r="67" spans="1:4" s="84" customFormat="1" ht="13.5" customHeight="1" thickBot="1">
      <c r="A67" s="82"/>
      <c r="B67" s="83"/>
      <c r="C67" s="81"/>
      <c r="D67" s="234"/>
    </row>
    <row r="68" spans="1:4" ht="15.75" customHeight="1" thickBot="1">
      <c r="A68" s="63"/>
      <c r="B68" s="73" t="s">
        <v>43</v>
      </c>
      <c r="C68" s="77">
        <f>SUM(C59:C67)</f>
        <v>554284</v>
      </c>
      <c r="D68" s="67"/>
    </row>
    <row r="69" spans="1:4" ht="22.5" customHeight="1" thickBot="1">
      <c r="A69" s="85"/>
      <c r="B69" s="86" t="s">
        <v>44</v>
      </c>
      <c r="C69" s="211">
        <f>C29+C56+C58+C68</f>
        <v>1743697</v>
      </c>
      <c r="D69" s="87"/>
    </row>
    <row r="70" spans="1:3" ht="12.75">
      <c r="A70" s="88"/>
      <c r="B70" s="4"/>
      <c r="C70" s="90"/>
    </row>
    <row r="71" spans="1:3" ht="12.75">
      <c r="A71" s="88"/>
      <c r="B71" s="91"/>
      <c r="C71" s="90"/>
    </row>
    <row r="72" spans="1:3" ht="12.75">
      <c r="A72" s="88"/>
      <c r="B72" s="4"/>
      <c r="C72" s="90"/>
    </row>
    <row r="73" spans="1:3" ht="12.75">
      <c r="A73" s="88"/>
      <c r="B73" s="4"/>
      <c r="C73" s="90"/>
    </row>
    <row r="74" spans="1:3" ht="12.75">
      <c r="A74" s="88"/>
      <c r="B74" s="4"/>
      <c r="C74" s="90"/>
    </row>
    <row r="75" spans="1:3" ht="12.75">
      <c r="A75" s="88"/>
      <c r="B75" s="4"/>
      <c r="C75" s="90"/>
    </row>
    <row r="76" spans="1:3" ht="12.75">
      <c r="A76" s="88"/>
      <c r="B76" s="4"/>
      <c r="C76" s="90"/>
    </row>
    <row r="77" spans="1:3" ht="12.75">
      <c r="A77" s="88"/>
      <c r="B77" s="92"/>
      <c r="C77" s="90"/>
    </row>
    <row r="78" spans="1:3" ht="12.75">
      <c r="A78" s="88"/>
      <c r="B78" s="4"/>
      <c r="C78" s="90"/>
    </row>
    <row r="79" spans="1:3" ht="12.75">
      <c r="A79" s="88"/>
      <c r="B79" s="4"/>
      <c r="C79" s="90"/>
    </row>
    <row r="80" spans="1:3" ht="12.75">
      <c r="A80" s="88"/>
      <c r="B80" s="4"/>
      <c r="C80" s="90"/>
    </row>
    <row r="81" spans="1:3" ht="12.75">
      <c r="A81" s="88"/>
      <c r="B81" s="4"/>
      <c r="C81" s="90"/>
    </row>
    <row r="82" spans="1:3" ht="12.75">
      <c r="A82" s="88"/>
      <c r="B82" s="4"/>
      <c r="C82" s="90"/>
    </row>
    <row r="83" spans="1:3" ht="12.75">
      <c r="A83" s="88"/>
      <c r="B83" s="4"/>
      <c r="C83" s="4"/>
    </row>
    <row r="84" spans="1:3" ht="12.75">
      <c r="A84" s="88"/>
      <c r="B84" s="4"/>
      <c r="C84" s="4"/>
    </row>
    <row r="85" spans="1:3" ht="12.75">
      <c r="A85" s="88"/>
      <c r="B85" s="4"/>
      <c r="C85" s="4"/>
    </row>
    <row r="86" spans="1:3" ht="12.75">
      <c r="A86" s="88"/>
      <c r="B86" s="4"/>
      <c r="C86" s="4"/>
    </row>
    <row r="87" spans="1:3" ht="12.75">
      <c r="A87" s="88"/>
      <c r="B87" s="4"/>
      <c r="C87" s="4"/>
    </row>
    <row r="88" spans="1:3" ht="12.75">
      <c r="A88" s="88"/>
      <c r="B88" s="4"/>
      <c r="C88" s="4"/>
    </row>
    <row r="89" spans="1:3" ht="12.75">
      <c r="A89" s="88"/>
      <c r="B89" s="4"/>
      <c r="C89" s="4"/>
    </row>
    <row r="90" spans="1:3" ht="12.75">
      <c r="A90" s="88"/>
      <c r="B90" s="4"/>
      <c r="C90" s="4"/>
    </row>
    <row r="91" spans="1:3" ht="12.75">
      <c r="A91" s="88"/>
      <c r="B91" s="4"/>
      <c r="C91" s="4"/>
    </row>
    <row r="92" spans="1:3" ht="12.75">
      <c r="A92" s="88"/>
      <c r="B92" s="4"/>
      <c r="C92" s="4"/>
    </row>
    <row r="93" spans="1:3" ht="12.75">
      <c r="A93" s="88"/>
      <c r="B93" s="4"/>
      <c r="C93" s="4"/>
    </row>
    <row r="94" spans="1:3" ht="12.75">
      <c r="A94" s="88"/>
      <c r="B94" s="4"/>
      <c r="C94" s="4"/>
    </row>
    <row r="95" spans="1:3" ht="12.75">
      <c r="A95" s="88"/>
      <c r="B95" s="4"/>
      <c r="C95" s="4"/>
    </row>
    <row r="96" spans="1:3" ht="12.75">
      <c r="A96" s="88"/>
      <c r="B96" s="4"/>
      <c r="C96" s="4"/>
    </row>
    <row r="97" spans="1:3" ht="12.75">
      <c r="A97" s="88"/>
      <c r="B97" s="4"/>
      <c r="C97" s="4"/>
    </row>
    <row r="98" spans="1:3" ht="12.75">
      <c r="A98" s="88"/>
      <c r="B98" s="4"/>
      <c r="C98" s="4"/>
    </row>
    <row r="99" spans="1:3" ht="12.75">
      <c r="A99" s="88"/>
      <c r="B99" s="4"/>
      <c r="C99" s="4"/>
    </row>
    <row r="100" spans="1:3" ht="12.75">
      <c r="A100" s="88"/>
      <c r="B100" s="4"/>
      <c r="C100" s="4"/>
    </row>
    <row r="101" spans="1:3" ht="12.75">
      <c r="A101" s="88"/>
      <c r="B101" s="4"/>
      <c r="C101" s="4"/>
    </row>
    <row r="102" spans="1:3" ht="12.75">
      <c r="A102" s="88"/>
      <c r="B102" s="4"/>
      <c r="C102" s="4"/>
    </row>
    <row r="103" spans="1:3" ht="12.75">
      <c r="A103" s="88"/>
      <c r="B103" s="4"/>
      <c r="C103" s="4"/>
    </row>
    <row r="104" spans="1:3" ht="12.75">
      <c r="A104" s="88"/>
      <c r="B104" s="4"/>
      <c r="C104" s="4"/>
    </row>
    <row r="105" spans="1:3" ht="12.75">
      <c r="A105" s="88"/>
      <c r="B105" s="4"/>
      <c r="C105" s="4"/>
    </row>
    <row r="106" spans="1:3" ht="12.75">
      <c r="A106" s="88"/>
      <c r="B106" s="4"/>
      <c r="C106" s="4"/>
    </row>
    <row r="107" spans="1:3" ht="12.75">
      <c r="A107" s="88"/>
      <c r="B107" s="4"/>
      <c r="C107" s="4"/>
    </row>
    <row r="108" spans="1:3" ht="12.75">
      <c r="A108" s="88"/>
      <c r="B108" s="4"/>
      <c r="C108" s="4"/>
    </row>
    <row r="109" spans="1:3" ht="12.75">
      <c r="A109" s="88"/>
      <c r="B109" s="4"/>
      <c r="C109" s="4"/>
    </row>
    <row r="110" spans="1:3" ht="12.75">
      <c r="A110" s="88"/>
      <c r="B110" s="4"/>
      <c r="C110" s="4"/>
    </row>
    <row r="111" spans="1:3" ht="12.75">
      <c r="A111" s="88"/>
      <c r="B111" s="4"/>
      <c r="C111" s="4"/>
    </row>
    <row r="112" spans="1:3" ht="12.75">
      <c r="A112" s="88"/>
      <c r="B112" s="4"/>
      <c r="C112" s="4"/>
    </row>
    <row r="113" spans="1:3" ht="12.75">
      <c r="A113" s="88"/>
      <c r="B113" s="4"/>
      <c r="C113" s="4"/>
    </row>
    <row r="114" spans="1:3" ht="12.75">
      <c r="A114" s="88"/>
      <c r="B114" s="4"/>
      <c r="C114" s="4"/>
    </row>
    <row r="115" spans="1:3" ht="12.75">
      <c r="A115" s="88"/>
      <c r="B115" s="4"/>
      <c r="C115" s="4"/>
    </row>
    <row r="116" spans="1:3" ht="12.75">
      <c r="A116" s="88"/>
      <c r="B116" s="4"/>
      <c r="C116" s="4"/>
    </row>
    <row r="117" spans="1:3" ht="12.75">
      <c r="A117" s="88"/>
      <c r="B117" s="4"/>
      <c r="C117" s="4"/>
    </row>
    <row r="118" spans="1:3" ht="12.75">
      <c r="A118" s="88"/>
      <c r="B118" s="4"/>
      <c r="C118" s="4"/>
    </row>
    <row r="119" spans="1:3" ht="12.75">
      <c r="A119" s="88"/>
      <c r="B119" s="4"/>
      <c r="C119" s="4"/>
    </row>
    <row r="120" spans="1:3" ht="12.75">
      <c r="A120" s="88"/>
      <c r="B120" s="4"/>
      <c r="C120" s="4"/>
    </row>
    <row r="121" spans="1:3" ht="12.75">
      <c r="A121" s="88"/>
      <c r="B121" s="4"/>
      <c r="C121" s="4"/>
    </row>
    <row r="122" spans="1:3" ht="12.75">
      <c r="A122" s="88"/>
      <c r="B122" s="4"/>
      <c r="C122" s="4"/>
    </row>
    <row r="123" spans="1:3" ht="12.75">
      <c r="A123" s="88"/>
      <c r="B123" s="4"/>
      <c r="C123" s="4"/>
    </row>
    <row r="124" spans="1:3" ht="12.75">
      <c r="A124" s="88"/>
      <c r="B124" s="4"/>
      <c r="C124" s="4"/>
    </row>
    <row r="125" spans="1:3" ht="12.75">
      <c r="A125" s="88"/>
      <c r="B125" s="4"/>
      <c r="C125" s="4"/>
    </row>
    <row r="126" spans="1:3" ht="12.75">
      <c r="A126" s="88"/>
      <c r="B126" s="4"/>
      <c r="C126" s="4"/>
    </row>
    <row r="127" spans="1:3" ht="12.75">
      <c r="A127" s="88"/>
      <c r="B127" s="4"/>
      <c r="C127" s="4"/>
    </row>
    <row r="128" spans="1:3" ht="12.75">
      <c r="A128" s="88"/>
      <c r="B128" s="4"/>
      <c r="C128" s="4"/>
    </row>
    <row r="129" spans="1:3" ht="12.75">
      <c r="A129" s="88"/>
      <c r="B129" s="4"/>
      <c r="C129" s="4"/>
    </row>
    <row r="130" spans="1:3" ht="12.75">
      <c r="A130" s="88"/>
      <c r="B130" s="4"/>
      <c r="C130" s="4"/>
    </row>
    <row r="131" spans="1:3" ht="12.75">
      <c r="A131" s="88"/>
      <c r="B131" s="4"/>
      <c r="C131" s="4"/>
    </row>
    <row r="132" spans="1:3" ht="12.75">
      <c r="A132" s="88"/>
      <c r="B132" s="4"/>
      <c r="C132" s="4"/>
    </row>
    <row r="133" spans="1:3" ht="12.75">
      <c r="A133" s="88"/>
      <c r="B133" s="4"/>
      <c r="C133" s="4"/>
    </row>
    <row r="134" spans="1:3" ht="12.75">
      <c r="A134" s="88"/>
      <c r="B134" s="4"/>
      <c r="C134" s="4"/>
    </row>
    <row r="135" spans="1:3" ht="12.75">
      <c r="A135" s="88"/>
      <c r="B135" s="4"/>
      <c r="C135" s="4"/>
    </row>
    <row r="136" spans="1:3" ht="12.75">
      <c r="A136" s="88"/>
      <c r="B136" s="4"/>
      <c r="C136" s="4"/>
    </row>
    <row r="137" spans="1:3" ht="12.75">
      <c r="A137" s="88"/>
      <c r="B137" s="4"/>
      <c r="C137" s="4"/>
    </row>
    <row r="138" spans="1:3" ht="12.75">
      <c r="A138" s="88"/>
      <c r="B138" s="4"/>
      <c r="C138" s="4"/>
    </row>
    <row r="139" spans="1:3" ht="12.75">
      <c r="A139" s="88"/>
      <c r="B139" s="4"/>
      <c r="C139" s="4"/>
    </row>
    <row r="140" spans="1:3" ht="12.75">
      <c r="A140" s="88"/>
      <c r="B140" s="4"/>
      <c r="C140" s="4"/>
    </row>
    <row r="141" spans="1:3" ht="12.75">
      <c r="A141" s="88"/>
      <c r="B141" s="4"/>
      <c r="C141" s="4"/>
    </row>
    <row r="142" spans="1:3" ht="12.75">
      <c r="A142" s="88"/>
      <c r="B142" s="4"/>
      <c r="C142" s="4"/>
    </row>
    <row r="143" spans="1:3" ht="12.75">
      <c r="A143" s="88"/>
      <c r="B143" s="4"/>
      <c r="C143" s="4"/>
    </row>
    <row r="144" spans="1:3" ht="12.75">
      <c r="A144" s="88"/>
      <c r="B144" s="4"/>
      <c r="C144" s="4"/>
    </row>
    <row r="145" spans="1:3" ht="12.75">
      <c r="A145" s="88"/>
      <c r="B145" s="4"/>
      <c r="C145" s="4"/>
    </row>
    <row r="146" spans="1:3" ht="12.75">
      <c r="A146" s="88"/>
      <c r="B146" s="4"/>
      <c r="C146" s="4"/>
    </row>
    <row r="147" spans="1:3" ht="12.75">
      <c r="A147" s="88"/>
      <c r="B147" s="4"/>
      <c r="C147" s="4"/>
    </row>
    <row r="148" spans="1:3" ht="12.75">
      <c r="A148" s="88"/>
      <c r="B148" s="4"/>
      <c r="C148" s="4"/>
    </row>
    <row r="149" spans="1:3" ht="12.75">
      <c r="A149" s="88"/>
      <c r="B149" s="4"/>
      <c r="C149" s="4"/>
    </row>
    <row r="150" spans="1:3" ht="12.75">
      <c r="A150" s="88"/>
      <c r="B150" s="4"/>
      <c r="C150" s="4"/>
    </row>
    <row r="151" spans="1:3" ht="12.75">
      <c r="A151" s="88"/>
      <c r="B151" s="4"/>
      <c r="C151" s="4"/>
    </row>
    <row r="152" spans="1:3" ht="12.75">
      <c r="A152" s="88"/>
      <c r="B152" s="4"/>
      <c r="C152" s="4"/>
    </row>
    <row r="153" spans="1:3" ht="12.75">
      <c r="A153" s="88"/>
      <c r="B153" s="4"/>
      <c r="C153" s="4"/>
    </row>
    <row r="154" spans="1:3" ht="12.75">
      <c r="A154" s="88"/>
      <c r="B154" s="4"/>
      <c r="C154" s="4"/>
    </row>
    <row r="155" spans="1:3" ht="12.75">
      <c r="A155" s="88"/>
      <c r="B155" s="4"/>
      <c r="C155" s="4"/>
    </row>
    <row r="156" spans="1:3" ht="12.75">
      <c r="A156" s="88"/>
      <c r="B156" s="4"/>
      <c r="C156" s="4"/>
    </row>
    <row r="157" spans="1:3" ht="12.75">
      <c r="A157" s="88"/>
      <c r="B157" s="4"/>
      <c r="C157" s="4"/>
    </row>
    <row r="158" spans="1:3" ht="12.75">
      <c r="A158" s="88"/>
      <c r="B158" s="4"/>
      <c r="C158" s="4"/>
    </row>
    <row r="159" spans="1:3" ht="12.75">
      <c r="A159" s="88"/>
      <c r="B159" s="4"/>
      <c r="C159" s="4"/>
    </row>
    <row r="160" spans="1:3" ht="12.75">
      <c r="A160" s="88"/>
      <c r="B160" s="4"/>
      <c r="C160" s="4"/>
    </row>
    <row r="161" spans="1:3" ht="12.75">
      <c r="A161" s="88"/>
      <c r="B161" s="4"/>
      <c r="C161" s="4"/>
    </row>
    <row r="162" spans="1:3" ht="12.75">
      <c r="A162" s="88"/>
      <c r="B162" s="4"/>
      <c r="C162" s="4"/>
    </row>
    <row r="163" spans="1:3" ht="12.75">
      <c r="A163" s="88"/>
      <c r="B163" s="4"/>
      <c r="C163" s="4"/>
    </row>
    <row r="164" spans="1:3" ht="12.75">
      <c r="A164" s="88"/>
      <c r="B164" s="4"/>
      <c r="C164" s="4"/>
    </row>
    <row r="165" spans="1:3" ht="12.75">
      <c r="A165" s="88"/>
      <c r="B165" s="4"/>
      <c r="C165" s="4"/>
    </row>
    <row r="166" spans="1:3" ht="12.75">
      <c r="A166" s="88"/>
      <c r="B166" s="4"/>
      <c r="C166" s="4"/>
    </row>
    <row r="167" spans="1:3" ht="12.75">
      <c r="A167" s="88"/>
      <c r="B167" s="4"/>
      <c r="C167" s="4"/>
    </row>
  </sheetData>
  <mergeCells count="6">
    <mergeCell ref="D30:D31"/>
    <mergeCell ref="D24:D27"/>
    <mergeCell ref="D66:D67"/>
    <mergeCell ref="D63:D64"/>
    <mergeCell ref="D50:D51"/>
    <mergeCell ref="D59:D61"/>
  </mergeCells>
  <printOptions gridLines="1" horizontalCentered="1"/>
  <pageMargins left="0" right="0" top="0.71" bottom="0.3937007874015748" header="0.36" footer="0.2"/>
  <pageSetup horizontalDpi="600" verticalDpi="600" orientation="portrait" paperSize="9" r:id="rId1"/>
  <headerFooter alignWithMargins="0">
    <oddHeader>&amp;Lv tis. Kč&amp;C&amp;"Arial CE,tučné\&amp;14Schválené příjmy roku 2003&amp;"Arial CE,obyčejné\&amp;10
&amp;R&amp;"Arial CE,tučné\&amp;12Příloha č. 2</oddHeader>
    <oddFooter>&amp;C&amp;P+1</oddFooter>
  </headerFooter>
</worksheet>
</file>

<file path=xl/worksheets/sheet3.xml><?xml version="1.0" encoding="utf-8"?>
<worksheet xmlns="http://schemas.openxmlformats.org/spreadsheetml/2006/main" xmlns:r="http://schemas.openxmlformats.org/officeDocument/2006/relationships">
  <dimension ref="A1:K11"/>
  <sheetViews>
    <sheetView workbookViewId="0" topLeftCell="A1">
      <pane xSplit="8" ySplit="1" topLeftCell="I2" activePane="bottomRight" state="frozen"/>
      <selection pane="topLeft" activeCell="A1" sqref="A1"/>
      <selection pane="topRight" activeCell="I1" sqref="I1"/>
      <selection pane="bottomLeft" activeCell="A2" sqref="A2"/>
      <selection pane="bottomRight" activeCell="J9" sqref="J9"/>
    </sheetView>
  </sheetViews>
  <sheetFormatPr defaultColWidth="9.00390625" defaultRowHeight="12.75" outlineLevelCol="1"/>
  <cols>
    <col min="1" max="1" width="23.125" style="2" customWidth="1"/>
    <col min="2" max="3" width="16.75390625" style="2" hidden="1" customWidth="1" outlineLevel="1"/>
    <col min="4" max="4" width="11.75390625" style="2" hidden="1" customWidth="1" outlineLevel="1"/>
    <col min="5" max="5" width="6.375" style="2" hidden="1" customWidth="1" outlineLevel="1"/>
    <col min="6" max="6" width="16.75390625" style="2" hidden="1" customWidth="1" outlineLevel="1"/>
    <col min="7" max="8" width="9.875" style="2" hidden="1" customWidth="1" outlineLevel="1"/>
    <col min="9" max="9" width="9.25390625" style="2" customWidth="1" collapsed="1"/>
    <col min="10" max="10" width="53.875" style="2" customWidth="1"/>
    <col min="11" max="16384" width="9.125" style="2" customWidth="1"/>
  </cols>
  <sheetData>
    <row r="1" spans="1:10" s="97" customFormat="1" ht="40.5" customHeight="1" thickBot="1">
      <c r="A1" s="94" t="s">
        <v>212</v>
      </c>
      <c r="B1" s="95" t="s">
        <v>213</v>
      </c>
      <c r="C1" s="95" t="s">
        <v>214</v>
      </c>
      <c r="D1" s="95" t="s">
        <v>215</v>
      </c>
      <c r="E1" s="95" t="s">
        <v>216</v>
      </c>
      <c r="F1" s="95" t="s">
        <v>217</v>
      </c>
      <c r="G1" s="95" t="s">
        <v>218</v>
      </c>
      <c r="H1" s="95" t="s">
        <v>219</v>
      </c>
      <c r="I1" s="95" t="s">
        <v>316</v>
      </c>
      <c r="J1" s="96" t="s">
        <v>317</v>
      </c>
    </row>
    <row r="2" spans="1:10" ht="40.5" customHeight="1">
      <c r="A2" s="98" t="s">
        <v>48</v>
      </c>
      <c r="B2" s="99">
        <v>2000</v>
      </c>
      <c r="C2" s="99">
        <v>2017</v>
      </c>
      <c r="D2" s="99">
        <v>1681650</v>
      </c>
      <c r="E2" s="99">
        <f>D2/C2*100</f>
        <v>83373.82250867625</v>
      </c>
      <c r="F2" s="100">
        <v>2400</v>
      </c>
      <c r="G2" s="100">
        <v>2200</v>
      </c>
      <c r="H2" s="100">
        <v>2200</v>
      </c>
      <c r="I2" s="100">
        <v>2500</v>
      </c>
      <c r="J2" s="104" t="s">
        <v>159</v>
      </c>
    </row>
    <row r="3" spans="1:10" ht="40.5" customHeight="1">
      <c r="A3" s="101" t="s">
        <v>49</v>
      </c>
      <c r="B3" s="102">
        <v>15000</v>
      </c>
      <c r="C3" s="102">
        <v>19119</v>
      </c>
      <c r="D3" s="102">
        <v>16619000</v>
      </c>
      <c r="E3" s="99">
        <f>D3/C3*100</f>
        <v>86924.0023013756</v>
      </c>
      <c r="F3" s="103">
        <v>16200</v>
      </c>
      <c r="G3" s="100">
        <v>15900</v>
      </c>
      <c r="H3" s="100">
        <v>15900</v>
      </c>
      <c r="I3" s="100">
        <v>16200</v>
      </c>
      <c r="J3" s="104"/>
    </row>
    <row r="4" spans="1:10" ht="40.5" customHeight="1">
      <c r="A4" s="101" t="s">
        <v>10</v>
      </c>
      <c r="B4" s="102">
        <v>58800</v>
      </c>
      <c r="C4" s="102">
        <v>59000</v>
      </c>
      <c r="D4" s="102">
        <v>49200000</v>
      </c>
      <c r="E4" s="99">
        <f>D4/C4*100</f>
        <v>83389.83050847458</v>
      </c>
      <c r="F4" s="103">
        <v>63095</v>
      </c>
      <c r="G4" s="100">
        <v>60000</v>
      </c>
      <c r="H4" s="100">
        <v>60000</v>
      </c>
      <c r="I4" s="100">
        <v>66000</v>
      </c>
      <c r="J4" s="105"/>
    </row>
    <row r="5" spans="1:10" ht="40.5" customHeight="1">
      <c r="A5" s="101" t="s">
        <v>11</v>
      </c>
      <c r="B5" s="102">
        <v>22500</v>
      </c>
      <c r="C5" s="102">
        <v>22750</v>
      </c>
      <c r="D5" s="102">
        <v>19000000</v>
      </c>
      <c r="E5" s="99">
        <f>D5/C5*100</f>
        <v>83516.48351648351</v>
      </c>
      <c r="F5" s="103">
        <v>25000</v>
      </c>
      <c r="G5" s="100">
        <v>24000</v>
      </c>
      <c r="H5" s="100">
        <v>24000</v>
      </c>
      <c r="I5" s="100">
        <v>26200</v>
      </c>
      <c r="J5" s="105"/>
    </row>
    <row r="6" spans="1:10" ht="40.5" customHeight="1">
      <c r="A6" s="101" t="s">
        <v>12</v>
      </c>
      <c r="B6" s="102">
        <v>2550</v>
      </c>
      <c r="C6" s="102">
        <v>2550</v>
      </c>
      <c r="D6" s="102">
        <v>2125500</v>
      </c>
      <c r="E6" s="99">
        <f>D6/C6*100</f>
        <v>83352.94117647059</v>
      </c>
      <c r="F6" s="103">
        <v>2750</v>
      </c>
      <c r="G6" s="100">
        <v>2600</v>
      </c>
      <c r="H6" s="100">
        <v>2600</v>
      </c>
      <c r="I6" s="100">
        <v>2800</v>
      </c>
      <c r="J6" s="105"/>
    </row>
    <row r="7" spans="1:10" ht="40.5" customHeight="1">
      <c r="A7" s="101" t="s">
        <v>14</v>
      </c>
      <c r="B7" s="102">
        <v>0</v>
      </c>
      <c r="C7" s="102">
        <v>3399</v>
      </c>
      <c r="D7" s="102">
        <v>3399560</v>
      </c>
      <c r="E7" s="99"/>
      <c r="F7" s="103">
        <v>0</v>
      </c>
      <c r="G7" s="100">
        <v>0</v>
      </c>
      <c r="H7" s="100">
        <v>0</v>
      </c>
      <c r="I7" s="100">
        <v>0</v>
      </c>
      <c r="J7" s="104" t="s">
        <v>322</v>
      </c>
    </row>
    <row r="8" spans="1:10" ht="40.5" customHeight="1" thickBot="1">
      <c r="A8" s="107" t="s">
        <v>15</v>
      </c>
      <c r="B8" s="108"/>
      <c r="C8" s="108"/>
      <c r="D8" s="108"/>
      <c r="E8" s="108"/>
      <c r="F8" s="109"/>
      <c r="G8" s="109"/>
      <c r="H8" s="109"/>
      <c r="I8" s="109">
        <v>15795</v>
      </c>
      <c r="J8" s="106" t="s">
        <v>323</v>
      </c>
    </row>
    <row r="9" spans="1:10" ht="40.5" customHeight="1" thickBot="1">
      <c r="A9" s="110" t="s">
        <v>16</v>
      </c>
      <c r="B9" s="111">
        <f>SUM(B2:B7)</f>
        <v>100850</v>
      </c>
      <c r="C9" s="111">
        <f>SUM(C2:C7)</f>
        <v>108835</v>
      </c>
      <c r="D9" s="111">
        <f>SUM(D2:D7)</f>
        <v>92025710</v>
      </c>
      <c r="E9" s="111">
        <f>D9/C9*100</f>
        <v>84555.25336518582</v>
      </c>
      <c r="F9" s="111">
        <f>SUM(F2:F7)</f>
        <v>109445</v>
      </c>
      <c r="G9" s="112" t="e">
        <f>G2+G3+G4+G5+G6+#REF!+G7</f>
        <v>#REF!</v>
      </c>
      <c r="H9" s="112" t="e">
        <f>H2+H3+H4+H5+H6+#REF!+H7</f>
        <v>#REF!</v>
      </c>
      <c r="I9" s="112">
        <f>SUM(I2:I8)</f>
        <v>129495</v>
      </c>
      <c r="J9" s="113"/>
    </row>
    <row r="10" spans="1:11" ht="59.25" customHeight="1">
      <c r="A10" s="114"/>
      <c r="B10" s="115"/>
      <c r="C10" s="115"/>
      <c r="D10" s="115"/>
      <c r="E10" s="115"/>
      <c r="F10" s="115"/>
      <c r="G10" s="115"/>
      <c r="H10" s="115"/>
      <c r="I10" s="115"/>
      <c r="J10" s="116"/>
      <c r="K10" s="117"/>
    </row>
    <row r="11" ht="19.5" customHeight="1">
      <c r="I11" s="134"/>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printOptions gridLines="1" horizontalCentered="1"/>
  <pageMargins left="0" right="0" top="1.2598425196850394" bottom="0.984251968503937" header="0.6692913385826772" footer="0.6299212598425197"/>
  <pageSetup horizontalDpi="600" verticalDpi="600" orientation="portrait" paperSize="9" r:id="rId1"/>
  <headerFooter alignWithMargins="0">
    <oddHeader>&amp;Lv tis. Kč&amp;C&amp;"Arial CE,tučné\&amp;14Rozpočet příspěvkových organizací v roce 2003
&amp;12provozní část&amp;"Arial CE,obyčejné\&amp;10
&amp;R&amp;"Arial CE,tučné\&amp;12Příloha č. 5&amp;"Arial CE,obyčejné\&amp;10
</oddHeader>
    <oddFooter>&amp;C&amp;"Arial CE,tučné\&amp;12&amp;P+5</oddFooter>
  </headerFooter>
</worksheet>
</file>

<file path=xl/worksheets/sheet4.xml><?xml version="1.0" encoding="utf-8"?>
<worksheet xmlns="http://schemas.openxmlformats.org/spreadsheetml/2006/main" xmlns:r="http://schemas.openxmlformats.org/officeDocument/2006/relationships">
  <dimension ref="A1:C46"/>
  <sheetViews>
    <sheetView workbookViewId="0" topLeftCell="A25">
      <selection activeCell="C2" sqref="C2"/>
    </sheetView>
  </sheetViews>
  <sheetFormatPr defaultColWidth="9.00390625" defaultRowHeight="12.75"/>
  <cols>
    <col min="1" max="1" width="11.25390625" style="0" customWidth="1"/>
    <col min="2" max="2" width="36.625" style="0" customWidth="1"/>
    <col min="3" max="3" width="19.75390625" style="0" customWidth="1"/>
  </cols>
  <sheetData>
    <row r="1" spans="1:3" ht="26.25" customHeight="1">
      <c r="A1" s="217" t="s">
        <v>273</v>
      </c>
      <c r="B1" s="217" t="s">
        <v>274</v>
      </c>
      <c r="C1" s="217" t="s">
        <v>316</v>
      </c>
    </row>
    <row r="2" spans="1:3" ht="12.75" customHeight="1">
      <c r="A2" s="218">
        <v>1290</v>
      </c>
      <c r="B2" s="219" t="s">
        <v>275</v>
      </c>
      <c r="C2" s="220">
        <v>2026</v>
      </c>
    </row>
    <row r="3" spans="1:3" ht="12.75" customHeight="1">
      <c r="A3" s="218">
        <v>1310</v>
      </c>
      <c r="B3" s="219" t="s">
        <v>276</v>
      </c>
      <c r="C3" s="220">
        <v>1879</v>
      </c>
    </row>
    <row r="4" spans="1:3" ht="12.75" customHeight="1">
      <c r="A4" s="218">
        <v>1300</v>
      </c>
      <c r="B4" s="219" t="s">
        <v>277</v>
      </c>
      <c r="C4" s="219">
        <v>881</v>
      </c>
    </row>
    <row r="5" spans="1:3" ht="12.75" customHeight="1">
      <c r="A5" s="218">
        <v>1490</v>
      </c>
      <c r="B5" s="219" t="s">
        <v>278</v>
      </c>
      <c r="C5" s="220">
        <v>1373</v>
      </c>
    </row>
    <row r="6" spans="1:3" ht="12.75" customHeight="1">
      <c r="A6" s="218">
        <v>1500</v>
      </c>
      <c r="B6" s="219" t="s">
        <v>279</v>
      </c>
      <c r="C6" s="219">
        <v>942</v>
      </c>
    </row>
    <row r="7" spans="1:3" ht="12.75" customHeight="1">
      <c r="A7" s="218">
        <v>1510</v>
      </c>
      <c r="B7" s="219" t="s">
        <v>280</v>
      </c>
      <c r="C7" s="220">
        <v>1387</v>
      </c>
    </row>
    <row r="8" spans="1:3" ht="12.75" customHeight="1">
      <c r="A8" s="218">
        <v>1520</v>
      </c>
      <c r="B8" s="219" t="s">
        <v>281</v>
      </c>
      <c r="C8" s="219">
        <v>444</v>
      </c>
    </row>
    <row r="9" spans="1:3" ht="12.75" customHeight="1">
      <c r="A9" s="218">
        <v>1530</v>
      </c>
      <c r="B9" s="219" t="s">
        <v>282</v>
      </c>
      <c r="C9" s="220">
        <v>1092</v>
      </c>
    </row>
    <row r="10" spans="1:3" ht="12.75" customHeight="1">
      <c r="A10" s="218">
        <v>1540</v>
      </c>
      <c r="B10" s="219" t="s">
        <v>283</v>
      </c>
      <c r="C10" s="220">
        <v>1585</v>
      </c>
    </row>
    <row r="11" spans="1:3" ht="12.75" customHeight="1">
      <c r="A11" s="218">
        <v>1550</v>
      </c>
      <c r="B11" s="219" t="s">
        <v>284</v>
      </c>
      <c r="C11" s="219">
        <v>432</v>
      </c>
    </row>
    <row r="12" spans="1:3" ht="12.75" customHeight="1">
      <c r="A12" s="218">
        <v>1440</v>
      </c>
      <c r="B12" s="219" t="s">
        <v>285</v>
      </c>
      <c r="C12" s="220">
        <v>1881</v>
      </c>
    </row>
    <row r="13" spans="1:3" ht="12.75" customHeight="1">
      <c r="A13" s="218">
        <v>1460</v>
      </c>
      <c r="B13" s="219" t="s">
        <v>286</v>
      </c>
      <c r="C13" s="220">
        <v>2231</v>
      </c>
    </row>
    <row r="14" spans="1:3" ht="12.75" customHeight="1">
      <c r="A14" s="218">
        <v>1470</v>
      </c>
      <c r="B14" s="219" t="s">
        <v>287</v>
      </c>
      <c r="C14" s="220">
        <v>1514</v>
      </c>
    </row>
    <row r="15" spans="1:3" ht="12.75" customHeight="1">
      <c r="A15" s="218">
        <v>1480</v>
      </c>
      <c r="B15" s="219" t="s">
        <v>288</v>
      </c>
      <c r="C15" s="220">
        <v>1345</v>
      </c>
    </row>
    <row r="16" spans="1:3" ht="12.75" customHeight="1">
      <c r="A16" s="218">
        <v>1450</v>
      </c>
      <c r="B16" s="219" t="s">
        <v>272</v>
      </c>
      <c r="C16" s="219">
        <v>759</v>
      </c>
    </row>
    <row r="17" spans="1:3" ht="12.75" customHeight="1">
      <c r="A17" s="221"/>
      <c r="B17" s="222" t="s">
        <v>289</v>
      </c>
      <c r="C17" s="223">
        <v>19771</v>
      </c>
    </row>
    <row r="18" spans="1:3" ht="12.75" customHeight="1">
      <c r="A18" s="218">
        <v>1260</v>
      </c>
      <c r="B18" s="219" t="s">
        <v>290</v>
      </c>
      <c r="C18" s="220">
        <v>3618</v>
      </c>
    </row>
    <row r="19" spans="1:3" ht="12.75" customHeight="1">
      <c r="A19" s="218">
        <v>1240</v>
      </c>
      <c r="B19" s="219" t="s">
        <v>291</v>
      </c>
      <c r="C19" s="220">
        <v>2037</v>
      </c>
    </row>
    <row r="20" spans="1:3" ht="12.75" customHeight="1">
      <c r="A20" s="218">
        <v>1230</v>
      </c>
      <c r="B20" s="219" t="s">
        <v>292</v>
      </c>
      <c r="C20" s="220">
        <v>5505</v>
      </c>
    </row>
    <row r="21" spans="1:3" ht="12.75" customHeight="1">
      <c r="A21" s="218">
        <v>1270</v>
      </c>
      <c r="B21" s="219" t="s">
        <v>293</v>
      </c>
      <c r="C21" s="220">
        <v>2086</v>
      </c>
    </row>
    <row r="22" spans="1:3" ht="12.75" customHeight="1">
      <c r="A22" s="218">
        <v>1220</v>
      </c>
      <c r="B22" s="219" t="s">
        <v>294</v>
      </c>
      <c r="C22" s="220">
        <v>3110</v>
      </c>
    </row>
    <row r="23" spans="1:3" ht="12.75" customHeight="1">
      <c r="A23" s="218">
        <v>1210</v>
      </c>
      <c r="B23" s="219" t="s">
        <v>295</v>
      </c>
      <c r="C23" s="220">
        <v>4500</v>
      </c>
    </row>
    <row r="24" spans="1:3" ht="12.75" customHeight="1">
      <c r="A24" s="218">
        <v>1200</v>
      </c>
      <c r="B24" s="219" t="s">
        <v>296</v>
      </c>
      <c r="C24" s="220">
        <v>4508</v>
      </c>
    </row>
    <row r="25" spans="1:3" ht="12.75" customHeight="1">
      <c r="A25" s="218">
        <v>1250</v>
      </c>
      <c r="B25" s="219" t="s">
        <v>297</v>
      </c>
      <c r="C25" s="220">
        <v>3700</v>
      </c>
    </row>
    <row r="26" spans="1:3" ht="12.75" customHeight="1">
      <c r="A26" s="218">
        <v>1280</v>
      </c>
      <c r="B26" s="219" t="s">
        <v>298</v>
      </c>
      <c r="C26" s="220">
        <v>8998</v>
      </c>
    </row>
    <row r="27" spans="1:3" ht="12.75" customHeight="1">
      <c r="A27" s="218">
        <v>1320</v>
      </c>
      <c r="B27" s="219" t="s">
        <v>299</v>
      </c>
      <c r="C27" s="220">
        <v>7149</v>
      </c>
    </row>
    <row r="28" spans="1:3" ht="12.75" customHeight="1">
      <c r="A28" s="218">
        <v>1330</v>
      </c>
      <c r="B28" s="219" t="s">
        <v>300</v>
      </c>
      <c r="C28" s="220">
        <v>7217</v>
      </c>
    </row>
    <row r="29" spans="1:3" ht="12.75" customHeight="1">
      <c r="A29" s="218">
        <v>1340</v>
      </c>
      <c r="B29" s="219" t="s">
        <v>301</v>
      </c>
      <c r="C29" s="220">
        <v>9408</v>
      </c>
    </row>
    <row r="30" spans="1:3" ht="12.75" customHeight="1">
      <c r="A30" s="218">
        <v>1350</v>
      </c>
      <c r="B30" s="219" t="s">
        <v>302</v>
      </c>
      <c r="C30" s="220">
        <v>2150</v>
      </c>
    </row>
    <row r="31" spans="1:3" ht="12.75" customHeight="1">
      <c r="A31" s="218">
        <v>1360</v>
      </c>
      <c r="B31" s="219" t="s">
        <v>303</v>
      </c>
      <c r="C31" s="220">
        <v>1955</v>
      </c>
    </row>
    <row r="32" spans="1:3" ht="12.75" customHeight="1">
      <c r="A32" s="218">
        <v>1370</v>
      </c>
      <c r="B32" s="219" t="s">
        <v>304</v>
      </c>
      <c r="C32" s="220">
        <v>3575</v>
      </c>
    </row>
    <row r="33" spans="1:3" ht="12.75" customHeight="1">
      <c r="A33" s="218">
        <v>1380</v>
      </c>
      <c r="B33" s="219" t="s">
        <v>305</v>
      </c>
      <c r="C33" s="220">
        <v>3025</v>
      </c>
    </row>
    <row r="34" spans="1:3" ht="12.75" customHeight="1">
      <c r="A34" s="218">
        <v>1390</v>
      </c>
      <c r="B34" s="219" t="s">
        <v>306</v>
      </c>
      <c r="C34" s="220">
        <v>2258</v>
      </c>
    </row>
    <row r="35" spans="1:3" ht="12.75" customHeight="1">
      <c r="A35" s="218">
        <v>1400</v>
      </c>
      <c r="B35" s="219" t="s">
        <v>307</v>
      </c>
      <c r="C35" s="219">
        <v>550</v>
      </c>
    </row>
    <row r="36" spans="1:3" ht="12.75" customHeight="1">
      <c r="A36" s="218">
        <v>1560</v>
      </c>
      <c r="B36" s="219" t="s">
        <v>308</v>
      </c>
      <c r="C36" s="220">
        <v>1917</v>
      </c>
    </row>
    <row r="37" spans="1:3" ht="12.75" customHeight="1">
      <c r="A37" s="218">
        <v>1570</v>
      </c>
      <c r="B37" s="219" t="s">
        <v>309</v>
      </c>
      <c r="C37" s="220">
        <v>1437</v>
      </c>
    </row>
    <row r="38" spans="1:3" ht="12.75" customHeight="1">
      <c r="A38" s="218">
        <v>1420</v>
      </c>
      <c r="B38" s="219" t="s">
        <v>310</v>
      </c>
      <c r="C38" s="220">
        <v>3093</v>
      </c>
    </row>
    <row r="39" spans="1:3" ht="12.75" customHeight="1">
      <c r="A39" s="218">
        <v>1430</v>
      </c>
      <c r="B39" s="219" t="s">
        <v>311</v>
      </c>
      <c r="C39" s="220">
        <v>3283</v>
      </c>
    </row>
    <row r="40" spans="1:3" ht="12.75" customHeight="1">
      <c r="A40" s="218">
        <v>1410</v>
      </c>
      <c r="B40" s="219" t="s">
        <v>312</v>
      </c>
      <c r="C40" s="220">
        <v>3553</v>
      </c>
    </row>
    <row r="41" spans="1:3" ht="12.75" customHeight="1">
      <c r="A41" s="219"/>
      <c r="B41" s="222" t="s">
        <v>289</v>
      </c>
      <c r="C41" s="223">
        <v>88632</v>
      </c>
    </row>
    <row r="42" spans="1:3" ht="12.75" customHeight="1">
      <c r="A42" s="219"/>
      <c r="B42" s="219"/>
      <c r="C42" s="219"/>
    </row>
    <row r="43" spans="1:3" ht="12.75" customHeight="1">
      <c r="A43" s="219"/>
      <c r="B43" s="222" t="s">
        <v>313</v>
      </c>
      <c r="C43" s="223">
        <v>108403</v>
      </c>
    </row>
    <row r="44" spans="1:3" ht="12.75" customHeight="1">
      <c r="A44" s="219"/>
      <c r="B44" s="219"/>
      <c r="C44" s="219"/>
    </row>
    <row r="45" spans="1:3" ht="12.75" customHeight="1">
      <c r="A45" s="216" t="s">
        <v>314</v>
      </c>
      <c r="B45" s="219"/>
      <c r="C45" s="219"/>
    </row>
    <row r="46" spans="1:3" ht="12.75" customHeight="1">
      <c r="A46" s="216" t="s">
        <v>315</v>
      </c>
      <c r="B46" s="219"/>
      <c r="C46" s="219"/>
    </row>
    <row r="47" ht="12.75" customHeight="1"/>
  </sheetData>
  <printOptions gridLines="1" horizontalCentered="1"/>
  <pageMargins left="0.7874015748031497" right="0.7874015748031497" top="1.141732283464567" bottom="0.984251968503937" header="0.5118110236220472" footer="0.5118110236220472"/>
  <pageSetup horizontalDpi="600" verticalDpi="600" orientation="portrait" paperSize="9" r:id="rId1"/>
  <headerFooter alignWithMargins="0">
    <oddHeader>&amp;Lv tis. Kč&amp;C&amp;"Arial CE,tučné\&amp;14Příspěvkové organizace na úseku školství&amp;R&amp;"Arial CE,tučné\&amp;14Příloha č. 5</oddHeader>
    <oddFooter>&amp;C&amp;"Arial CE,tučné\&amp;12&amp;P+6</oddFooter>
  </headerFooter>
</worksheet>
</file>

<file path=xl/worksheets/sheet5.xml><?xml version="1.0" encoding="utf-8"?>
<worksheet xmlns="http://schemas.openxmlformats.org/spreadsheetml/2006/main" xmlns:r="http://schemas.openxmlformats.org/officeDocument/2006/relationships">
  <dimension ref="A1:F55"/>
  <sheetViews>
    <sheetView workbookViewId="0" topLeftCell="A1">
      <pane xSplit="3" ySplit="1" topLeftCell="D32" activePane="bottomRight" state="frozen"/>
      <selection pane="topLeft" activeCell="A1" sqref="A1"/>
      <selection pane="topRight" activeCell="D1" sqref="D1"/>
      <selection pane="bottomLeft" activeCell="A2" sqref="A2"/>
      <selection pane="bottomRight" activeCell="C29" sqref="C29"/>
    </sheetView>
  </sheetViews>
  <sheetFormatPr defaultColWidth="9.00390625" defaultRowHeight="24.75" customHeight="1"/>
  <cols>
    <col min="1" max="1" width="14.875" style="2" customWidth="1"/>
    <col min="2" max="2" width="8.125" style="2" customWidth="1"/>
    <col min="3" max="3" width="21.25390625" style="4" customWidth="1"/>
    <col min="4" max="4" width="8.125" style="2" customWidth="1"/>
    <col min="5" max="5" width="42.25390625" style="132" customWidth="1"/>
    <col min="6" max="16384" width="9.125" style="2" customWidth="1"/>
  </cols>
  <sheetData>
    <row r="1" spans="1:6" ht="24.75" customHeight="1">
      <c r="A1" s="118" t="s">
        <v>152</v>
      </c>
      <c r="B1" s="119" t="s">
        <v>17</v>
      </c>
      <c r="C1" s="119" t="s">
        <v>18</v>
      </c>
      <c r="D1" s="119" t="s">
        <v>316</v>
      </c>
      <c r="E1" s="120" t="s">
        <v>239</v>
      </c>
      <c r="F1" s="117"/>
    </row>
    <row r="2" spans="1:5" ht="12.75">
      <c r="A2" s="121" t="s">
        <v>160</v>
      </c>
      <c r="B2" s="122" t="s">
        <v>161</v>
      </c>
      <c r="C2" s="3" t="s">
        <v>162</v>
      </c>
      <c r="D2" s="90">
        <v>2450</v>
      </c>
      <c r="E2" s="123"/>
    </row>
    <row r="3" spans="1:5" ht="12.75">
      <c r="A3" s="121" t="s">
        <v>160</v>
      </c>
      <c r="B3" s="122" t="s">
        <v>163</v>
      </c>
      <c r="C3" s="3" t="s">
        <v>164</v>
      </c>
      <c r="D3" s="90">
        <v>18300</v>
      </c>
      <c r="E3" s="123"/>
    </row>
    <row r="4" spans="1:5" ht="12.75">
      <c r="A4" s="121"/>
      <c r="B4" s="122"/>
      <c r="C4" s="124" t="s">
        <v>165</v>
      </c>
      <c r="D4" s="9">
        <f>SUM(D2:D3)</f>
        <v>20750</v>
      </c>
      <c r="E4" s="123"/>
    </row>
    <row r="5" spans="1:5" ht="12.75">
      <c r="A5" s="121" t="s">
        <v>35</v>
      </c>
      <c r="B5" s="122" t="s">
        <v>161</v>
      </c>
      <c r="C5" s="3" t="s">
        <v>166</v>
      </c>
      <c r="D5" s="90">
        <v>33500</v>
      </c>
      <c r="E5" s="123" t="s">
        <v>157</v>
      </c>
    </row>
    <row r="6" spans="1:5" ht="12.75">
      <c r="A6" s="121" t="s">
        <v>35</v>
      </c>
      <c r="B6" s="122" t="s">
        <v>161</v>
      </c>
      <c r="C6" s="3" t="s">
        <v>167</v>
      </c>
      <c r="D6" s="90">
        <v>300</v>
      </c>
      <c r="E6" s="123"/>
    </row>
    <row r="7" spans="1:5" ht="12.75">
      <c r="A7" s="121" t="s">
        <v>35</v>
      </c>
      <c r="B7" s="122" t="s">
        <v>161</v>
      </c>
      <c r="C7" s="3" t="s">
        <v>166</v>
      </c>
      <c r="D7" s="90">
        <v>3390</v>
      </c>
      <c r="E7" s="123" t="s">
        <v>168</v>
      </c>
    </row>
    <row r="8" spans="1:5" ht="12.75">
      <c r="A8" s="121" t="s">
        <v>35</v>
      </c>
      <c r="B8" s="122" t="s">
        <v>169</v>
      </c>
      <c r="C8" s="3" t="s">
        <v>166</v>
      </c>
      <c r="D8" s="90">
        <v>1000</v>
      </c>
      <c r="E8" s="123" t="s">
        <v>170</v>
      </c>
    </row>
    <row r="9" spans="1:5" ht="12.75">
      <c r="A9" s="121" t="s">
        <v>35</v>
      </c>
      <c r="B9" s="122" t="s">
        <v>161</v>
      </c>
      <c r="C9" s="3" t="s">
        <v>166</v>
      </c>
      <c r="D9" s="90">
        <v>63</v>
      </c>
      <c r="E9" s="123" t="s">
        <v>0</v>
      </c>
    </row>
    <row r="10" spans="1:5" ht="12.75">
      <c r="A10" s="121" t="s">
        <v>35</v>
      </c>
      <c r="B10" s="122" t="s">
        <v>161</v>
      </c>
      <c r="C10" s="3" t="s">
        <v>1</v>
      </c>
      <c r="D10" s="90">
        <v>150</v>
      </c>
      <c r="E10" s="123"/>
    </row>
    <row r="11" spans="1:5" ht="12.75">
      <c r="A11" s="121" t="s">
        <v>35</v>
      </c>
      <c r="B11" s="122" t="s">
        <v>161</v>
      </c>
      <c r="C11" s="3" t="s">
        <v>2</v>
      </c>
      <c r="D11" s="90">
        <v>240</v>
      </c>
      <c r="E11" s="123"/>
    </row>
    <row r="12" spans="1:5" ht="12.75">
      <c r="A12" s="121" t="s">
        <v>35</v>
      </c>
      <c r="B12" s="122" t="s">
        <v>161</v>
      </c>
      <c r="C12" s="3" t="s">
        <v>3</v>
      </c>
      <c r="D12" s="90">
        <v>31000</v>
      </c>
      <c r="E12" s="123"/>
    </row>
    <row r="13" spans="1:5" ht="12.75">
      <c r="A13" s="121" t="s">
        <v>35</v>
      </c>
      <c r="B13" s="122" t="s">
        <v>161</v>
      </c>
      <c r="C13" s="3" t="s">
        <v>3</v>
      </c>
      <c r="D13" s="90">
        <v>18</v>
      </c>
      <c r="E13" s="123" t="s">
        <v>4</v>
      </c>
    </row>
    <row r="14" spans="1:5" ht="12.75" customHeight="1">
      <c r="A14" s="121" t="s">
        <v>35</v>
      </c>
      <c r="B14" s="126" t="s">
        <v>5</v>
      </c>
      <c r="C14" s="3" t="s">
        <v>6</v>
      </c>
      <c r="D14" s="90">
        <v>140000</v>
      </c>
      <c r="E14" s="240" t="s">
        <v>349</v>
      </c>
    </row>
    <row r="15" spans="1:5" ht="12.75">
      <c r="A15" s="121" t="s">
        <v>35</v>
      </c>
      <c r="B15" s="122" t="s">
        <v>7</v>
      </c>
      <c r="C15" s="3" t="s">
        <v>6</v>
      </c>
      <c r="D15" s="90">
        <v>18715</v>
      </c>
      <c r="E15" s="240"/>
    </row>
    <row r="16" spans="1:5" ht="25.5" customHeight="1">
      <c r="A16" s="121" t="s">
        <v>35</v>
      </c>
      <c r="B16" s="122" t="s">
        <v>169</v>
      </c>
      <c r="C16" s="21" t="s">
        <v>8</v>
      </c>
      <c r="D16" s="90">
        <v>700</v>
      </c>
      <c r="E16" s="240"/>
    </row>
    <row r="17" spans="1:5" ht="12.75">
      <c r="A17" s="121"/>
      <c r="B17" s="122"/>
      <c r="C17" s="127" t="s">
        <v>165</v>
      </c>
      <c r="D17" s="9">
        <f>SUM(D5:D16)</f>
        <v>229076</v>
      </c>
      <c r="E17" s="123"/>
    </row>
    <row r="18" spans="1:5" ht="25.5" customHeight="1">
      <c r="A18" s="128" t="s">
        <v>36</v>
      </c>
      <c r="B18" s="122" t="s">
        <v>161</v>
      </c>
      <c r="C18" s="21" t="s">
        <v>9</v>
      </c>
      <c r="D18" s="90">
        <v>50</v>
      </c>
      <c r="E18" s="123"/>
    </row>
    <row r="19" spans="1:5" ht="12.75" customHeight="1">
      <c r="A19" s="128"/>
      <c r="B19" s="122"/>
      <c r="C19" s="127" t="s">
        <v>165</v>
      </c>
      <c r="D19" s="9">
        <f>SUM(D18)</f>
        <v>50</v>
      </c>
      <c r="E19" s="123"/>
    </row>
    <row r="20" spans="1:5" ht="25.5" customHeight="1">
      <c r="A20" s="128" t="s">
        <v>81</v>
      </c>
      <c r="B20" s="122" t="s">
        <v>161</v>
      </c>
      <c r="C20" s="21" t="s">
        <v>226</v>
      </c>
      <c r="D20" s="90">
        <v>200</v>
      </c>
      <c r="E20" s="123"/>
    </row>
    <row r="21" spans="1:5" ht="12.75" customHeight="1">
      <c r="A21" s="128"/>
      <c r="B21" s="122"/>
      <c r="C21" s="127" t="s">
        <v>165</v>
      </c>
      <c r="D21" s="9">
        <f>SUM(D20)</f>
        <v>200</v>
      </c>
      <c r="E21" s="123"/>
    </row>
    <row r="22" spans="1:5" ht="25.5" customHeight="1">
      <c r="A22" s="128" t="s">
        <v>93</v>
      </c>
      <c r="B22" s="126" t="s">
        <v>227</v>
      </c>
      <c r="C22" s="129" t="s">
        <v>228</v>
      </c>
      <c r="D22" s="190">
        <v>17500</v>
      </c>
      <c r="E22" s="123"/>
    </row>
    <row r="23" spans="1:5" ht="25.5">
      <c r="A23" s="128" t="s">
        <v>93</v>
      </c>
      <c r="B23" s="122" t="s">
        <v>161</v>
      </c>
      <c r="C23" s="21" t="s">
        <v>229</v>
      </c>
      <c r="D23" s="90">
        <v>2000</v>
      </c>
      <c r="E23" s="123"/>
    </row>
    <row r="24" spans="1:5" ht="25.5">
      <c r="A24" s="128" t="s">
        <v>93</v>
      </c>
      <c r="B24" s="122" t="s">
        <v>161</v>
      </c>
      <c r="C24" s="21" t="s">
        <v>230</v>
      </c>
      <c r="D24" s="90">
        <v>22500</v>
      </c>
      <c r="E24" s="123"/>
    </row>
    <row r="25" spans="1:5" ht="25.5">
      <c r="A25" s="128" t="s">
        <v>93</v>
      </c>
      <c r="B25" s="122" t="s">
        <v>161</v>
      </c>
      <c r="C25" s="21" t="s">
        <v>231</v>
      </c>
      <c r="D25" s="190">
        <v>48200</v>
      </c>
      <c r="E25" s="123" t="s">
        <v>47</v>
      </c>
    </row>
    <row r="26" spans="1:5" ht="25.5">
      <c r="A26" s="128" t="s">
        <v>93</v>
      </c>
      <c r="B26" s="122" t="s">
        <v>161</v>
      </c>
      <c r="C26" s="21" t="s">
        <v>232</v>
      </c>
      <c r="D26" s="90">
        <v>550</v>
      </c>
      <c r="E26" s="123"/>
    </row>
    <row r="27" spans="1:5" ht="25.5">
      <c r="A27" s="128" t="s">
        <v>93</v>
      </c>
      <c r="B27" s="122" t="s">
        <v>161</v>
      </c>
      <c r="C27" s="21" t="s">
        <v>233</v>
      </c>
      <c r="D27" s="90">
        <v>24500</v>
      </c>
      <c r="E27" s="123"/>
    </row>
    <row r="28" spans="1:5" ht="12.75">
      <c r="A28" s="128"/>
      <c r="B28" s="122"/>
      <c r="C28" s="127" t="s">
        <v>165</v>
      </c>
      <c r="D28" s="9">
        <f>SUM(D22:D27)</f>
        <v>115250</v>
      </c>
      <c r="E28" s="123"/>
    </row>
    <row r="29" spans="1:5" ht="25.5">
      <c r="A29" s="128" t="s">
        <v>234</v>
      </c>
      <c r="B29" s="122" t="s">
        <v>161</v>
      </c>
      <c r="C29" s="21" t="s">
        <v>24</v>
      </c>
      <c r="D29" s="90">
        <v>464</v>
      </c>
      <c r="E29" s="123"/>
    </row>
    <row r="30" spans="1:5" ht="27" customHeight="1">
      <c r="A30" s="128" t="s">
        <v>234</v>
      </c>
      <c r="B30" s="122" t="s">
        <v>161</v>
      </c>
      <c r="C30" s="21" t="s">
        <v>25</v>
      </c>
      <c r="D30" s="90">
        <v>252</v>
      </c>
      <c r="E30" s="123"/>
    </row>
    <row r="31" spans="1:5" ht="12.75" customHeight="1">
      <c r="A31" s="128"/>
      <c r="B31" s="122"/>
      <c r="C31" s="127" t="s">
        <v>165</v>
      </c>
      <c r="D31" s="9">
        <f>SUM(D29:D30)</f>
        <v>716</v>
      </c>
      <c r="E31" s="123"/>
    </row>
    <row r="32" spans="1:5" ht="25.5" customHeight="1">
      <c r="A32" s="128" t="s">
        <v>94</v>
      </c>
      <c r="B32" s="122" t="s">
        <v>161</v>
      </c>
      <c r="C32" s="21" t="s">
        <v>26</v>
      </c>
      <c r="D32" s="190">
        <v>1067</v>
      </c>
      <c r="E32" s="132" t="s">
        <v>321</v>
      </c>
    </row>
    <row r="33" spans="1:5" ht="13.5" thickBot="1">
      <c r="A33" s="128"/>
      <c r="B33" s="122"/>
      <c r="C33" s="127" t="s">
        <v>165</v>
      </c>
      <c r="D33" s="9">
        <f>SUM(D32)</f>
        <v>1067</v>
      </c>
      <c r="E33" s="123"/>
    </row>
    <row r="34" spans="1:5" ht="24.75" customHeight="1" thickBot="1">
      <c r="A34" s="225" t="s">
        <v>27</v>
      </c>
      <c r="B34" s="226"/>
      <c r="C34" s="227"/>
      <c r="D34" s="228">
        <f>D4+D17+D19+D21+D28+D31+D33</f>
        <v>367109</v>
      </c>
      <c r="E34" s="229"/>
    </row>
    <row r="35" spans="1:5" ht="16.5" customHeight="1">
      <c r="A35" s="130"/>
      <c r="B35" s="3"/>
      <c r="C35" s="21" t="s">
        <v>28</v>
      </c>
      <c r="D35" s="90">
        <f>D2+D5+D6+D7+D9+D10+D11+D12+D13+D18+D20+D23+D24+D25+D26+D27+D29+D30+D32</f>
        <v>170894</v>
      </c>
      <c r="E35" s="123"/>
    </row>
    <row r="36" spans="1:5" ht="15.75" customHeight="1">
      <c r="A36" s="130"/>
      <c r="B36" s="3"/>
      <c r="C36" s="21" t="s">
        <v>29</v>
      </c>
      <c r="D36" s="90">
        <f>D14+D15</f>
        <v>158715</v>
      </c>
      <c r="E36" s="123"/>
    </row>
    <row r="37" spans="1:5" ht="16.5" customHeight="1">
      <c r="A37" s="130"/>
      <c r="B37" s="3"/>
      <c r="C37" s="21" t="s">
        <v>30</v>
      </c>
      <c r="D37" s="90">
        <f>D22</f>
        <v>17500</v>
      </c>
      <c r="E37" s="123"/>
    </row>
    <row r="38" spans="1:5" ht="16.5" customHeight="1">
      <c r="A38" s="130"/>
      <c r="B38" s="3"/>
      <c r="C38" s="21" t="s">
        <v>13</v>
      </c>
      <c r="D38" s="90">
        <f>D3</f>
        <v>18300</v>
      </c>
      <c r="E38" s="123"/>
    </row>
    <row r="39" spans="1:5" ht="16.5" customHeight="1" thickBot="1">
      <c r="A39" s="130"/>
      <c r="B39" s="3"/>
      <c r="C39" s="21" t="s">
        <v>31</v>
      </c>
      <c r="D39" s="90">
        <f>D8+D16</f>
        <v>1700</v>
      </c>
      <c r="E39" s="123"/>
    </row>
    <row r="40" spans="1:5" s="91" customFormat="1" ht="19.5" customHeight="1" thickBot="1">
      <c r="A40" s="237" t="s">
        <v>32</v>
      </c>
      <c r="B40" s="238"/>
      <c r="C40" s="239"/>
      <c r="D40" s="111">
        <f>SUM(D35:D39)</f>
        <v>367109</v>
      </c>
      <c r="E40" s="131"/>
    </row>
    <row r="41" spans="1:4" ht="24.75" customHeight="1">
      <c r="A41" s="4"/>
      <c r="B41" s="4"/>
      <c r="C41" s="22"/>
      <c r="D41" s="4"/>
    </row>
    <row r="42" spans="1:4" ht="24.75" customHeight="1">
      <c r="A42" s="4"/>
      <c r="B42" s="133"/>
      <c r="C42" s="133"/>
      <c r="D42" s="89"/>
    </row>
    <row r="43" spans="1:4" ht="24.75" customHeight="1">
      <c r="A43" s="4"/>
      <c r="B43" s="133"/>
      <c r="C43" s="133"/>
      <c r="D43" s="4"/>
    </row>
    <row r="44" spans="1:4" ht="24.75" customHeight="1">
      <c r="A44" s="4"/>
      <c r="B44" s="133"/>
      <c r="C44" s="133"/>
      <c r="D44" s="4"/>
    </row>
    <row r="45" spans="1:4" ht="24.75" customHeight="1">
      <c r="A45" s="4"/>
      <c r="B45" s="133"/>
      <c r="C45" s="133"/>
      <c r="D45" s="4"/>
    </row>
    <row r="46" spans="1:4" ht="24.75" customHeight="1">
      <c r="A46" s="4"/>
      <c r="B46" s="133"/>
      <c r="C46" s="133"/>
      <c r="D46" s="4"/>
    </row>
    <row r="47" spans="1:4" ht="24.75" customHeight="1">
      <c r="A47" s="4"/>
      <c r="B47" s="133"/>
      <c r="C47" s="133"/>
      <c r="D47" s="4"/>
    </row>
    <row r="48" spans="1:4" ht="24.75" customHeight="1">
      <c r="A48" s="4"/>
      <c r="B48" s="133"/>
      <c r="C48" s="133"/>
      <c r="D48" s="4"/>
    </row>
    <row r="49" spans="1:4" ht="24.75" customHeight="1">
      <c r="A49" s="4"/>
      <c r="B49" s="133"/>
      <c r="C49" s="133"/>
      <c r="D49" s="4"/>
    </row>
    <row r="50" spans="1:4" ht="24.75" customHeight="1">
      <c r="A50" s="4"/>
      <c r="B50" s="4"/>
      <c r="D50" s="4"/>
    </row>
    <row r="51" spans="1:4" ht="24.75" customHeight="1">
      <c r="A51" s="4"/>
      <c r="B51" s="4"/>
      <c r="D51" s="4"/>
    </row>
    <row r="52" spans="1:4" ht="24.75" customHeight="1">
      <c r="A52" s="4"/>
      <c r="B52" s="4"/>
      <c r="D52" s="4"/>
    </row>
    <row r="53" spans="1:4" ht="24.75" customHeight="1">
      <c r="A53" s="4"/>
      <c r="B53" s="4"/>
      <c r="D53" s="4"/>
    </row>
    <row r="54" spans="1:4" ht="24.75" customHeight="1">
      <c r="A54" s="4"/>
      <c r="B54" s="4"/>
      <c r="D54" s="4"/>
    </row>
    <row r="55" spans="1:4" ht="24.75" customHeight="1">
      <c r="A55" s="4"/>
      <c r="B55" s="4"/>
      <c r="D55" s="4"/>
    </row>
  </sheetData>
  <mergeCells count="2">
    <mergeCell ref="A40:C40"/>
    <mergeCell ref="E14:E16"/>
  </mergeCells>
  <printOptions gridLines="1" horizontalCentered="1"/>
  <pageMargins left="0.1968503937007874" right="0.1968503937007874" top="1.03" bottom="0.5511811023622047" header="0.41" footer="0.44"/>
  <pageSetup horizontalDpi="600" verticalDpi="600" orientation="portrait" paperSize="9" r:id="rId1"/>
  <headerFooter alignWithMargins="0">
    <oddHeader>&amp;Lv tis. Kč&amp;C&amp;"Arial CE,tučné\&amp;12Sumář objednávek veřejných služeb
 u akciových společností v roce 2003&amp;R&amp;"Arial CE,tučné\&amp;12Příloha č. 4</oddHeader>
    <oddFooter>&amp;C&amp;P+4</oddFooter>
  </headerFooter>
</worksheet>
</file>

<file path=xl/worksheets/sheet6.xml><?xml version="1.0" encoding="utf-8"?>
<worksheet xmlns="http://schemas.openxmlformats.org/spreadsheetml/2006/main" xmlns:r="http://schemas.openxmlformats.org/officeDocument/2006/relationships">
  <dimension ref="A1:I67"/>
  <sheetViews>
    <sheetView tabSelected="1" workbookViewId="0" topLeftCell="A1">
      <pane ySplit="1" topLeftCell="BM2" activePane="bottomLeft" state="frozen"/>
      <selection pane="topLeft" activeCell="A1" sqref="A1"/>
      <selection pane="bottomLeft" activeCell="A17" sqref="A17"/>
    </sheetView>
  </sheetViews>
  <sheetFormatPr defaultColWidth="9.00390625" defaultRowHeight="12.75" outlineLevelRow="1" outlineLevelCol="1"/>
  <cols>
    <col min="1" max="1" width="18.375" style="164" customWidth="1"/>
    <col min="2" max="2" width="26.75390625" style="164" customWidth="1"/>
    <col min="3" max="3" width="6.75390625" style="165" customWidth="1"/>
    <col min="4" max="4" width="13.625" style="165" hidden="1" customWidth="1" outlineLevel="1"/>
    <col min="5" max="6" width="7.375" style="165" hidden="1" customWidth="1" outlineLevel="1"/>
    <col min="7" max="7" width="48.875" style="164" customWidth="1" collapsed="1"/>
    <col min="8" max="12" width="0" style="143" hidden="1" customWidth="1" outlineLevel="1"/>
    <col min="13" max="13" width="9.125" style="143" customWidth="1" collapsed="1"/>
    <col min="14" max="18" width="9.125" style="143" customWidth="1" outlineLevel="1"/>
    <col min="19" max="19" width="9.125" style="143" customWidth="1"/>
    <col min="20" max="25" width="9.125" style="143" customWidth="1" outlineLevel="1"/>
    <col min="26" max="26" width="9.125" style="143" customWidth="1"/>
    <col min="27" max="40" width="9.125" style="143" customWidth="1" outlineLevel="1"/>
    <col min="41" max="16384" width="9.125" style="143" customWidth="1"/>
  </cols>
  <sheetData>
    <row r="1" spans="1:9" s="139" customFormat="1" ht="48" customHeight="1">
      <c r="A1" s="135" t="s">
        <v>82</v>
      </c>
      <c r="B1" s="136" t="s">
        <v>236</v>
      </c>
      <c r="C1" s="200" t="s">
        <v>316</v>
      </c>
      <c r="D1" s="137" t="s">
        <v>237</v>
      </c>
      <c r="E1" s="137" t="s">
        <v>238</v>
      </c>
      <c r="F1" s="137"/>
      <c r="G1" s="137"/>
      <c r="H1" s="137"/>
      <c r="I1" s="138" t="s">
        <v>239</v>
      </c>
    </row>
    <row r="2" spans="1:7" ht="12.75" customHeight="1">
      <c r="A2" s="140"/>
      <c r="B2" s="141" t="s">
        <v>65</v>
      </c>
      <c r="C2" s="20">
        <v>1721</v>
      </c>
      <c r="D2" s="142">
        <v>86324.95</v>
      </c>
      <c r="E2" s="142" t="e">
        <f>D2/#REF!*100</f>
        <v>#REF!</v>
      </c>
      <c r="F2" s="142"/>
      <c r="G2" s="7" t="s">
        <v>240</v>
      </c>
    </row>
    <row r="3" spans="1:7" ht="12.75" customHeight="1">
      <c r="A3" s="140"/>
      <c r="B3" s="144"/>
      <c r="C3" s="20"/>
      <c r="D3" s="142"/>
      <c r="E3" s="142"/>
      <c r="F3" s="142"/>
      <c r="G3" s="7"/>
    </row>
    <row r="4" spans="1:7" ht="12.75" customHeight="1">
      <c r="A4" s="145"/>
      <c r="B4" s="146" t="s">
        <v>241</v>
      </c>
      <c r="C4" s="20"/>
      <c r="D4" s="142"/>
      <c r="E4" s="142"/>
      <c r="F4" s="142"/>
      <c r="G4" s="148"/>
    </row>
    <row r="5" spans="1:7" ht="12.75" customHeight="1" hidden="1">
      <c r="A5" s="145"/>
      <c r="B5" s="8" t="s">
        <v>66</v>
      </c>
      <c r="C5" s="20"/>
      <c r="D5" s="142"/>
      <c r="E5" s="142" t="e">
        <f>D5/#REF!*100</f>
        <v>#REF!</v>
      </c>
      <c r="F5" s="142"/>
      <c r="G5" s="148"/>
    </row>
    <row r="6" spans="1:7" ht="12.75" customHeight="1" hidden="1">
      <c r="A6" s="145"/>
      <c r="B6" s="8" t="s">
        <v>66</v>
      </c>
      <c r="C6" s="20"/>
      <c r="D6" s="142"/>
      <c r="E6" s="142" t="e">
        <f>D6/#REF!*100</f>
        <v>#REF!</v>
      </c>
      <c r="F6" s="142"/>
      <c r="G6" s="148"/>
    </row>
    <row r="7" spans="1:7" ht="12.75" customHeight="1">
      <c r="A7" s="145"/>
      <c r="B7" s="8"/>
      <c r="C7" s="20"/>
      <c r="D7" s="142"/>
      <c r="E7" s="142"/>
      <c r="F7" s="142"/>
      <c r="G7" s="148"/>
    </row>
    <row r="8" spans="1:7" ht="12.75" customHeight="1">
      <c r="A8" s="145"/>
      <c r="B8" s="8" t="s">
        <v>67</v>
      </c>
      <c r="C8" s="20"/>
      <c r="D8" s="142"/>
      <c r="E8" s="142"/>
      <c r="F8" s="142"/>
      <c r="G8" s="148"/>
    </row>
    <row r="9" spans="1:7" ht="12.75" customHeight="1">
      <c r="A9" s="145"/>
      <c r="B9" s="8" t="s">
        <v>68</v>
      </c>
      <c r="C9" s="20">
        <v>11178</v>
      </c>
      <c r="D9" s="142">
        <v>9707608.37</v>
      </c>
      <c r="E9" s="142" t="e">
        <f>D9/#REF!*100</f>
        <v>#REF!</v>
      </c>
      <c r="F9" s="142"/>
      <c r="G9" s="148" t="s">
        <v>325</v>
      </c>
    </row>
    <row r="10" spans="1:7" ht="12.75" customHeight="1">
      <c r="A10" s="145"/>
      <c r="B10" s="145"/>
      <c r="C10" s="20"/>
      <c r="D10" s="142"/>
      <c r="E10" s="142"/>
      <c r="F10" s="142"/>
      <c r="G10" s="148" t="s">
        <v>324</v>
      </c>
    </row>
    <row r="11" spans="1:7" ht="12.75" customHeight="1" thickBot="1">
      <c r="A11" s="145"/>
      <c r="B11" s="145"/>
      <c r="C11" s="142"/>
      <c r="D11" s="142"/>
      <c r="E11" s="142"/>
      <c r="F11" s="142"/>
      <c r="G11" s="148"/>
    </row>
    <row r="12" spans="1:7" ht="12.75" customHeight="1" thickBot="1">
      <c r="A12" s="149" t="s">
        <v>59</v>
      </c>
      <c r="B12" s="150"/>
      <c r="C12" s="151">
        <f>SUM(C2:C10)</f>
        <v>12899</v>
      </c>
      <c r="D12" s="152">
        <f>SUM(D2:D10)</f>
        <v>9793933.319999998</v>
      </c>
      <c r="E12" s="153" t="e">
        <f>D12/#REF!*100</f>
        <v>#REF!</v>
      </c>
      <c r="F12" s="153"/>
      <c r="G12" s="230" t="s">
        <v>60</v>
      </c>
    </row>
    <row r="13" spans="1:7" ht="12.75" customHeight="1">
      <c r="A13" s="154"/>
      <c r="B13" s="155"/>
      <c r="C13" s="156"/>
      <c r="D13" s="156"/>
      <c r="E13" s="156"/>
      <c r="F13" s="156"/>
      <c r="G13" s="157"/>
    </row>
    <row r="14" spans="1:7" ht="12.75" customHeight="1">
      <c r="A14" s="146"/>
      <c r="B14" s="146" t="s">
        <v>61</v>
      </c>
      <c r="C14" s="20"/>
      <c r="D14" s="20"/>
      <c r="E14" s="20"/>
      <c r="F14" s="20"/>
      <c r="G14" s="146" t="s">
        <v>326</v>
      </c>
    </row>
    <row r="15" spans="1:7" ht="12.75" customHeight="1">
      <c r="A15" s="146"/>
      <c r="B15" s="146"/>
      <c r="C15" s="20"/>
      <c r="D15" s="20"/>
      <c r="E15" s="20"/>
      <c r="F15" s="20"/>
      <c r="G15" s="146"/>
    </row>
    <row r="16" spans="1:7" ht="12.75" customHeight="1">
      <c r="A16" s="8" t="s">
        <v>351</v>
      </c>
      <c r="B16" s="146"/>
      <c r="C16" s="20"/>
      <c r="D16" s="20"/>
      <c r="E16" s="20"/>
      <c r="F16" s="20"/>
      <c r="G16" s="148"/>
    </row>
    <row r="17" spans="1:7" ht="12.75" customHeight="1">
      <c r="A17" s="159"/>
      <c r="B17" s="8" t="s">
        <v>19</v>
      </c>
      <c r="C17" s="20">
        <v>8450</v>
      </c>
      <c r="D17" s="142">
        <v>0</v>
      </c>
      <c r="E17" s="142" t="e">
        <f>D17/#REF!*100</f>
        <v>#REF!</v>
      </c>
      <c r="F17" s="142"/>
      <c r="G17" s="158" t="s">
        <v>266</v>
      </c>
    </row>
    <row r="18" spans="1:7" ht="12.75" customHeight="1">
      <c r="A18" s="159"/>
      <c r="B18" s="8" t="s">
        <v>21</v>
      </c>
      <c r="C18" s="20">
        <v>15</v>
      </c>
      <c r="D18" s="142">
        <v>745697</v>
      </c>
      <c r="E18" s="142" t="e">
        <f>D18/#REF!*100</f>
        <v>#REF!</v>
      </c>
      <c r="F18" s="142"/>
      <c r="G18" s="158" t="s">
        <v>267</v>
      </c>
    </row>
    <row r="19" spans="1:7" ht="12.75" customHeight="1">
      <c r="A19" s="159"/>
      <c r="B19" s="8" t="s">
        <v>22</v>
      </c>
      <c r="C19" s="20">
        <v>4061</v>
      </c>
      <c r="D19" s="142">
        <v>5386300</v>
      </c>
      <c r="E19" s="142" t="e">
        <f>D19/#REF!*100</f>
        <v>#REF!</v>
      </c>
      <c r="F19" s="142"/>
      <c r="G19" s="158" t="s">
        <v>268</v>
      </c>
    </row>
    <row r="20" spans="1:7" ht="12.75" customHeight="1">
      <c r="A20" s="159"/>
      <c r="B20" s="8"/>
      <c r="C20" s="20"/>
      <c r="D20" s="142"/>
      <c r="E20" s="142"/>
      <c r="F20" s="142"/>
      <c r="G20" s="158"/>
    </row>
    <row r="21" spans="1:7" ht="12.75" customHeight="1">
      <c r="A21" s="8" t="s">
        <v>46</v>
      </c>
      <c r="B21" s="8"/>
      <c r="C21" s="20"/>
      <c r="D21" s="142"/>
      <c r="E21" s="142"/>
      <c r="F21" s="142"/>
      <c r="G21" s="158"/>
    </row>
    <row r="22" spans="1:7" ht="12.75" customHeight="1">
      <c r="A22" s="159" t="s">
        <v>260</v>
      </c>
      <c r="B22" s="8"/>
      <c r="C22" s="20"/>
      <c r="D22" s="142"/>
      <c r="E22" s="142"/>
      <c r="F22" s="142"/>
      <c r="G22" s="158"/>
    </row>
    <row r="23" spans="1:7" ht="12.75" customHeight="1">
      <c r="A23" s="159"/>
      <c r="B23" s="8" t="s">
        <v>141</v>
      </c>
      <c r="C23" s="20">
        <v>250</v>
      </c>
      <c r="D23" s="142"/>
      <c r="E23" s="142"/>
      <c r="F23" s="142"/>
      <c r="G23" s="158" t="s">
        <v>269</v>
      </c>
    </row>
    <row r="24" spans="1:7" ht="12.75" customHeight="1">
      <c r="A24" s="159"/>
      <c r="B24" s="8" t="s">
        <v>55</v>
      </c>
      <c r="C24" s="20">
        <v>123</v>
      </c>
      <c r="D24" s="142">
        <v>126437.7</v>
      </c>
      <c r="E24" s="142" t="e">
        <f>D24/#REF!*100</f>
        <v>#REF!</v>
      </c>
      <c r="F24" s="142"/>
      <c r="G24" s="158" t="s">
        <v>270</v>
      </c>
    </row>
    <row r="25" spans="1:7" ht="12.75" customHeight="1" thickBot="1">
      <c r="A25" s="159"/>
      <c r="B25" s="8"/>
      <c r="C25" s="20"/>
      <c r="D25" s="142"/>
      <c r="E25" s="142"/>
      <c r="F25" s="142"/>
      <c r="G25" s="158"/>
    </row>
    <row r="26" spans="1:7" ht="12.75" customHeight="1" thickBot="1">
      <c r="A26" s="161" t="s">
        <v>62</v>
      </c>
      <c r="B26" s="162"/>
      <c r="C26" s="151">
        <f>SUM(C17:C24)</f>
        <v>12899</v>
      </c>
      <c r="D26" s="152">
        <f>SUM(D17:D24)</f>
        <v>6258434.7</v>
      </c>
      <c r="E26" s="153" t="e">
        <f>D26/#REF!*100</f>
        <v>#REF!</v>
      </c>
      <c r="F26" s="153"/>
      <c r="G26" s="230" t="s">
        <v>224</v>
      </c>
    </row>
    <row r="27" spans="1:7" ht="12.75" customHeight="1">
      <c r="A27" s="159"/>
      <c r="B27" s="8"/>
      <c r="C27" s="8"/>
      <c r="D27" s="8"/>
      <c r="E27" s="8"/>
      <c r="F27" s="8"/>
      <c r="G27" s="148"/>
    </row>
    <row r="28" spans="1:7" ht="12.75" customHeight="1">
      <c r="A28" s="159"/>
      <c r="B28" s="8"/>
      <c r="C28" s="8"/>
      <c r="D28" s="8"/>
      <c r="E28" s="8"/>
      <c r="F28" s="8"/>
      <c r="G28" s="148"/>
    </row>
    <row r="29" spans="1:7" ht="12.75" customHeight="1" hidden="1" outlineLevel="1">
      <c r="A29" s="159" t="s">
        <v>63</v>
      </c>
      <c r="B29" s="159"/>
      <c r="C29" s="159"/>
      <c r="D29" s="163" t="e">
        <f>SUM(#REF!)</f>
        <v>#REF!</v>
      </c>
      <c r="E29" s="159"/>
      <c r="F29" s="159"/>
      <c r="G29" s="159"/>
    </row>
    <row r="30" spans="1:7" ht="12.75" customHeight="1" hidden="1" outlineLevel="1">
      <c r="A30" s="159" t="s">
        <v>64</v>
      </c>
      <c r="B30" s="159"/>
      <c r="C30" s="159"/>
      <c r="D30" s="163" t="e">
        <f>SUM(#REF!,D17:D19,D24)</f>
        <v>#REF!</v>
      </c>
      <c r="E30" s="159"/>
      <c r="F30" s="159"/>
      <c r="G30" s="159"/>
    </row>
    <row r="31" spans="3:7" ht="12.75" collapsed="1">
      <c r="C31" s="163"/>
      <c r="D31" s="163"/>
      <c r="E31" s="163"/>
      <c r="F31" s="163"/>
      <c r="G31" s="159"/>
    </row>
    <row r="32" spans="3:7" ht="12.75">
      <c r="C32" s="163"/>
      <c r="D32" s="163"/>
      <c r="E32" s="163"/>
      <c r="F32" s="163"/>
      <c r="G32" s="159"/>
    </row>
    <row r="33" spans="3:7" ht="12.75">
      <c r="C33" s="163"/>
      <c r="D33" s="163"/>
      <c r="E33" s="163"/>
      <c r="F33" s="163"/>
      <c r="G33" s="159"/>
    </row>
    <row r="34" spans="3:7" ht="12.75">
      <c r="C34" s="163"/>
      <c r="D34" s="163"/>
      <c r="E34" s="163"/>
      <c r="F34" s="163"/>
      <c r="G34" s="159"/>
    </row>
    <row r="35" spans="3:7" ht="12.75">
      <c r="C35" s="163"/>
      <c r="D35" s="163"/>
      <c r="E35" s="163"/>
      <c r="F35" s="163"/>
      <c r="G35" s="159"/>
    </row>
    <row r="36" spans="3:7" ht="12.75">
      <c r="C36" s="163"/>
      <c r="D36" s="163"/>
      <c r="E36" s="163"/>
      <c r="F36" s="163"/>
      <c r="G36" s="159"/>
    </row>
    <row r="37" spans="3:7" ht="12.75">
      <c r="C37" s="163"/>
      <c r="D37" s="163"/>
      <c r="E37" s="163"/>
      <c r="F37" s="163"/>
      <c r="G37" s="159"/>
    </row>
    <row r="38" spans="3:7" ht="12.75">
      <c r="C38" s="163"/>
      <c r="D38" s="163"/>
      <c r="E38" s="163"/>
      <c r="F38" s="163"/>
      <c r="G38" s="159"/>
    </row>
    <row r="39" spans="3:7" ht="12.75">
      <c r="C39" s="163"/>
      <c r="D39" s="163"/>
      <c r="E39" s="163"/>
      <c r="F39" s="163"/>
      <c r="G39" s="159"/>
    </row>
    <row r="40" ht="12.75">
      <c r="G40" s="159"/>
    </row>
    <row r="41" ht="12.75">
      <c r="G41" s="159"/>
    </row>
    <row r="42" ht="12.75">
      <c r="G42" s="159"/>
    </row>
    <row r="43" ht="12.75">
      <c r="G43" s="159"/>
    </row>
    <row r="44" ht="12.75">
      <c r="G44" s="159"/>
    </row>
    <row r="45" ht="12.75">
      <c r="G45" s="159"/>
    </row>
    <row r="46" ht="12.75">
      <c r="G46" s="159"/>
    </row>
    <row r="47" ht="12.75">
      <c r="G47" s="159"/>
    </row>
    <row r="48" ht="12.75">
      <c r="G48" s="159"/>
    </row>
    <row r="49" ht="12.75">
      <c r="G49" s="159"/>
    </row>
    <row r="50" ht="12.75">
      <c r="G50" s="159"/>
    </row>
    <row r="51" ht="12.75">
      <c r="G51" s="159"/>
    </row>
    <row r="52" ht="12.75">
      <c r="G52" s="159"/>
    </row>
    <row r="53" ht="12.75">
      <c r="G53" s="159"/>
    </row>
    <row r="54" ht="12.75">
      <c r="G54" s="159"/>
    </row>
    <row r="55" ht="12.75">
      <c r="G55" s="159"/>
    </row>
    <row r="56" ht="12.75">
      <c r="G56" s="159"/>
    </row>
    <row r="57" ht="12.75">
      <c r="G57" s="159"/>
    </row>
    <row r="58" ht="12.75">
      <c r="G58" s="159"/>
    </row>
    <row r="59" ht="12.75">
      <c r="G59" s="159"/>
    </row>
    <row r="60" ht="12.75">
      <c r="G60" s="159"/>
    </row>
    <row r="61" ht="12.75">
      <c r="G61" s="159"/>
    </row>
    <row r="62" ht="12.75">
      <c r="G62" s="159"/>
    </row>
    <row r="63" ht="12.75">
      <c r="G63" s="159"/>
    </row>
    <row r="64" ht="12.75">
      <c r="G64" s="159"/>
    </row>
    <row r="65" ht="12.75">
      <c r="G65" s="159"/>
    </row>
    <row r="66" ht="12.75">
      <c r="G66" s="159"/>
    </row>
    <row r="67" ht="12.75">
      <c r="G67" s="159"/>
    </row>
  </sheetData>
  <printOptions gridLines="1" horizontalCentered="1"/>
  <pageMargins left="0" right="0" top="0.8661417322834646" bottom="0.7480314960629921" header="0.5118110236220472" footer="0.3937007874015748"/>
  <pageSetup horizontalDpi="600" verticalDpi="600" orientation="portrait" paperSize="9" r:id="rId1"/>
  <headerFooter alignWithMargins="0">
    <oddHeader>&amp;Lv tis. Kč&amp;C&amp;"Arial CE,tučné\&amp;12Fond hospodářského rozvoje - rozpočet na rok 2003
&amp;R&amp;"Arial CE,tučné\&amp;12Příloha č. 6</oddHeader>
    <oddFooter>&amp;C&amp;"Arial CE,tučné\&amp;12&amp;P+7</oddFooter>
  </headerFooter>
</worksheet>
</file>

<file path=xl/worksheets/sheet7.xml><?xml version="1.0" encoding="utf-8"?>
<worksheet xmlns="http://schemas.openxmlformats.org/spreadsheetml/2006/main" xmlns:r="http://schemas.openxmlformats.org/officeDocument/2006/relationships">
  <dimension ref="A1:F49"/>
  <sheetViews>
    <sheetView workbookViewId="0" topLeftCell="A1">
      <selection activeCell="B17" sqref="B17"/>
    </sheetView>
  </sheetViews>
  <sheetFormatPr defaultColWidth="9.00390625" defaultRowHeight="12.75" outlineLevelRow="1" outlineLevelCol="1"/>
  <cols>
    <col min="1" max="1" width="21.25390625" style="164" customWidth="1"/>
    <col min="2" max="2" width="23.875" style="164" customWidth="1"/>
    <col min="3" max="3" width="8.125" style="165" customWidth="1"/>
    <col min="4" max="4" width="13.25390625" style="165" hidden="1" customWidth="1" outlineLevel="1"/>
    <col min="5" max="5" width="11.625" style="165" hidden="1" customWidth="1" outlineLevel="1"/>
    <col min="6" max="6" width="48.375" style="164" customWidth="1" collapsed="1"/>
    <col min="7" max="8" width="9.125" style="143" customWidth="1"/>
    <col min="9" max="9" width="9.125" style="143" customWidth="1" outlineLevel="1"/>
    <col min="10" max="10" width="9.125" style="143" customWidth="1"/>
    <col min="11" max="37" width="9.125" style="143" customWidth="1" outlineLevel="1"/>
    <col min="38" max="16384" width="9.125" style="143" customWidth="1"/>
  </cols>
  <sheetData>
    <row r="1" spans="1:6" s="139" customFormat="1" ht="48" customHeight="1">
      <c r="A1" s="135" t="s">
        <v>82</v>
      </c>
      <c r="B1" s="166" t="s">
        <v>236</v>
      </c>
      <c r="C1" s="200" t="s">
        <v>316</v>
      </c>
      <c r="D1" s="167" t="s">
        <v>84</v>
      </c>
      <c r="E1" s="167" t="s">
        <v>216</v>
      </c>
      <c r="F1" s="167" t="s">
        <v>239</v>
      </c>
    </row>
    <row r="2" spans="1:6" ht="12.75" customHeight="1">
      <c r="A2" s="140"/>
      <c r="B2" s="141" t="s">
        <v>53</v>
      </c>
      <c r="C2" s="20">
        <v>35793</v>
      </c>
      <c r="D2" s="142">
        <v>27192546.96</v>
      </c>
      <c r="E2" s="142" t="e">
        <f>D2/#REF!*100</f>
        <v>#REF!</v>
      </c>
      <c r="F2" s="7" t="s">
        <v>240</v>
      </c>
    </row>
    <row r="3" spans="1:6" ht="12.75" customHeight="1">
      <c r="A3" s="140"/>
      <c r="B3" s="141"/>
      <c r="C3" s="20"/>
      <c r="D3" s="142"/>
      <c r="E3" s="142"/>
      <c r="F3" s="7"/>
    </row>
    <row r="4" spans="1:6" ht="12.75" customHeight="1">
      <c r="A4" s="145"/>
      <c r="B4" s="146" t="s">
        <v>241</v>
      </c>
      <c r="C4" s="20"/>
      <c r="D4" s="20"/>
      <c r="E4" s="142">
        <v>0</v>
      </c>
      <c r="F4" s="148"/>
    </row>
    <row r="5" spans="1:6" ht="12.75" customHeight="1">
      <c r="A5" s="145"/>
      <c r="B5" s="146"/>
      <c r="C5" s="20"/>
      <c r="D5" s="20"/>
      <c r="E5" s="142"/>
      <c r="F5" s="148"/>
    </row>
    <row r="6" spans="1:6" ht="12.75" customHeight="1">
      <c r="A6" s="145"/>
      <c r="B6" s="8" t="s">
        <v>68</v>
      </c>
      <c r="C6" s="20">
        <v>8500</v>
      </c>
      <c r="D6" s="142">
        <v>3475894.77</v>
      </c>
      <c r="E6" s="142" t="e">
        <f>D6/#REF!*100</f>
        <v>#REF!</v>
      </c>
      <c r="F6" s="148" t="s">
        <v>328</v>
      </c>
    </row>
    <row r="7" spans="1:6" ht="12.75" customHeight="1">
      <c r="A7" s="145"/>
      <c r="B7" s="159"/>
      <c r="C7" s="20"/>
      <c r="D7" s="142"/>
      <c r="E7" s="142"/>
      <c r="F7" s="148" t="s">
        <v>329</v>
      </c>
    </row>
    <row r="8" spans="1:6" ht="12.75" customHeight="1">
      <c r="A8" s="145"/>
      <c r="B8" s="8" t="s">
        <v>68</v>
      </c>
      <c r="C8" s="20">
        <v>33534</v>
      </c>
      <c r="D8" s="142">
        <v>34087477.65</v>
      </c>
      <c r="E8" s="142" t="e">
        <f>D8/#REF!*100</f>
        <v>#REF!</v>
      </c>
      <c r="F8" s="148" t="s">
        <v>330</v>
      </c>
    </row>
    <row r="9" spans="1:6" ht="12.75" customHeight="1" thickBot="1">
      <c r="A9" s="145"/>
      <c r="B9" s="159"/>
      <c r="C9" s="142"/>
      <c r="D9" s="142"/>
      <c r="E9" s="142"/>
      <c r="F9" s="148" t="s">
        <v>331</v>
      </c>
    </row>
    <row r="10" spans="1:6" ht="12.75" customHeight="1" thickBot="1">
      <c r="A10" s="149" t="s">
        <v>50</v>
      </c>
      <c r="B10" s="168"/>
      <c r="C10" s="151">
        <f>SUM(C2:C9)</f>
        <v>77827</v>
      </c>
      <c r="D10" s="169">
        <f>SUM(D2:D9)</f>
        <v>64755919.379999995</v>
      </c>
      <c r="E10" s="153" t="e">
        <f>D10/#REF!*100</f>
        <v>#REF!</v>
      </c>
      <c r="F10" s="231" t="s">
        <v>60</v>
      </c>
    </row>
    <row r="11" spans="1:6" ht="12" customHeight="1">
      <c r="A11" s="170"/>
      <c r="B11" s="171"/>
      <c r="C11" s="156"/>
      <c r="D11" s="156"/>
      <c r="E11" s="156"/>
      <c r="F11" s="157"/>
    </row>
    <row r="12" spans="1:6" ht="12.75" customHeight="1">
      <c r="A12" s="146"/>
      <c r="B12" s="146" t="s">
        <v>61</v>
      </c>
      <c r="C12" s="146"/>
      <c r="D12" s="142"/>
      <c r="E12" s="142"/>
      <c r="F12" s="146" t="s">
        <v>327</v>
      </c>
    </row>
    <row r="13" spans="1:6" ht="12.75" customHeight="1">
      <c r="A13" s="146"/>
      <c r="B13" s="146"/>
      <c r="C13" s="146"/>
      <c r="D13" s="142"/>
      <c r="E13" s="142"/>
      <c r="F13" s="146"/>
    </row>
    <row r="14" spans="1:6" ht="12.75" customHeight="1">
      <c r="A14" s="8" t="s">
        <v>54</v>
      </c>
      <c r="B14" s="8"/>
      <c r="C14" s="20"/>
      <c r="D14" s="142"/>
      <c r="E14" s="142"/>
      <c r="F14" s="172"/>
    </row>
    <row r="15" spans="1:6" ht="12.75" customHeight="1">
      <c r="A15" s="8"/>
      <c r="B15" s="8" t="s">
        <v>19</v>
      </c>
      <c r="C15" s="20">
        <v>9317</v>
      </c>
      <c r="D15" s="142"/>
      <c r="E15" s="142"/>
      <c r="F15" s="172" t="s">
        <v>344</v>
      </c>
    </row>
    <row r="16" spans="1:6" ht="12.75" customHeight="1">
      <c r="A16" s="8"/>
      <c r="B16" s="8" t="s">
        <v>19</v>
      </c>
      <c r="C16" s="20">
        <v>36957</v>
      </c>
      <c r="D16" s="20"/>
      <c r="E16" s="142"/>
      <c r="F16" s="172" t="s">
        <v>143</v>
      </c>
    </row>
    <row r="17" spans="1:6" ht="12.75" customHeight="1">
      <c r="A17" s="8"/>
      <c r="B17" s="8" t="s">
        <v>20</v>
      </c>
      <c r="C17" s="20">
        <v>500</v>
      </c>
      <c r="D17" s="20"/>
      <c r="E17" s="142"/>
      <c r="F17" s="172" t="s">
        <v>144</v>
      </c>
    </row>
    <row r="18" spans="1:6" ht="12.75" customHeight="1">
      <c r="A18" s="8"/>
      <c r="B18" s="8" t="s">
        <v>20</v>
      </c>
      <c r="C18" s="20">
        <v>800</v>
      </c>
      <c r="D18" s="20"/>
      <c r="E18" s="142"/>
      <c r="F18" s="172" t="s">
        <v>145</v>
      </c>
    </row>
    <row r="19" spans="1:6" ht="12.75" customHeight="1">
      <c r="A19" s="8"/>
      <c r="B19" s="8" t="s">
        <v>20</v>
      </c>
      <c r="C19" s="20">
        <v>400</v>
      </c>
      <c r="D19" s="20"/>
      <c r="E19" s="142"/>
      <c r="F19" s="172" t="s">
        <v>146</v>
      </c>
    </row>
    <row r="20" spans="1:6" ht="12.75" customHeight="1">
      <c r="A20" s="8"/>
      <c r="B20" s="8"/>
      <c r="C20" s="20"/>
      <c r="D20" s="20"/>
      <c r="E20" s="142"/>
      <c r="F20" s="172"/>
    </row>
    <row r="21" spans="1:6" ht="12.75" customHeight="1">
      <c r="A21" s="8" t="s">
        <v>56</v>
      </c>
      <c r="B21" s="8"/>
      <c r="C21" s="20"/>
      <c r="D21" s="20"/>
      <c r="E21" s="142"/>
      <c r="F21" s="172"/>
    </row>
    <row r="22" spans="1:6" ht="12.75" customHeight="1">
      <c r="A22" s="159" t="s">
        <v>51</v>
      </c>
      <c r="B22" s="8"/>
      <c r="C22" s="20"/>
      <c r="D22" s="142"/>
      <c r="E22" s="142"/>
      <c r="F22" s="160"/>
    </row>
    <row r="23" spans="1:6" ht="12.75" customHeight="1">
      <c r="A23" s="159"/>
      <c r="B23" s="8" t="s">
        <v>235</v>
      </c>
      <c r="C23" s="20">
        <v>29853</v>
      </c>
      <c r="D23" s="142">
        <v>0</v>
      </c>
      <c r="E23" s="142" t="e">
        <f>D23/#REF!*100</f>
        <v>#REF!</v>
      </c>
      <c r="F23" s="160" t="s">
        <v>142</v>
      </c>
    </row>
    <row r="24" spans="1:6" ht="12.75" customHeight="1" thickBot="1">
      <c r="A24" s="159"/>
      <c r="B24" s="8"/>
      <c r="C24" s="20"/>
      <c r="D24" s="142"/>
      <c r="E24" s="142"/>
      <c r="F24" s="160"/>
    </row>
    <row r="25" spans="1:6" ht="12.75" customHeight="1" thickBot="1">
      <c r="A25" s="161" t="s">
        <v>52</v>
      </c>
      <c r="B25" s="173"/>
      <c r="C25" s="151">
        <f>SUM(C14:C23)</f>
        <v>77827</v>
      </c>
      <c r="D25" s="169">
        <f>SUM(D14:D22)</f>
        <v>0</v>
      </c>
      <c r="E25" s="153" t="e">
        <f>D25/#REF!*100</f>
        <v>#REF!</v>
      </c>
      <c r="F25" s="230" t="s">
        <v>224</v>
      </c>
    </row>
    <row r="26" spans="1:6" ht="12.75" customHeight="1" hidden="1" outlineLevel="1">
      <c r="A26" s="159" t="s">
        <v>63</v>
      </c>
      <c r="B26" s="159"/>
      <c r="C26" s="159"/>
      <c r="D26" s="163" t="e">
        <f>SUM(#REF!,D22)</f>
        <v>#REF!</v>
      </c>
      <c r="E26" s="159"/>
      <c r="F26" s="159"/>
    </row>
    <row r="27" spans="1:6" ht="12.75" customHeight="1" hidden="1" outlineLevel="1">
      <c r="A27" s="159" t="s">
        <v>64</v>
      </c>
      <c r="B27" s="159"/>
      <c r="C27" s="159"/>
      <c r="D27" s="163" t="e">
        <f>#REF!+#REF!+#REF!+#REF!+#REF!+#REF!</f>
        <v>#REF!</v>
      </c>
      <c r="E27" s="159"/>
      <c r="F27" s="159"/>
    </row>
    <row r="28" spans="3:6" ht="12.75" collapsed="1">
      <c r="C28" s="142"/>
      <c r="D28" s="142"/>
      <c r="E28" s="142"/>
      <c r="F28" s="159"/>
    </row>
    <row r="29" spans="3:6" ht="12.75">
      <c r="C29" s="142"/>
      <c r="D29" s="142"/>
      <c r="E29" s="142"/>
      <c r="F29" s="159"/>
    </row>
    <row r="30" ht="12.75">
      <c r="F30" s="159"/>
    </row>
    <row r="31" ht="12.75">
      <c r="F31" s="159"/>
    </row>
    <row r="32" ht="12.75">
      <c r="F32" s="159"/>
    </row>
    <row r="33" ht="12.75">
      <c r="F33" s="159"/>
    </row>
    <row r="34" ht="12.75">
      <c r="F34" s="159"/>
    </row>
    <row r="35" ht="12.75">
      <c r="F35" s="159"/>
    </row>
    <row r="36" ht="12.75">
      <c r="F36" s="159"/>
    </row>
    <row r="37" ht="12.75">
      <c r="F37" s="159"/>
    </row>
    <row r="38" ht="12.75">
      <c r="F38" s="159"/>
    </row>
    <row r="39" ht="12.75">
      <c r="F39" s="159"/>
    </row>
    <row r="40" ht="12.75">
      <c r="F40" s="159"/>
    </row>
    <row r="41" ht="12.75">
      <c r="F41" s="159"/>
    </row>
    <row r="42" ht="12.75">
      <c r="F42" s="159"/>
    </row>
    <row r="43" ht="12.75">
      <c r="F43" s="159"/>
    </row>
    <row r="44" ht="12.75">
      <c r="F44" s="159"/>
    </row>
    <row r="45" ht="12.75">
      <c r="F45" s="159"/>
    </row>
    <row r="46" ht="12.75">
      <c r="F46" s="159"/>
    </row>
    <row r="47" ht="12.75">
      <c r="F47" s="159"/>
    </row>
    <row r="48" ht="12.75">
      <c r="F48" s="159"/>
    </row>
    <row r="49" ht="12.75">
      <c r="F49" s="159"/>
    </row>
  </sheetData>
  <printOptions gridLines="1" horizontalCentered="1"/>
  <pageMargins left="0" right="0" top="0.984251968503937" bottom="0.984251968503937" header="0.6692913385826772" footer="0.4330708661417323"/>
  <pageSetup horizontalDpi="600" verticalDpi="600" orientation="portrait" paperSize="9" r:id="rId1"/>
  <headerFooter alignWithMargins="0">
    <oddHeader>&amp;Lv tis. Kč&amp;C&amp;"Arial CE,tučné\&amp;12Fond bytové výstavby - rozpočet na rok 2003 &amp;R&amp;"Arial CE,tučné\&amp;12Příloha č. 6</oddHeader>
    <oddFooter>&amp;C&amp;"Arial CE,tučné\&amp;12&amp;P+8</oddFooter>
  </headerFooter>
</worksheet>
</file>

<file path=xl/worksheets/sheet8.xml><?xml version="1.0" encoding="utf-8"?>
<worksheet xmlns="http://schemas.openxmlformats.org/spreadsheetml/2006/main" xmlns:r="http://schemas.openxmlformats.org/officeDocument/2006/relationships">
  <dimension ref="A1:J68"/>
  <sheetViews>
    <sheetView workbookViewId="0" topLeftCell="A1">
      <pane ySplit="1" topLeftCell="BM2" activePane="bottomLeft" state="frozen"/>
      <selection pane="topLeft" activeCell="A1" sqref="A1"/>
      <selection pane="bottomLeft" activeCell="B6" sqref="B6"/>
    </sheetView>
  </sheetViews>
  <sheetFormatPr defaultColWidth="9.00390625" defaultRowHeight="12.75" outlineLevelRow="1" outlineLevelCol="1"/>
  <cols>
    <col min="1" max="1" width="18.875" style="164" customWidth="1"/>
    <col min="2" max="2" width="25.375" style="164" customWidth="1"/>
    <col min="3" max="3" width="7.875" style="165" customWidth="1"/>
    <col min="4" max="4" width="12.75390625" style="165" hidden="1" customWidth="1" outlineLevel="1"/>
    <col min="5" max="7" width="11.00390625" style="165" hidden="1" customWidth="1" outlineLevel="1"/>
    <col min="8" max="8" width="47.00390625" style="164" customWidth="1" collapsed="1"/>
    <col min="9" max="12" width="9.125" style="143" customWidth="1"/>
    <col min="13" max="17" width="9.125" style="143" customWidth="1" outlineLevel="1"/>
    <col min="18" max="16384" width="9.125" style="143" customWidth="1"/>
  </cols>
  <sheetData>
    <row r="1" spans="1:10" s="139" customFormat="1" ht="48" customHeight="1">
      <c r="A1" s="135" t="s">
        <v>82</v>
      </c>
      <c r="B1" s="136" t="s">
        <v>236</v>
      </c>
      <c r="C1" s="200" t="s">
        <v>316</v>
      </c>
      <c r="D1" s="167" t="s">
        <v>57</v>
      </c>
      <c r="E1" s="167" t="s">
        <v>58</v>
      </c>
      <c r="F1" s="167"/>
      <c r="G1" s="167"/>
      <c r="H1" s="167"/>
      <c r="I1" s="167"/>
      <c r="J1" s="138" t="s">
        <v>239</v>
      </c>
    </row>
    <row r="2" spans="1:8" s="139" customFormat="1" ht="12.75" customHeight="1">
      <c r="A2" s="174"/>
      <c r="B2" s="141" t="s">
        <v>65</v>
      </c>
      <c r="C2" s="20">
        <v>40023</v>
      </c>
      <c r="D2" s="142">
        <v>36208847.26</v>
      </c>
      <c r="E2" s="142" t="e">
        <f>D2/#REF!*100</f>
        <v>#REF!</v>
      </c>
      <c r="F2" s="142"/>
      <c r="G2" s="142"/>
      <c r="H2" s="7" t="s">
        <v>85</v>
      </c>
    </row>
    <row r="3" spans="1:8" s="139" customFormat="1" ht="12.75" customHeight="1">
      <c r="A3" s="174"/>
      <c r="B3" s="144"/>
      <c r="C3" s="20"/>
      <c r="D3" s="142"/>
      <c r="E3" s="142"/>
      <c r="F3" s="142"/>
      <c r="G3" s="142"/>
      <c r="H3" s="7"/>
    </row>
    <row r="4" spans="1:8" s="139" customFormat="1" ht="12.75" customHeight="1">
      <c r="A4" s="174"/>
      <c r="B4" s="174"/>
      <c r="C4" s="20"/>
      <c r="D4" s="142"/>
      <c r="E4" s="142"/>
      <c r="F4" s="142"/>
      <c r="G4" s="142"/>
      <c r="H4" s="175"/>
    </row>
    <row r="5" spans="1:8" ht="12.75" customHeight="1">
      <c r="A5" s="145"/>
      <c r="B5" s="146" t="s">
        <v>241</v>
      </c>
      <c r="C5" s="20"/>
      <c r="D5" s="142"/>
      <c r="E5" s="142"/>
      <c r="F5" s="142"/>
      <c r="G5" s="142"/>
      <c r="H5" s="148"/>
    </row>
    <row r="6" spans="1:8" ht="12.75" customHeight="1">
      <c r="A6" s="145"/>
      <c r="B6" s="146"/>
      <c r="C6" s="20"/>
      <c r="D6" s="142"/>
      <c r="E6" s="142"/>
      <c r="F6" s="142"/>
      <c r="G6" s="142"/>
      <c r="H6" s="148"/>
    </row>
    <row r="7" spans="1:8" ht="12.75" customHeight="1">
      <c r="A7" s="145"/>
      <c r="B7" s="8" t="s">
        <v>89</v>
      </c>
      <c r="C7" s="20">
        <v>23741</v>
      </c>
      <c r="D7" s="142">
        <v>19304061.81</v>
      </c>
      <c r="E7" s="142" t="e">
        <f>D7/#REF!*100</f>
        <v>#REF!</v>
      </c>
      <c r="F7" s="142"/>
      <c r="G7" s="142"/>
      <c r="H7" s="148" t="s">
        <v>222</v>
      </c>
    </row>
    <row r="8" spans="1:8" ht="12.75" customHeight="1">
      <c r="A8" s="145"/>
      <c r="B8" s="8" t="s">
        <v>68</v>
      </c>
      <c r="C8" s="20">
        <v>8500</v>
      </c>
      <c r="D8" s="142">
        <v>3475894.77</v>
      </c>
      <c r="E8" s="142" t="e">
        <f>D8/#REF!*100</f>
        <v>#REF!</v>
      </c>
      <c r="F8" s="142"/>
      <c r="G8" s="142"/>
      <c r="H8" s="148" t="s">
        <v>332</v>
      </c>
    </row>
    <row r="9" spans="1:8" ht="12.75" customHeight="1">
      <c r="A9" s="145"/>
      <c r="B9" s="145"/>
      <c r="C9" s="142"/>
      <c r="D9" s="142"/>
      <c r="E9" s="142"/>
      <c r="F9" s="142"/>
      <c r="G9" s="142"/>
      <c r="H9" s="148" t="s">
        <v>329</v>
      </c>
    </row>
    <row r="10" spans="1:8" ht="12.75" customHeight="1" thickBot="1">
      <c r="A10" s="145"/>
      <c r="B10" s="145"/>
      <c r="C10" s="142"/>
      <c r="D10" s="142"/>
      <c r="E10" s="142"/>
      <c r="F10" s="142"/>
      <c r="G10" s="142"/>
      <c r="H10" s="148"/>
    </row>
    <row r="11" spans="1:8" ht="12.75" customHeight="1" thickBot="1">
      <c r="A11" s="149" t="s">
        <v>86</v>
      </c>
      <c r="B11" s="150"/>
      <c r="C11" s="151">
        <f>SUM(C2:C9)</f>
        <v>72264</v>
      </c>
      <c r="D11" s="152">
        <f>SUM(D2:D9)</f>
        <v>58988803.839999996</v>
      </c>
      <c r="E11" s="153" t="e">
        <f>D11/#REF!*100</f>
        <v>#REF!</v>
      </c>
      <c r="F11" s="153"/>
      <c r="G11" s="153"/>
      <c r="H11" s="150"/>
    </row>
    <row r="12" spans="1:8" ht="12.75" customHeight="1">
      <c r="A12" s="154"/>
      <c r="B12" s="155"/>
      <c r="C12" s="177"/>
      <c r="D12" s="177"/>
      <c r="E12" s="177"/>
      <c r="F12" s="177"/>
      <c r="G12" s="177"/>
      <c r="H12" s="157"/>
    </row>
    <row r="13" spans="1:8" ht="12.75" customHeight="1">
      <c r="A13" s="146"/>
      <c r="C13" s="178"/>
      <c r="D13" s="178"/>
      <c r="E13" s="178"/>
      <c r="F13" s="178"/>
      <c r="G13" s="178"/>
      <c r="H13" s="148"/>
    </row>
    <row r="14" spans="1:8" ht="12.75" customHeight="1">
      <c r="A14" s="145"/>
      <c r="B14" s="146" t="s">
        <v>61</v>
      </c>
      <c r="C14" s="178"/>
      <c r="D14" s="178"/>
      <c r="E14" s="178"/>
      <c r="F14" s="178"/>
      <c r="G14" s="178"/>
      <c r="H14" s="146" t="s">
        <v>90</v>
      </c>
    </row>
    <row r="15" spans="1:8" ht="12.75" customHeight="1">
      <c r="A15" s="145"/>
      <c r="B15" s="146"/>
      <c r="C15" s="178"/>
      <c r="D15" s="178"/>
      <c r="E15" s="178"/>
      <c r="F15" s="178"/>
      <c r="G15" s="178"/>
      <c r="H15" s="146"/>
    </row>
    <row r="16" spans="1:8" ht="12.75" customHeight="1">
      <c r="A16" s="8" t="s">
        <v>333</v>
      </c>
      <c r="B16" s="146"/>
      <c r="C16" s="178"/>
      <c r="D16" s="178"/>
      <c r="E16" s="178"/>
      <c r="F16" s="178"/>
      <c r="G16" s="178"/>
      <c r="H16" s="146"/>
    </row>
    <row r="17" spans="1:8" ht="12.75" customHeight="1">
      <c r="A17" s="125"/>
      <c r="B17" s="8" t="s">
        <v>96</v>
      </c>
      <c r="C17" s="20">
        <v>2</v>
      </c>
      <c r="D17" s="142">
        <v>438</v>
      </c>
      <c r="E17" s="142">
        <v>0</v>
      </c>
      <c r="F17" s="142"/>
      <c r="G17" s="142"/>
      <c r="H17" s="5"/>
    </row>
    <row r="18" spans="1:8" ht="12.75" customHeight="1">
      <c r="A18" s="125"/>
      <c r="B18" s="8" t="s">
        <v>23</v>
      </c>
      <c r="C18" s="20">
        <v>40</v>
      </c>
      <c r="D18" s="142">
        <v>25725</v>
      </c>
      <c r="E18" s="142">
        <v>0</v>
      </c>
      <c r="F18" s="142"/>
      <c r="G18" s="142"/>
      <c r="H18" s="5"/>
    </row>
    <row r="19" spans="1:8" ht="12.75" customHeight="1">
      <c r="A19" s="125"/>
      <c r="B19" s="8"/>
      <c r="C19" s="20"/>
      <c r="D19" s="142"/>
      <c r="E19" s="142"/>
      <c r="F19" s="142"/>
      <c r="G19" s="142"/>
      <c r="H19" s="5"/>
    </row>
    <row r="20" spans="1:8" ht="12.75" customHeight="1">
      <c r="A20" s="233" t="s">
        <v>334</v>
      </c>
      <c r="B20" s="8"/>
      <c r="C20" s="20"/>
      <c r="D20" s="142"/>
      <c r="E20" s="142"/>
      <c r="F20" s="142"/>
      <c r="G20" s="142"/>
      <c r="H20" s="5"/>
    </row>
    <row r="21" spans="1:8" ht="12.75" customHeight="1">
      <c r="A21" s="232" t="s">
        <v>335</v>
      </c>
      <c r="B21" s="8"/>
      <c r="C21" s="20"/>
      <c r="D21" s="142"/>
      <c r="E21" s="142"/>
      <c r="F21" s="142"/>
      <c r="G21" s="142"/>
      <c r="H21" s="5"/>
    </row>
    <row r="22" spans="1:8" ht="12.75" customHeight="1">
      <c r="A22" s="145"/>
      <c r="B22" s="8" t="s">
        <v>97</v>
      </c>
      <c r="C22" s="20">
        <v>800</v>
      </c>
      <c r="D22" s="142">
        <v>547970</v>
      </c>
      <c r="E22" s="142" t="e">
        <f>D22/#REF!*100</f>
        <v>#REF!</v>
      </c>
      <c r="F22" s="142"/>
      <c r="G22" s="142"/>
      <c r="H22" s="179"/>
    </row>
    <row r="23" spans="1:8" ht="12.75" customHeight="1">
      <c r="A23" s="145"/>
      <c r="B23" s="8" t="s">
        <v>91</v>
      </c>
      <c r="C23" s="20">
        <v>71422</v>
      </c>
      <c r="D23" s="142">
        <v>26130000</v>
      </c>
      <c r="E23" s="142" t="e">
        <f>D23/#REF!*100</f>
        <v>#REF!</v>
      </c>
      <c r="F23" s="142"/>
      <c r="G23" s="142"/>
      <c r="H23" s="180"/>
    </row>
    <row r="24" spans="1:8" ht="12.75" customHeight="1" thickBot="1">
      <c r="A24" s="145"/>
      <c r="B24" s="159"/>
      <c r="C24" s="142"/>
      <c r="D24" s="142"/>
      <c r="E24" s="142"/>
      <c r="F24" s="142"/>
      <c r="G24" s="142"/>
      <c r="H24" s="180"/>
    </row>
    <row r="25" spans="1:8" ht="12.75" customHeight="1" thickBot="1">
      <c r="A25" s="161" t="s">
        <v>87</v>
      </c>
      <c r="B25" s="181"/>
      <c r="C25" s="151">
        <f>SUM(C17:C24)</f>
        <v>72264</v>
      </c>
      <c r="D25" s="152">
        <f>SUM(D17:D24)</f>
        <v>26704133</v>
      </c>
      <c r="E25" s="153" t="e">
        <f>D25/#REF!*100</f>
        <v>#REF!</v>
      </c>
      <c r="F25" s="153"/>
      <c r="G25" s="153"/>
      <c r="H25" s="230" t="s">
        <v>224</v>
      </c>
    </row>
    <row r="26" spans="1:8" ht="12.75" customHeight="1">
      <c r="A26" s="145"/>
      <c r="B26" s="159"/>
      <c r="C26" s="147"/>
      <c r="D26" s="147"/>
      <c r="E26" s="147"/>
      <c r="F26" s="147"/>
      <c r="G26" s="147"/>
      <c r="H26" s="182"/>
    </row>
    <row r="27" spans="1:8" ht="12.75" customHeight="1" hidden="1" outlineLevel="1">
      <c r="A27" s="159" t="s">
        <v>63</v>
      </c>
      <c r="B27" s="159"/>
      <c r="C27" s="147"/>
      <c r="D27" s="176">
        <f>SUM(D17:D23)</f>
        <v>26704133</v>
      </c>
      <c r="E27" s="147"/>
      <c r="F27" s="147"/>
      <c r="G27" s="147"/>
      <c r="H27" s="183"/>
    </row>
    <row r="28" spans="1:8" ht="12.75" customHeight="1" hidden="1" outlineLevel="1">
      <c r="A28" s="159" t="s">
        <v>64</v>
      </c>
      <c r="B28" s="159"/>
      <c r="C28" s="147"/>
      <c r="D28" s="176">
        <v>0</v>
      </c>
      <c r="E28" s="147"/>
      <c r="F28" s="147"/>
      <c r="G28" s="147"/>
      <c r="H28" s="179"/>
    </row>
    <row r="29" ht="12.75" collapsed="1"/>
    <row r="30" spans="1:8" ht="9.75" customHeight="1">
      <c r="A30" s="184"/>
      <c r="B30" s="159"/>
      <c r="C30" s="176"/>
      <c r="D30" s="176"/>
      <c r="E30" s="176"/>
      <c r="F30" s="176"/>
      <c r="G30" s="176"/>
      <c r="H30" s="179"/>
    </row>
    <row r="31" spans="3:8" ht="12.75" customHeight="1">
      <c r="C31" s="163"/>
      <c r="D31" s="163"/>
      <c r="E31" s="163"/>
      <c r="F31" s="163"/>
      <c r="G31" s="163"/>
      <c r="H31" s="159"/>
    </row>
    <row r="32" spans="3:8" ht="12.75">
      <c r="C32" s="163"/>
      <c r="D32" s="163"/>
      <c r="E32" s="163"/>
      <c r="F32" s="163"/>
      <c r="G32" s="163"/>
      <c r="H32" s="159"/>
    </row>
    <row r="33" spans="3:8" ht="12.75">
      <c r="C33" s="163"/>
      <c r="D33" s="163"/>
      <c r="E33" s="163"/>
      <c r="F33" s="163"/>
      <c r="G33" s="163"/>
      <c r="H33" s="159"/>
    </row>
    <row r="34" spans="3:8" ht="12.75">
      <c r="C34" s="163"/>
      <c r="D34" s="163"/>
      <c r="E34" s="163"/>
      <c r="F34" s="163"/>
      <c r="G34" s="163"/>
      <c r="H34" s="159"/>
    </row>
    <row r="35" spans="3:8" ht="12.75">
      <c r="C35" s="163"/>
      <c r="D35" s="163"/>
      <c r="E35" s="163"/>
      <c r="F35" s="163"/>
      <c r="G35" s="163"/>
      <c r="H35" s="159"/>
    </row>
    <row r="36" spans="3:8" ht="12.75">
      <c r="C36" s="163"/>
      <c r="D36" s="163"/>
      <c r="E36" s="163"/>
      <c r="F36" s="163"/>
      <c r="G36" s="163"/>
      <c r="H36" s="159"/>
    </row>
    <row r="37" spans="3:8" ht="12.75">
      <c r="C37" s="163"/>
      <c r="D37" s="163"/>
      <c r="E37" s="163"/>
      <c r="F37" s="163"/>
      <c r="G37" s="163"/>
      <c r="H37" s="159"/>
    </row>
    <row r="38" spans="3:8" ht="12.75">
      <c r="C38" s="163"/>
      <c r="D38" s="163"/>
      <c r="E38" s="163"/>
      <c r="F38" s="163"/>
      <c r="G38" s="163"/>
      <c r="H38" s="159"/>
    </row>
    <row r="39" spans="3:8" ht="12.75">
      <c r="C39" s="163"/>
      <c r="D39" s="163"/>
      <c r="E39" s="163"/>
      <c r="F39" s="163"/>
      <c r="G39" s="163"/>
      <c r="H39" s="159"/>
    </row>
    <row r="40" spans="3:8" ht="12.75">
      <c r="C40" s="163"/>
      <c r="D40" s="163"/>
      <c r="E40" s="163"/>
      <c r="F40" s="163"/>
      <c r="G40" s="163"/>
      <c r="H40" s="159"/>
    </row>
    <row r="41" ht="12.75">
      <c r="H41" s="159"/>
    </row>
    <row r="42" ht="12.75">
      <c r="H42" s="159"/>
    </row>
    <row r="43" ht="12.75">
      <c r="H43" s="159"/>
    </row>
    <row r="44" ht="12.75">
      <c r="H44" s="159"/>
    </row>
    <row r="45" ht="12.75">
      <c r="H45" s="159"/>
    </row>
    <row r="46" ht="12.75">
      <c r="H46" s="159"/>
    </row>
    <row r="47" ht="12.75">
      <c r="H47" s="159"/>
    </row>
    <row r="48" ht="12.75">
      <c r="H48" s="159"/>
    </row>
    <row r="49" ht="12.75">
      <c r="H49" s="159"/>
    </row>
    <row r="50" ht="12.75">
      <c r="H50" s="159"/>
    </row>
    <row r="51" ht="12.75">
      <c r="H51" s="159"/>
    </row>
    <row r="52" ht="12.75">
      <c r="H52" s="159"/>
    </row>
    <row r="53" ht="12.75">
      <c r="H53" s="159"/>
    </row>
    <row r="54" ht="12.75">
      <c r="H54" s="159"/>
    </row>
    <row r="55" ht="12.75">
      <c r="H55" s="159"/>
    </row>
    <row r="56" ht="12.75">
      <c r="H56" s="159"/>
    </row>
    <row r="57" ht="12.75">
      <c r="H57" s="159"/>
    </row>
    <row r="58" ht="12.75">
      <c r="H58" s="159"/>
    </row>
    <row r="59" ht="12.75">
      <c r="H59" s="159"/>
    </row>
    <row r="60" ht="12.75">
      <c r="H60" s="159"/>
    </row>
    <row r="61" ht="12.75">
      <c r="H61" s="159"/>
    </row>
    <row r="62" ht="12.75">
      <c r="H62" s="159"/>
    </row>
    <row r="63" ht="12.75">
      <c r="H63" s="159"/>
    </row>
    <row r="64" ht="12.75">
      <c r="H64" s="159"/>
    </row>
    <row r="65" ht="12.75">
      <c r="H65" s="159"/>
    </row>
    <row r="66" ht="12.75">
      <c r="H66" s="159"/>
    </row>
    <row r="67" ht="12.75">
      <c r="H67" s="159"/>
    </row>
    <row r="68" ht="12.75">
      <c r="H68" s="159"/>
    </row>
  </sheetData>
  <printOptions gridLines="1" horizontalCentered="1"/>
  <pageMargins left="0.1968503937007874" right="0.1968503937007874" top="0.984251968503937" bottom="0.984251968503937" header="0.5118110236220472" footer="0.7086614173228347"/>
  <pageSetup horizontalDpi="600" verticalDpi="600" orientation="portrait" paperSize="9" r:id="rId1"/>
  <headerFooter alignWithMargins="0">
    <oddHeader>&amp;Lv tis. Kč&amp;C&amp;"Arial CE,tučné\&amp;12Fond rozvoje bydlení (klasický) - rozpočet na rok 2003&amp;R&amp;"Arial CE,tučné\&amp;12Příloha č. 6</oddHeader>
    <oddFooter>&amp;C&amp;"Arial CE,tučné\&amp;12&amp;P+9</oddFooter>
  </headerFooter>
</worksheet>
</file>

<file path=xl/worksheets/sheet9.xml><?xml version="1.0" encoding="utf-8"?>
<worksheet xmlns="http://schemas.openxmlformats.org/spreadsheetml/2006/main" xmlns:r="http://schemas.openxmlformats.org/officeDocument/2006/relationships">
  <dimension ref="A1:G69"/>
  <sheetViews>
    <sheetView workbookViewId="0" topLeftCell="A1">
      <pane ySplit="1" topLeftCell="BM11" activePane="bottomLeft" state="frozen"/>
      <selection pane="topLeft" activeCell="A1" sqref="A1"/>
      <selection pane="bottomLeft" activeCell="B34" sqref="B34"/>
    </sheetView>
  </sheetViews>
  <sheetFormatPr defaultColWidth="9.00390625" defaultRowHeight="12.75" outlineLevelRow="1" outlineLevelCol="1"/>
  <cols>
    <col min="1" max="1" width="19.00390625" style="164" customWidth="1"/>
    <col min="2" max="2" width="25.75390625" style="164" customWidth="1"/>
    <col min="3" max="3" width="10.625" style="165" customWidth="1"/>
    <col min="4" max="4" width="12.625" style="165" hidden="1" customWidth="1" outlineLevel="1"/>
    <col min="5" max="5" width="11.00390625" style="165" hidden="1" customWidth="1" outlineLevel="1"/>
    <col min="6" max="6" width="45.625" style="164" customWidth="1" collapsed="1"/>
    <col min="7" max="7" width="7.125" style="143" hidden="1" customWidth="1" outlineLevel="1"/>
    <col min="8" max="9" width="9.125" style="143" customWidth="1" collapsed="1"/>
    <col min="10" max="11" width="9.125" style="143" customWidth="1" outlineLevel="1"/>
    <col min="12" max="12" width="9.125" style="143" customWidth="1"/>
    <col min="13" max="13" width="9.125" style="143" customWidth="1" outlineLevel="1"/>
    <col min="14" max="16" width="9.125" style="143" customWidth="1" collapsed="1"/>
    <col min="17" max="16384" width="9.125" style="143" customWidth="1"/>
  </cols>
  <sheetData>
    <row r="1" spans="1:7" s="139" customFormat="1" ht="48" customHeight="1">
      <c r="A1" s="135" t="s">
        <v>82</v>
      </c>
      <c r="B1" s="136" t="s">
        <v>236</v>
      </c>
      <c r="C1" s="200" t="s">
        <v>316</v>
      </c>
      <c r="D1" s="167" t="s">
        <v>220</v>
      </c>
      <c r="E1" s="167" t="s">
        <v>221</v>
      </c>
      <c r="F1" s="167"/>
      <c r="G1" s="167"/>
    </row>
    <row r="2" spans="1:6" s="139" customFormat="1" ht="12.75" customHeight="1">
      <c r="A2" s="174"/>
      <c r="B2" s="141" t="s">
        <v>65</v>
      </c>
      <c r="C2" s="20">
        <v>37716</v>
      </c>
      <c r="D2" s="142">
        <v>25137374.27</v>
      </c>
      <c r="E2" s="142" t="e">
        <f>D2/#REF!*100</f>
        <v>#REF!</v>
      </c>
      <c r="F2" s="7" t="s">
        <v>85</v>
      </c>
    </row>
    <row r="3" spans="1:6" s="139" customFormat="1" ht="12.75" customHeight="1">
      <c r="A3" s="174"/>
      <c r="B3" s="144"/>
      <c r="C3" s="20"/>
      <c r="D3" s="142"/>
      <c r="E3" s="142"/>
      <c r="F3" s="7"/>
    </row>
    <row r="4" spans="1:6" ht="12.75" customHeight="1">
      <c r="A4" s="145"/>
      <c r="B4" s="146" t="s">
        <v>241</v>
      </c>
      <c r="C4" s="20"/>
      <c r="D4" s="142"/>
      <c r="E4" s="142"/>
      <c r="F4" s="148"/>
    </row>
    <row r="5" spans="1:6" ht="12.75" customHeight="1">
      <c r="A5" s="145"/>
      <c r="B5" s="146"/>
      <c r="C5" s="20"/>
      <c r="D5" s="142"/>
      <c r="E5" s="142"/>
      <c r="F5" s="148"/>
    </row>
    <row r="6" spans="1:6" ht="12.75" customHeight="1">
      <c r="A6" s="145"/>
      <c r="B6" s="8" t="s">
        <v>88</v>
      </c>
      <c r="C6" s="20">
        <v>0</v>
      </c>
      <c r="D6" s="142">
        <v>2141202.86</v>
      </c>
      <c r="E6" s="142">
        <v>0</v>
      </c>
      <c r="F6" s="148"/>
    </row>
    <row r="7" spans="1:6" ht="12.75" customHeight="1">
      <c r="A7" s="145"/>
      <c r="B7" s="8" t="s">
        <v>225</v>
      </c>
      <c r="C7" s="20">
        <v>0</v>
      </c>
      <c r="D7" s="142">
        <v>1398</v>
      </c>
      <c r="E7" s="142">
        <v>0</v>
      </c>
      <c r="F7" s="148"/>
    </row>
    <row r="8" spans="1:6" ht="12.75" customHeight="1">
      <c r="A8" s="145"/>
      <c r="B8" s="8" t="s">
        <v>89</v>
      </c>
      <c r="C8" s="20">
        <v>9475</v>
      </c>
      <c r="D8" s="142">
        <v>9106542.73</v>
      </c>
      <c r="E8" s="142" t="e">
        <f>D8/#REF!*100</f>
        <v>#REF!</v>
      </c>
      <c r="F8" s="148" t="s">
        <v>222</v>
      </c>
    </row>
    <row r="9" spans="1:6" ht="12.75" customHeight="1" thickBot="1">
      <c r="A9" s="145"/>
      <c r="B9" s="145"/>
      <c r="C9" s="142"/>
      <c r="D9" s="142"/>
      <c r="E9" s="142"/>
      <c r="F9" s="148"/>
    </row>
    <row r="10" spans="1:6" ht="12.75" customHeight="1" thickBot="1">
      <c r="A10" s="149" t="s">
        <v>86</v>
      </c>
      <c r="B10" s="150"/>
      <c r="C10" s="151">
        <f>SUM(C2:C8)</f>
        <v>47191</v>
      </c>
      <c r="D10" s="152">
        <f>SUM(D2:D8)</f>
        <v>36386517.86</v>
      </c>
      <c r="E10" s="153" t="e">
        <f>D10/#REF!*100</f>
        <v>#REF!</v>
      </c>
      <c r="F10" s="150"/>
    </row>
    <row r="11" spans="1:6" ht="12.75" customHeight="1">
      <c r="A11" s="154"/>
      <c r="B11" s="155"/>
      <c r="C11" s="177"/>
      <c r="D11" s="177"/>
      <c r="E11" s="177"/>
      <c r="F11" s="157"/>
    </row>
    <row r="12" spans="1:6" ht="12.75" customHeight="1">
      <c r="A12" s="146"/>
      <c r="C12" s="178"/>
      <c r="D12" s="185"/>
      <c r="E12" s="178"/>
      <c r="F12" s="148"/>
    </row>
    <row r="13" spans="1:6" ht="12.75" customHeight="1">
      <c r="A13" s="145"/>
      <c r="B13" s="146" t="s">
        <v>61</v>
      </c>
      <c r="C13" s="178"/>
      <c r="D13" s="178"/>
      <c r="E13" s="178"/>
      <c r="F13" s="20" t="s">
        <v>338</v>
      </c>
    </row>
    <row r="14" spans="1:6" ht="12.75" customHeight="1">
      <c r="A14" s="8"/>
      <c r="B14" s="146"/>
      <c r="C14" s="178"/>
      <c r="D14" s="178"/>
      <c r="E14" s="178"/>
      <c r="F14" s="20" t="s">
        <v>337</v>
      </c>
    </row>
    <row r="15" spans="1:6" ht="12.75" customHeight="1">
      <c r="A15" s="8"/>
      <c r="B15" s="146"/>
      <c r="C15" s="178"/>
      <c r="D15" s="178"/>
      <c r="E15" s="178"/>
      <c r="F15" s="20"/>
    </row>
    <row r="16" spans="1:6" ht="12.75" customHeight="1">
      <c r="A16" s="8" t="s">
        <v>336</v>
      </c>
      <c r="B16" s="146"/>
      <c r="C16" s="178"/>
      <c r="D16" s="178"/>
      <c r="E16" s="178"/>
      <c r="F16" s="20"/>
    </row>
    <row r="17" spans="1:6" ht="12.75" customHeight="1">
      <c r="A17" s="125"/>
      <c r="B17" s="8" t="s">
        <v>23</v>
      </c>
      <c r="C17" s="20">
        <v>50</v>
      </c>
      <c r="D17" s="142">
        <v>19320</v>
      </c>
      <c r="E17" s="142">
        <v>0</v>
      </c>
      <c r="F17" s="5"/>
    </row>
    <row r="18" spans="1:6" ht="12.75" customHeight="1">
      <c r="A18" s="125"/>
      <c r="B18" s="8"/>
      <c r="C18" s="20"/>
      <c r="D18" s="142"/>
      <c r="E18" s="142"/>
      <c r="F18" s="5"/>
    </row>
    <row r="19" spans="1:6" ht="12.75" customHeight="1">
      <c r="A19" s="233" t="s">
        <v>334</v>
      </c>
      <c r="B19" s="8"/>
      <c r="C19" s="20"/>
      <c r="D19" s="142"/>
      <c r="E19" s="142"/>
      <c r="F19" s="5"/>
    </row>
    <row r="20" spans="1:6" ht="12.75" customHeight="1">
      <c r="A20" s="232" t="s">
        <v>335</v>
      </c>
      <c r="B20" s="8"/>
      <c r="C20" s="20"/>
      <c r="D20" s="142"/>
      <c r="E20" s="142"/>
      <c r="F20" s="5"/>
    </row>
    <row r="21" spans="1:6" ht="12.75" customHeight="1">
      <c r="A21" s="145"/>
      <c r="B21" s="8" t="s">
        <v>97</v>
      </c>
      <c r="C21" s="20">
        <v>60</v>
      </c>
      <c r="D21" s="142">
        <v>33909</v>
      </c>
      <c r="E21" s="142" t="e">
        <f>D21/#REF!*100</f>
        <v>#REF!</v>
      </c>
      <c r="F21" s="179"/>
    </row>
    <row r="22" spans="1:6" s="189" customFormat="1" ht="12.75" customHeight="1">
      <c r="A22" s="186"/>
      <c r="B22" s="187" t="s">
        <v>83</v>
      </c>
      <c r="C22" s="20">
        <v>47081</v>
      </c>
      <c r="D22" s="142">
        <v>0</v>
      </c>
      <c r="E22" s="142">
        <v>0</v>
      </c>
      <c r="F22" s="188" t="s">
        <v>223</v>
      </c>
    </row>
    <row r="23" spans="1:6" ht="12.75" customHeight="1" thickBot="1">
      <c r="A23" s="145"/>
      <c r="B23" s="159"/>
      <c r="C23" s="142"/>
      <c r="D23" s="142"/>
      <c r="E23" s="142"/>
      <c r="F23" s="180"/>
    </row>
    <row r="24" spans="1:6" ht="12.75" customHeight="1" thickBot="1">
      <c r="A24" s="161" t="s">
        <v>87</v>
      </c>
      <c r="B24" s="181"/>
      <c r="C24" s="212">
        <f>SUM(C17:C23)</f>
        <v>47191</v>
      </c>
      <c r="D24" s="213">
        <f>SUM(D17:D23)</f>
        <v>53229</v>
      </c>
      <c r="E24" s="214" t="e">
        <f>D24/#REF!*100</f>
        <v>#REF!</v>
      </c>
      <c r="F24" s="230" t="s">
        <v>224</v>
      </c>
    </row>
    <row r="25" spans="1:6" ht="12.75" customHeight="1">
      <c r="A25" s="145"/>
      <c r="B25" s="159"/>
      <c r="C25" s="147"/>
      <c r="D25" s="147"/>
      <c r="E25" s="147"/>
      <c r="F25" s="182"/>
    </row>
    <row r="26" spans="1:6" ht="12.75" customHeight="1" hidden="1" outlineLevel="1">
      <c r="A26" s="159" t="s">
        <v>63</v>
      </c>
      <c r="B26" s="159"/>
      <c r="C26" s="147">
        <f>SUM(C17:C22)</f>
        <v>47191</v>
      </c>
      <c r="D26" s="176">
        <f>SUM(D17:D22)</f>
        <v>53229</v>
      </c>
      <c r="E26" s="147"/>
      <c r="F26" s="183"/>
    </row>
    <row r="27" spans="1:6" ht="12.75" customHeight="1" hidden="1" outlineLevel="1">
      <c r="A27" s="159" t="s">
        <v>64</v>
      </c>
      <c r="B27" s="159"/>
      <c r="C27" s="176"/>
      <c r="D27" s="176"/>
      <c r="E27" s="176"/>
      <c r="F27" s="179"/>
    </row>
    <row r="28" ht="12.75" collapsed="1"/>
    <row r="29" spans="1:6" ht="12.75" customHeight="1" thickBot="1">
      <c r="A29" s="184"/>
      <c r="B29" s="159"/>
      <c r="C29" s="176"/>
      <c r="D29" s="176"/>
      <c r="E29" s="176"/>
      <c r="F29" s="179"/>
    </row>
    <row r="30" spans="1:6" ht="17.25" customHeight="1" thickBot="1">
      <c r="A30" s="201" t="s">
        <v>69</v>
      </c>
      <c r="B30" s="202"/>
      <c r="C30" s="203">
        <f>'Příloha č. 6 - FHR'!C26+'Příloha č. 6 - FBV'!C25+'Příloha č. 6 - FRB klasika'!C25+'Příloha č. 6 - FRB povodeň'!C24</f>
        <v>210181</v>
      </c>
      <c r="D30" s="163" t="e">
        <f>'[2]FHR'!G42+'[2]FBV'!J37+'[2]FRB klasika'!N27+'Příloha č. 6 - FRB povodeň'!D26+#REF!</f>
        <v>#REF!</v>
      </c>
      <c r="E30" s="163" t="e">
        <f>D30/#REF!*100</f>
        <v>#REF!</v>
      </c>
      <c r="F30" s="159"/>
    </row>
    <row r="31" spans="1:6" ht="12.75" customHeight="1">
      <c r="A31" s="159"/>
      <c r="B31" s="159"/>
      <c r="C31" s="159"/>
      <c r="D31" s="159">
        <f>'[2]FHR'!G43+'[2]FBV'!J38+'[2]FRB klasika'!N28+'Příloha č. 6 - FRB povodeň'!D27</f>
        <v>36057241.93</v>
      </c>
      <c r="E31" s="159">
        <f>'[2]FHR'!H43+'[2]FBV'!K38+'[2]FRB klasika'!O28+'Příloha č. 6 - FRB povodeň'!E27</f>
        <v>0</v>
      </c>
      <c r="F31" s="159"/>
    </row>
    <row r="32" spans="1:6" ht="12.75" customHeight="1">
      <c r="A32" s="164" t="s">
        <v>243</v>
      </c>
      <c r="B32" s="164">
        <f>C17+C21+C22+'Příloha č. 6 - FRB klasika'!C17+'Příloha č. 6 - FRB klasika'!C18+'Příloha č. 6 - FRB klasika'!C22+'Příloha č. 6 - FRB klasika'!C23+'Příloha č. 6 - FBV'!C23</f>
        <v>149308</v>
      </c>
      <c r="C32" s="163"/>
      <c r="D32" s="163"/>
      <c r="E32" s="163"/>
      <c r="F32" s="159"/>
    </row>
    <row r="33" spans="1:6" ht="12.75">
      <c r="A33" s="164" t="s">
        <v>244</v>
      </c>
      <c r="B33" s="164">
        <f>'Příloha č. 6 - FHR'!C17+'Příloha č. 6 - FHR'!C18+'Příloha č. 6 - FHR'!C19+'Příloha č. 6 - FHR'!C23+'Příloha č. 6 - FHR'!C24+'Příloha č. 6 - FBV'!C16+'Příloha č. 6 - FBV'!C17+'Příloha č. 6 - FBV'!C18+'Příloha č. 6 - FBV'!C19+'Příloha č. 6 - FBV'!C15</f>
        <v>60873</v>
      </c>
      <c r="C33" s="163"/>
      <c r="D33" s="163"/>
      <c r="E33" s="163"/>
      <c r="F33" s="159"/>
    </row>
    <row r="34" spans="3:6" ht="12.75">
      <c r="C34" s="163"/>
      <c r="D34" s="163"/>
      <c r="E34" s="163"/>
      <c r="F34" s="159"/>
    </row>
    <row r="35" spans="3:6" ht="12.75">
      <c r="C35" s="163"/>
      <c r="D35" s="163"/>
      <c r="E35" s="163"/>
      <c r="F35" s="159"/>
    </row>
    <row r="36" spans="3:6" ht="12.75">
      <c r="C36" s="163"/>
      <c r="D36" s="163"/>
      <c r="E36" s="163"/>
      <c r="F36" s="159"/>
    </row>
    <row r="37" spans="3:6" ht="12.75">
      <c r="C37" s="163"/>
      <c r="D37" s="163"/>
      <c r="E37" s="163"/>
      <c r="F37" s="159"/>
    </row>
    <row r="38" spans="3:6" ht="12.75">
      <c r="C38" s="163"/>
      <c r="D38" s="163"/>
      <c r="E38" s="163"/>
      <c r="F38" s="159"/>
    </row>
    <row r="39" spans="3:6" ht="12.75">
      <c r="C39" s="163"/>
      <c r="D39" s="163"/>
      <c r="E39" s="163"/>
      <c r="F39" s="159"/>
    </row>
    <row r="40" spans="3:6" ht="12.75">
      <c r="C40" s="163"/>
      <c r="D40" s="163"/>
      <c r="E40" s="163"/>
      <c r="F40" s="159"/>
    </row>
    <row r="41" spans="3:6" ht="12.75">
      <c r="C41" s="163"/>
      <c r="D41" s="163"/>
      <c r="E41" s="163"/>
      <c r="F41" s="159"/>
    </row>
    <row r="42" ht="12.75">
      <c r="F42" s="159"/>
    </row>
    <row r="43" ht="12.75">
      <c r="F43" s="159"/>
    </row>
    <row r="44" ht="12.75">
      <c r="F44" s="159"/>
    </row>
    <row r="45" ht="12.75">
      <c r="F45" s="159"/>
    </row>
    <row r="46" ht="12.75">
      <c r="F46" s="159"/>
    </row>
    <row r="47" ht="12.75">
      <c r="F47" s="159"/>
    </row>
    <row r="48" ht="12.75">
      <c r="F48" s="159"/>
    </row>
    <row r="49" ht="12.75">
      <c r="F49" s="159"/>
    </row>
    <row r="50" ht="12.75">
      <c r="F50" s="159"/>
    </row>
    <row r="51" ht="12.75">
      <c r="F51" s="159"/>
    </row>
    <row r="52" ht="12.75">
      <c r="F52" s="159"/>
    </row>
    <row r="53" ht="12.75">
      <c r="F53" s="159"/>
    </row>
    <row r="54" ht="12.75">
      <c r="F54" s="159"/>
    </row>
    <row r="55" ht="12.75">
      <c r="F55" s="159"/>
    </row>
    <row r="56" ht="12.75">
      <c r="F56" s="159"/>
    </row>
    <row r="57" ht="12.75">
      <c r="F57" s="159"/>
    </row>
    <row r="58" ht="12.75">
      <c r="F58" s="159"/>
    </row>
    <row r="59" ht="12.75">
      <c r="F59" s="159"/>
    </row>
    <row r="60" ht="12.75">
      <c r="F60" s="159"/>
    </row>
    <row r="61" ht="12.75">
      <c r="F61" s="159"/>
    </row>
    <row r="62" ht="12.75">
      <c r="F62" s="159"/>
    </row>
    <row r="63" ht="12.75">
      <c r="F63" s="159"/>
    </row>
    <row r="64" ht="12.75">
      <c r="F64" s="159"/>
    </row>
    <row r="65" ht="12.75">
      <c r="F65" s="159"/>
    </row>
    <row r="66" ht="12.75">
      <c r="F66" s="159"/>
    </row>
    <row r="67" ht="12.75">
      <c r="F67" s="159"/>
    </row>
    <row r="68" ht="12.75">
      <c r="F68" s="159"/>
    </row>
    <row r="69" ht="12.75">
      <c r="F69" s="159"/>
    </row>
  </sheetData>
  <printOptions gridLines="1" horizontalCentered="1"/>
  <pageMargins left="0.1968503937007874" right="0.1968503937007874" top="0.984251968503937" bottom="0.984251968503937" header="0.5118110236220472" footer="0.7086614173228347"/>
  <pageSetup horizontalDpi="600" verticalDpi="600" orientation="portrait" paperSize="9" r:id="rId1"/>
  <headerFooter alignWithMargins="0">
    <oddHeader>&amp;Lv tis. Kč&amp;C&amp;"Arial CE,tučné\&amp;12Fond rozvoje bydlení (povodňový) - rozpočet na rok 2003&amp;"Arial CE,obyčejné\&amp;10
(dle vyhlášky č. 12/1997)&amp;R&amp;"Arial CE,tučné\&amp;12Příloha č. 6</oddHeader>
    <oddFooter>&amp;C&amp;"Arial CE,tučné\&amp;12&amp;P+10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ÚMO</dc:creator>
  <cp:keywords/>
  <dc:description/>
  <cp:lastModifiedBy>snapa</cp:lastModifiedBy>
  <cp:lastPrinted>2003-03-13T12:27:14Z</cp:lastPrinted>
  <dcterms:created xsi:type="dcterms:W3CDTF">1998-02-23T09:10:39Z</dcterms:created>
  <dcterms:modified xsi:type="dcterms:W3CDTF">2000-11-19T08:23:19Z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